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7"/>
  <workbookPr/>
  <mc:AlternateContent xmlns:mc="http://schemas.openxmlformats.org/markup-compatibility/2006">
    <mc:Choice Requires="x15">
      <x15ac:absPath xmlns:x15ac="http://schemas.microsoft.com/office/spreadsheetml/2010/11/ac" url="/Users/ivansillar/Desktop/4.11.2024Aktualizace  8,9,11 -zadání bez cen/"/>
    </mc:Choice>
  </mc:AlternateContent>
  <xr:revisionPtr revIDLastSave="0" documentId="13_ncr:1_{A35620D9-6F39-4D4D-8F73-FE3166A18604}" xr6:coauthVersionLast="47" xr6:coauthVersionMax="47" xr10:uidLastSave="{00000000-0000-0000-0000-000000000000}"/>
  <bookViews>
    <workbookView xWindow="640" yWindow="520" windowWidth="27500" windowHeight="19500" activeTab="2" xr2:uid="{00000000-000D-0000-FFFF-FFFF00000000}"/>
  </bookViews>
  <sheets>
    <sheet name="Rekapitulace stavby" sheetId="1" r:id="rId1"/>
    <sheet name="00555 - SO01 RD" sheetId="2" r:id="rId2"/>
    <sheet name="Přípojka vody SO01 - Příp..." sheetId="3" r:id="rId3"/>
    <sheet name="Přípojka kanal SO01 - Pří..." sheetId="4" r:id="rId4"/>
    <sheet name="Dešťová kanal SO01 - Dešť..." sheetId="5" r:id="rId5"/>
    <sheet name="Rozvod vody SO01 - Voda k..." sheetId="6" r:id="rId6"/>
    <sheet name="Vrty TČ SO01 - Vrty TČ vč..." sheetId="7" r:id="rId7"/>
    <sheet name="00556 - SO02 RD" sheetId="8" r:id="rId8"/>
    <sheet name="Přípojka vody SO02 - Příp..." sheetId="9" r:id="rId9"/>
    <sheet name="Přípojka kanal SO02 - Pří..." sheetId="10" r:id="rId10"/>
    <sheet name="Dešťová kanal SO02 - Dešť..." sheetId="11" r:id="rId11"/>
    <sheet name="Rozvod vody SO02 - Voda k..." sheetId="12" r:id="rId12"/>
    <sheet name="Vrty TČ SO02 - Vrty TČ vč..." sheetId="13" r:id="rId13"/>
    <sheet name="Přípojka el. NN - Přípojk..." sheetId="14" r:id="rId14"/>
    <sheet name="00557 - SO03, SO04 - pergoly" sheetId="15" r:id="rId15"/>
    <sheet name="SO03 - elektroinstalace z..." sheetId="16" r:id="rId16"/>
    <sheet name="SO04 - elektroinstalace z..." sheetId="17" r:id="rId17"/>
    <sheet name="00558 - Zpevněné plochy, ..." sheetId="18" r:id="rId18"/>
    <sheet name="VRN - VRN" sheetId="19" r:id="rId19"/>
  </sheets>
  <definedNames>
    <definedName name="_xlnm._FilterDatabase" localSheetId="1" hidden="1">'00555 - SO01 RD'!$C$161:$K$2359</definedName>
    <definedName name="_xlnm._FilterDatabase" localSheetId="7" hidden="1">'00556 - SO02 RD'!$C$161:$K$2349</definedName>
    <definedName name="_xlnm._FilterDatabase" localSheetId="14" hidden="1">'00557 - SO03, SO04 - pergoly'!$C$127:$K$191</definedName>
    <definedName name="_xlnm._FilterDatabase" localSheetId="17" hidden="1">'00558 - Zpevněné plochy, ...'!$C$126:$K$347</definedName>
    <definedName name="_xlnm._FilterDatabase" localSheetId="4" hidden="1">'Dešťová kanal SO01 - Dešť...'!$C$127:$K$235</definedName>
    <definedName name="_xlnm._FilterDatabase" localSheetId="10" hidden="1">'Dešťová kanal SO02 - Dešť...'!$C$127:$K$235</definedName>
    <definedName name="_xlnm._FilterDatabase" localSheetId="13" hidden="1">'Přípojka el. NN - Přípojk...'!$C$122:$K$149</definedName>
    <definedName name="_xlnm._FilterDatabase" localSheetId="3" hidden="1">'Přípojka kanal SO01 - Pří...'!$C$124:$K$207</definedName>
    <definedName name="_xlnm._FilterDatabase" localSheetId="9" hidden="1">'Přípojka kanal SO02 - Pří...'!$C$127:$K$262</definedName>
    <definedName name="_xlnm._FilterDatabase" localSheetId="2" hidden="1">'Přípojka vody SO01 - Příp...'!$C$124:$K$195</definedName>
    <definedName name="_xlnm._FilterDatabase" localSheetId="8" hidden="1">'Přípojka vody SO02 - Příp...'!$C$124:$K$215</definedName>
    <definedName name="_xlnm._FilterDatabase" localSheetId="5" hidden="1">'Rozvod vody SO01 - Voda k...'!$C$124:$K$167</definedName>
    <definedName name="_xlnm._FilterDatabase" localSheetId="11" hidden="1">'Rozvod vody SO02 - Voda k...'!$C$124:$K$167</definedName>
    <definedName name="_xlnm._FilterDatabase" localSheetId="15" hidden="1">'SO03 - elektroinstalace z...'!$C$122:$K$147</definedName>
    <definedName name="_xlnm._FilterDatabase" localSheetId="16" hidden="1">'SO04 - elektroinstalace z...'!$C$122:$K$147</definedName>
    <definedName name="_xlnm._FilterDatabase" localSheetId="18" hidden="1">'VRN - VRN'!$C$124:$K$143</definedName>
    <definedName name="_xlnm._FilterDatabase" localSheetId="6" hidden="1">'Vrty TČ SO01 - Vrty TČ vč...'!$C$130:$K$234</definedName>
    <definedName name="_xlnm._FilterDatabase" localSheetId="12" hidden="1">'Vrty TČ SO02 - Vrty TČ vč...'!$C$130:$K$234</definedName>
    <definedName name="_xlnm.Print_Titles" localSheetId="1">'00555 - SO01 RD'!$161:$161</definedName>
    <definedName name="_xlnm.Print_Titles" localSheetId="7">'00556 - SO02 RD'!$161:$161</definedName>
    <definedName name="_xlnm.Print_Titles" localSheetId="14">'00557 - SO03, SO04 - pergoly'!$127:$127</definedName>
    <definedName name="_xlnm.Print_Titles" localSheetId="17">'00558 - Zpevněné plochy, ...'!$126:$126</definedName>
    <definedName name="_xlnm.Print_Titles" localSheetId="4">'Dešťová kanal SO01 - Dešť...'!$127:$127</definedName>
    <definedName name="_xlnm.Print_Titles" localSheetId="10">'Dešťová kanal SO02 - Dešť...'!$127:$127</definedName>
    <definedName name="_xlnm.Print_Titles" localSheetId="13">'Přípojka el. NN - Přípojk...'!$122:$122</definedName>
    <definedName name="_xlnm.Print_Titles" localSheetId="3">'Přípojka kanal SO01 - Pří...'!$124:$124</definedName>
    <definedName name="_xlnm.Print_Titles" localSheetId="9">'Přípojka kanal SO02 - Pří...'!$127:$127</definedName>
    <definedName name="_xlnm.Print_Titles" localSheetId="2">'Přípojka vody SO01 - Příp...'!$124:$124</definedName>
    <definedName name="_xlnm.Print_Titles" localSheetId="8">'Přípojka vody SO02 - Příp...'!$124:$124</definedName>
    <definedName name="_xlnm.Print_Titles" localSheetId="0">'Rekapitulace stavby'!$92:$92</definedName>
    <definedName name="_xlnm.Print_Titles" localSheetId="5">'Rozvod vody SO01 - Voda k...'!$124:$124</definedName>
    <definedName name="_xlnm.Print_Titles" localSheetId="11">'Rozvod vody SO02 - Voda k...'!$124:$124</definedName>
    <definedName name="_xlnm.Print_Titles" localSheetId="15">'SO03 - elektroinstalace z...'!$122:$122</definedName>
    <definedName name="_xlnm.Print_Titles" localSheetId="16">'SO04 - elektroinstalace z...'!$122:$122</definedName>
    <definedName name="_xlnm.Print_Titles" localSheetId="18">'VRN - VRN'!$124:$124</definedName>
    <definedName name="_xlnm.Print_Titles" localSheetId="6">'Vrty TČ SO01 - Vrty TČ vč...'!$130:$130</definedName>
    <definedName name="_xlnm.Print_Titles" localSheetId="12">'Vrty TČ SO02 - Vrty TČ vč...'!$130:$130</definedName>
    <definedName name="_xlnm.Print_Area" localSheetId="1">'00555 - SO01 RD'!$C$4:$J$76,'00555 - SO01 RD'!$C$82:$J$141,'00555 - SO01 RD'!$C$147:$J$2359</definedName>
    <definedName name="_xlnm.Print_Area" localSheetId="7">'00556 - SO02 RD'!$C$4:$J$76,'00556 - SO02 RD'!$C$82:$J$141,'00556 - SO02 RD'!$C$147:$J$2349</definedName>
    <definedName name="_xlnm.Print_Area" localSheetId="14">'00557 - SO03, SO04 - pergoly'!$C$4:$J$76,'00557 - SO03, SO04 - pergoly'!$C$82:$J$107,'00557 - SO03, SO04 - pergoly'!$C$113:$J$191</definedName>
    <definedName name="_xlnm.Print_Area" localSheetId="17">'00558 - Zpevněné plochy, ...'!$C$4:$J$76,'00558 - Zpevněné plochy, ...'!$C$82:$J$106,'00558 - Zpevněné plochy, ...'!$C$112:$J$347</definedName>
    <definedName name="_xlnm.Print_Area" localSheetId="4">'Dešťová kanal SO01 - Dešť...'!$C$4:$J$76,'Dešťová kanal SO01 - Dešť...'!$C$82:$J$107,'Dešťová kanal SO01 - Dešť...'!$C$113:$J$235</definedName>
    <definedName name="_xlnm.Print_Area" localSheetId="10">'Dešťová kanal SO02 - Dešť...'!$C$4:$J$76,'Dešťová kanal SO02 - Dešť...'!$C$82:$J$107,'Dešťová kanal SO02 - Dešť...'!$C$113:$J$235</definedName>
    <definedName name="_xlnm.Print_Area" localSheetId="13">'Přípojka el. NN - Přípojk...'!$C$4:$J$76,'Přípojka el. NN - Přípojk...'!$C$82:$J$102,'Přípojka el. NN - Přípojk...'!$C$108:$J$149</definedName>
    <definedName name="_xlnm.Print_Area" localSheetId="3">'Přípojka kanal SO01 - Pří...'!$C$4:$J$76,'Přípojka kanal SO01 - Pří...'!$C$82:$J$104,'Přípojka kanal SO01 - Pří...'!$C$110:$J$207</definedName>
    <definedName name="_xlnm.Print_Area" localSheetId="9">'Přípojka kanal SO02 - Pří...'!$C$4:$J$76,'Přípojka kanal SO02 - Pří...'!$C$82:$J$107,'Přípojka kanal SO02 - Pří...'!$C$113:$J$262</definedName>
    <definedName name="_xlnm.Print_Area" localSheetId="2">'Přípojka vody SO01 - Příp...'!$C$4:$J$76,'Přípojka vody SO01 - Příp...'!$C$82:$J$104,'Přípojka vody SO01 - Příp...'!$C$110:$J$195</definedName>
    <definedName name="_xlnm.Print_Area" localSheetId="8">'Přípojka vody SO02 - Příp...'!$C$4:$J$76,'Přípojka vody SO02 - Příp...'!$C$82:$J$104,'Přípojka vody SO02 - Příp...'!$C$110:$J$215</definedName>
    <definedName name="_xlnm.Print_Area" localSheetId="0">'Rekapitulace stavby'!$D$4:$AO$76,'Rekapitulace stavby'!$C$82:$AQ$114</definedName>
    <definedName name="_xlnm.Print_Area" localSheetId="5">'Rozvod vody SO01 - Voda k...'!$C$4:$J$76,'Rozvod vody SO01 - Voda k...'!$C$82:$J$104,'Rozvod vody SO01 - Voda k...'!$C$110:$J$167</definedName>
    <definedName name="_xlnm.Print_Area" localSheetId="11">'Rozvod vody SO02 - Voda k...'!$C$4:$J$76,'Rozvod vody SO02 - Voda k...'!$C$82:$J$104,'Rozvod vody SO02 - Voda k...'!$C$110:$J$167</definedName>
    <definedName name="_xlnm.Print_Area" localSheetId="15">'SO03 - elektroinstalace z...'!$C$4:$J$76,'SO03 - elektroinstalace z...'!$C$82:$J$102,'SO03 - elektroinstalace z...'!$C$108:$J$147</definedName>
    <definedName name="_xlnm.Print_Area" localSheetId="16">'SO04 - elektroinstalace z...'!$C$4:$J$76,'SO04 - elektroinstalace z...'!$C$82:$J$102,'SO04 - elektroinstalace z...'!$C$108:$J$147</definedName>
    <definedName name="_xlnm.Print_Area" localSheetId="18">'VRN - VRN'!$C$4:$J$76,'VRN - VRN'!$C$82:$J$104,'VRN - VRN'!$C$110:$J$143</definedName>
    <definedName name="_xlnm.Print_Area" localSheetId="6">'Vrty TČ SO01 - Vrty TČ vč...'!$C$4:$J$76,'Vrty TČ SO01 - Vrty TČ vč...'!$C$82:$J$110,'Vrty TČ SO01 - Vrty TČ vč...'!$C$116:$J$234</definedName>
    <definedName name="_xlnm.Print_Area" localSheetId="12">'Vrty TČ SO02 - Vrty TČ vč...'!$C$4:$J$76,'Vrty TČ SO02 - Vrty TČ vč...'!$C$82:$J$110,'Vrty TČ SO02 - Vrty TČ vč...'!$C$116:$J$234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9" l="1"/>
  <c r="J38" i="19"/>
  <c r="AY113" i="1"/>
  <c r="J37" i="19"/>
  <c r="AX113" i="1" s="1"/>
  <c r="BI143" i="19"/>
  <c r="BH143" i="19"/>
  <c r="BG143" i="19"/>
  <c r="BE143" i="19"/>
  <c r="T143" i="19"/>
  <c r="T142" i="19" s="1"/>
  <c r="R143" i="19"/>
  <c r="R142" i="19" s="1"/>
  <c r="P143" i="19"/>
  <c r="P142" i="19" s="1"/>
  <c r="BI141" i="19"/>
  <c r="BH141" i="19"/>
  <c r="BG141" i="19"/>
  <c r="BE141" i="19"/>
  <c r="T141" i="19"/>
  <c r="T140" i="19" s="1"/>
  <c r="R141" i="19"/>
  <c r="R140" i="19" s="1"/>
  <c r="P141" i="19"/>
  <c r="P140" i="19" s="1"/>
  <c r="BI139" i="19"/>
  <c r="BH139" i="19"/>
  <c r="BG139" i="19"/>
  <c r="BE139" i="19"/>
  <c r="T139" i="19"/>
  <c r="R139" i="19"/>
  <c r="P139" i="19"/>
  <c r="BI138" i="19"/>
  <c r="BH138" i="19"/>
  <c r="BG138" i="19"/>
  <c r="BE138" i="19"/>
  <c r="T138" i="19"/>
  <c r="R138" i="19"/>
  <c r="P138" i="19"/>
  <c r="BI137" i="19"/>
  <c r="BH137" i="19"/>
  <c r="BG137" i="19"/>
  <c r="BE137" i="19"/>
  <c r="T137" i="19"/>
  <c r="R137" i="19"/>
  <c r="P137" i="19"/>
  <c r="BI136" i="19"/>
  <c r="BH136" i="19"/>
  <c r="BG136" i="19"/>
  <c r="BE136" i="19"/>
  <c r="T136" i="19"/>
  <c r="R136" i="19"/>
  <c r="P136" i="19"/>
  <c r="BI134" i="19"/>
  <c r="BH134" i="19"/>
  <c r="BG134" i="19"/>
  <c r="BE134" i="19"/>
  <c r="T134" i="19"/>
  <c r="R134" i="19"/>
  <c r="P134" i="19"/>
  <c r="BI131" i="19"/>
  <c r="BH131" i="19"/>
  <c r="BG131" i="19"/>
  <c r="BE131" i="19"/>
  <c r="T131" i="19"/>
  <c r="R131" i="19"/>
  <c r="P131" i="19"/>
  <c r="BI130" i="19"/>
  <c r="BH130" i="19"/>
  <c r="BG130" i="19"/>
  <c r="BE130" i="19"/>
  <c r="T130" i="19"/>
  <c r="R130" i="19"/>
  <c r="P130" i="19"/>
  <c r="BI129" i="19"/>
  <c r="BH129" i="19"/>
  <c r="BG129" i="19"/>
  <c r="BE129" i="19"/>
  <c r="T129" i="19"/>
  <c r="R129" i="19"/>
  <c r="P129" i="19"/>
  <c r="BI128" i="19"/>
  <c r="BH128" i="19"/>
  <c r="BG128" i="19"/>
  <c r="BE128" i="19"/>
  <c r="T128" i="19"/>
  <c r="R128" i="19"/>
  <c r="P128" i="19"/>
  <c r="J122" i="19"/>
  <c r="J121" i="19"/>
  <c r="F121" i="19"/>
  <c r="F119" i="19"/>
  <c r="E117" i="19"/>
  <c r="J94" i="19"/>
  <c r="J93" i="19"/>
  <c r="F93" i="19"/>
  <c r="F91" i="19"/>
  <c r="E89" i="19"/>
  <c r="J20" i="19"/>
  <c r="E20" i="19"/>
  <c r="F94" i="19" s="1"/>
  <c r="J19" i="19"/>
  <c r="J14" i="19"/>
  <c r="J119" i="19" s="1"/>
  <c r="E7" i="19"/>
  <c r="E113" i="19"/>
  <c r="J39" i="18"/>
  <c r="J38" i="18"/>
  <c r="AY112" i="1" s="1"/>
  <c r="J37" i="18"/>
  <c r="AX112" i="1" s="1"/>
  <c r="BI347" i="18"/>
  <c r="BH347" i="18"/>
  <c r="BG347" i="18"/>
  <c r="BE347" i="18"/>
  <c r="T347" i="18"/>
  <c r="T346" i="18" s="1"/>
  <c r="R347" i="18"/>
  <c r="R346" i="18" s="1"/>
  <c r="P347" i="18"/>
  <c r="P346" i="18" s="1"/>
  <c r="BI343" i="18"/>
  <c r="BH343" i="18"/>
  <c r="BG343" i="18"/>
  <c r="BE343" i="18"/>
  <c r="T343" i="18"/>
  <c r="R343" i="18"/>
  <c r="P343" i="18"/>
  <c r="BI340" i="18"/>
  <c r="BH340" i="18"/>
  <c r="BG340" i="18"/>
  <c r="BE340" i="18"/>
  <c r="T340" i="18"/>
  <c r="R340" i="18"/>
  <c r="P340" i="18"/>
  <c r="BI338" i="18"/>
  <c r="BH338" i="18"/>
  <c r="BG338" i="18"/>
  <c r="BE338" i="18"/>
  <c r="T338" i="18"/>
  <c r="R338" i="18"/>
  <c r="P338" i="18"/>
  <c r="BI335" i="18"/>
  <c r="BH335" i="18"/>
  <c r="BG335" i="18"/>
  <c r="BE335" i="18"/>
  <c r="T335" i="18"/>
  <c r="R335" i="18"/>
  <c r="P335" i="18"/>
  <c r="BI333" i="18"/>
  <c r="BH333" i="18"/>
  <c r="BG333" i="18"/>
  <c r="BE333" i="18"/>
  <c r="T333" i="18"/>
  <c r="R333" i="18"/>
  <c r="P333" i="18"/>
  <c r="BI320" i="18"/>
  <c r="BH320" i="18"/>
  <c r="BG320" i="18"/>
  <c r="BE320" i="18"/>
  <c r="T320" i="18"/>
  <c r="R320" i="18"/>
  <c r="P320" i="18"/>
  <c r="BI317" i="18"/>
  <c r="BH317" i="18"/>
  <c r="BG317" i="18"/>
  <c r="BE317" i="18"/>
  <c r="T317" i="18"/>
  <c r="R317" i="18"/>
  <c r="P317" i="18"/>
  <c r="BI316" i="18"/>
  <c r="BH316" i="18"/>
  <c r="BG316" i="18"/>
  <c r="BE316" i="18"/>
  <c r="T316" i="18"/>
  <c r="R316" i="18"/>
  <c r="P316" i="18"/>
  <c r="BI314" i="18"/>
  <c r="BH314" i="18"/>
  <c r="BG314" i="18"/>
  <c r="BE314" i="18"/>
  <c r="T314" i="18"/>
  <c r="R314" i="18"/>
  <c r="P314" i="18"/>
  <c r="BI309" i="18"/>
  <c r="BH309" i="18"/>
  <c r="BG309" i="18"/>
  <c r="BE309" i="18"/>
  <c r="T309" i="18"/>
  <c r="R309" i="18"/>
  <c r="P309" i="18"/>
  <c r="BI306" i="18"/>
  <c r="BH306" i="18"/>
  <c r="BG306" i="18"/>
  <c r="BE306" i="18"/>
  <c r="T306" i="18"/>
  <c r="R306" i="18"/>
  <c r="P306" i="18"/>
  <c r="BI303" i="18"/>
  <c r="BH303" i="18"/>
  <c r="BG303" i="18"/>
  <c r="BE303" i="18"/>
  <c r="T303" i="18"/>
  <c r="R303" i="18"/>
  <c r="P303" i="18"/>
  <c r="BI294" i="18"/>
  <c r="BH294" i="18"/>
  <c r="BG294" i="18"/>
  <c r="BE294" i="18"/>
  <c r="T294" i="18"/>
  <c r="R294" i="18"/>
  <c r="P294" i="18"/>
  <c r="BI285" i="18"/>
  <c r="BH285" i="18"/>
  <c r="BG285" i="18"/>
  <c r="BE285" i="18"/>
  <c r="T285" i="18"/>
  <c r="R285" i="18"/>
  <c r="P285" i="18"/>
  <c r="BI282" i="18"/>
  <c r="BH282" i="18"/>
  <c r="BG282" i="18"/>
  <c r="BE282" i="18"/>
  <c r="T282" i="18"/>
  <c r="R282" i="18"/>
  <c r="P282" i="18"/>
  <c r="BI273" i="18"/>
  <c r="BH273" i="18"/>
  <c r="BG273" i="18"/>
  <c r="BE273" i="18"/>
  <c r="T273" i="18"/>
  <c r="R273" i="18"/>
  <c r="P273" i="18"/>
  <c r="BI270" i="18"/>
  <c r="BH270" i="18"/>
  <c r="BG270" i="18"/>
  <c r="BE270" i="18"/>
  <c r="T270" i="18"/>
  <c r="R270" i="18"/>
  <c r="P270" i="18"/>
  <c r="BI264" i="18"/>
  <c r="BH264" i="18"/>
  <c r="BG264" i="18"/>
  <c r="BE264" i="18"/>
  <c r="T264" i="18"/>
  <c r="R264" i="18"/>
  <c r="P264" i="18"/>
  <c r="BI262" i="18"/>
  <c r="BH262" i="18"/>
  <c r="BG262" i="18"/>
  <c r="BE262" i="18"/>
  <c r="T262" i="18"/>
  <c r="R262" i="18"/>
  <c r="P262" i="18"/>
  <c r="BI256" i="18"/>
  <c r="BH256" i="18"/>
  <c r="BG256" i="18"/>
  <c r="BE256" i="18"/>
  <c r="T256" i="18"/>
  <c r="R256" i="18"/>
  <c r="P256" i="18"/>
  <c r="BI255" i="18"/>
  <c r="BH255" i="18"/>
  <c r="BG255" i="18"/>
  <c r="BE255" i="18"/>
  <c r="T255" i="18"/>
  <c r="R255" i="18"/>
  <c r="P255" i="18"/>
  <c r="BI254" i="18"/>
  <c r="BH254" i="18"/>
  <c r="BG254" i="18"/>
  <c r="BE254" i="18"/>
  <c r="T254" i="18"/>
  <c r="R254" i="18"/>
  <c r="P254" i="18"/>
  <c r="BI251" i="18"/>
  <c r="BH251" i="18"/>
  <c r="BG251" i="18"/>
  <c r="BE251" i="18"/>
  <c r="T251" i="18"/>
  <c r="R251" i="18"/>
  <c r="P251" i="18"/>
  <c r="BI250" i="18"/>
  <c r="BH250" i="18"/>
  <c r="BG250" i="18"/>
  <c r="BE250" i="18"/>
  <c r="T250" i="18"/>
  <c r="R250" i="18"/>
  <c r="P250" i="18"/>
  <c r="BI249" i="18"/>
  <c r="BH249" i="18"/>
  <c r="BG249" i="18"/>
  <c r="BE249" i="18"/>
  <c r="T249" i="18"/>
  <c r="R249" i="18"/>
  <c r="P249" i="18"/>
  <c r="BI245" i="18"/>
  <c r="BH245" i="18"/>
  <c r="BG245" i="18"/>
  <c r="BE245" i="18"/>
  <c r="T245" i="18"/>
  <c r="R245" i="18"/>
  <c r="P245" i="18"/>
  <c r="BI242" i="18"/>
  <c r="BH242" i="18"/>
  <c r="BG242" i="18"/>
  <c r="BE242" i="18"/>
  <c r="T242" i="18"/>
  <c r="R242" i="18"/>
  <c r="P242" i="18"/>
  <c r="BI236" i="18"/>
  <c r="BH236" i="18"/>
  <c r="BG236" i="18"/>
  <c r="BE236" i="18"/>
  <c r="T236" i="18"/>
  <c r="R236" i="18"/>
  <c r="P236" i="18"/>
  <c r="BI233" i="18"/>
  <c r="BH233" i="18"/>
  <c r="BG233" i="18"/>
  <c r="BE233" i="18"/>
  <c r="T233" i="18"/>
  <c r="R233" i="18"/>
  <c r="P233" i="18"/>
  <c r="BI224" i="18"/>
  <c r="BH224" i="18"/>
  <c r="BG224" i="18"/>
  <c r="BE224" i="18"/>
  <c r="T224" i="18"/>
  <c r="R224" i="18"/>
  <c r="P224" i="18"/>
  <c r="BI210" i="18"/>
  <c r="BH210" i="18"/>
  <c r="BG210" i="18"/>
  <c r="BE210" i="18"/>
  <c r="T210" i="18"/>
  <c r="R210" i="18"/>
  <c r="P210" i="18"/>
  <c r="BI208" i="18"/>
  <c r="BH208" i="18"/>
  <c r="BG208" i="18"/>
  <c r="BE208" i="18"/>
  <c r="T208" i="18"/>
  <c r="R208" i="18"/>
  <c r="P208" i="18"/>
  <c r="BI193" i="18"/>
  <c r="BH193" i="18"/>
  <c r="BG193" i="18"/>
  <c r="BE193" i="18"/>
  <c r="T193" i="18"/>
  <c r="R193" i="18"/>
  <c r="P193" i="18"/>
  <c r="BI190" i="18"/>
  <c r="BH190" i="18"/>
  <c r="BG190" i="18"/>
  <c r="BE190" i="18"/>
  <c r="T190" i="18"/>
  <c r="R190" i="18"/>
  <c r="P190" i="18"/>
  <c r="BI175" i="18"/>
  <c r="BH175" i="18"/>
  <c r="BG175" i="18"/>
  <c r="BE175" i="18"/>
  <c r="T175" i="18"/>
  <c r="R175" i="18"/>
  <c r="P175" i="18"/>
  <c r="BI172" i="18"/>
  <c r="BH172" i="18"/>
  <c r="BG172" i="18"/>
  <c r="BE172" i="18"/>
  <c r="T172" i="18"/>
  <c r="R172" i="18"/>
  <c r="P172" i="18"/>
  <c r="BI169" i="18"/>
  <c r="BH169" i="18"/>
  <c r="BG169" i="18"/>
  <c r="BE169" i="18"/>
  <c r="T169" i="18"/>
  <c r="R169" i="18"/>
  <c r="P169" i="18"/>
  <c r="BI156" i="18"/>
  <c r="BH156" i="18"/>
  <c r="BG156" i="18"/>
  <c r="BE156" i="18"/>
  <c r="T156" i="18"/>
  <c r="R156" i="18"/>
  <c r="P156" i="18"/>
  <c r="BI153" i="18"/>
  <c r="BH153" i="18"/>
  <c r="BG153" i="18"/>
  <c r="BE153" i="18"/>
  <c r="T153" i="18"/>
  <c r="R153" i="18"/>
  <c r="P153" i="18"/>
  <c r="BI150" i="18"/>
  <c r="BH150" i="18"/>
  <c r="BG150" i="18"/>
  <c r="BE150" i="18"/>
  <c r="T150" i="18"/>
  <c r="R150" i="18"/>
  <c r="P150" i="18"/>
  <c r="BI139" i="18"/>
  <c r="BH139" i="18"/>
  <c r="BG139" i="18"/>
  <c r="BE139" i="18"/>
  <c r="T139" i="18"/>
  <c r="R139" i="18"/>
  <c r="P139" i="18"/>
  <c r="BI130" i="18"/>
  <c r="BH130" i="18"/>
  <c r="BG130" i="18"/>
  <c r="BE130" i="18"/>
  <c r="T130" i="18"/>
  <c r="R130" i="18"/>
  <c r="P130" i="18"/>
  <c r="J124" i="18"/>
  <c r="J123" i="18"/>
  <c r="F123" i="18"/>
  <c r="F121" i="18"/>
  <c r="E119" i="18"/>
  <c r="J94" i="18"/>
  <c r="J93" i="18"/>
  <c r="F93" i="18"/>
  <c r="F91" i="18"/>
  <c r="E89" i="18"/>
  <c r="J20" i="18"/>
  <c r="E20" i="18"/>
  <c r="F124" i="18" s="1"/>
  <c r="J19" i="18"/>
  <c r="J14" i="18"/>
  <c r="J121" i="18" s="1"/>
  <c r="E7" i="18"/>
  <c r="E115" i="18" s="1"/>
  <c r="J124" i="17"/>
  <c r="J39" i="17"/>
  <c r="J38" i="17"/>
  <c r="AY111" i="1" s="1"/>
  <c r="J37" i="17"/>
  <c r="AX111" i="1" s="1"/>
  <c r="BI147" i="17"/>
  <c r="BH147" i="17"/>
  <c r="BG147" i="17"/>
  <c r="BE147" i="17"/>
  <c r="T147" i="17"/>
  <c r="R147" i="17"/>
  <c r="P147" i="17"/>
  <c r="BI146" i="17"/>
  <c r="BH146" i="17"/>
  <c r="BG146" i="17"/>
  <c r="BE146" i="17"/>
  <c r="T146" i="17"/>
  <c r="R146" i="17"/>
  <c r="P146" i="17"/>
  <c r="BI145" i="17"/>
  <c r="BH145" i="17"/>
  <c r="BG145" i="17"/>
  <c r="BE145" i="17"/>
  <c r="T145" i="17"/>
  <c r="R145" i="17"/>
  <c r="P145" i="17"/>
  <c r="BI144" i="17"/>
  <c r="BH144" i="17"/>
  <c r="BG144" i="17"/>
  <c r="BE144" i="17"/>
  <c r="T144" i="17"/>
  <c r="R144" i="17"/>
  <c r="P144" i="17"/>
  <c r="BI141" i="17"/>
  <c r="BH141" i="17"/>
  <c r="BG141" i="17"/>
  <c r="BE141" i="17"/>
  <c r="T141" i="17"/>
  <c r="R141" i="17"/>
  <c r="P141" i="17"/>
  <c r="BI140" i="17"/>
  <c r="BH140" i="17"/>
  <c r="BG140" i="17"/>
  <c r="BE140" i="17"/>
  <c r="T140" i="17"/>
  <c r="R140" i="17"/>
  <c r="P140" i="17"/>
  <c r="BI137" i="17"/>
  <c r="BH137" i="17"/>
  <c r="BG137" i="17"/>
  <c r="BE137" i="17"/>
  <c r="T137" i="17"/>
  <c r="R137" i="17"/>
  <c r="P137" i="17"/>
  <c r="BI134" i="17"/>
  <c r="BH134" i="17"/>
  <c r="BG134" i="17"/>
  <c r="BE134" i="17"/>
  <c r="T134" i="17"/>
  <c r="R134" i="17"/>
  <c r="P134" i="17"/>
  <c r="BI131" i="17"/>
  <c r="BH131" i="17"/>
  <c r="BG131" i="17"/>
  <c r="BE131" i="17"/>
  <c r="T131" i="17"/>
  <c r="R131" i="17"/>
  <c r="P131" i="17"/>
  <c r="BI128" i="17"/>
  <c r="BH128" i="17"/>
  <c r="BG128" i="17"/>
  <c r="BE128" i="17"/>
  <c r="T128" i="17"/>
  <c r="R128" i="17"/>
  <c r="P128" i="17"/>
  <c r="BI127" i="17"/>
  <c r="BH127" i="17"/>
  <c r="BG127" i="17"/>
  <c r="BE127" i="17"/>
  <c r="T127" i="17"/>
  <c r="R127" i="17"/>
  <c r="P127" i="17"/>
  <c r="J99" i="17"/>
  <c r="J120" i="17"/>
  <c r="J119" i="17"/>
  <c r="F119" i="17"/>
  <c r="F117" i="17"/>
  <c r="E115" i="17"/>
  <c r="J94" i="17"/>
  <c r="J93" i="17"/>
  <c r="F93" i="17"/>
  <c r="F91" i="17"/>
  <c r="E89" i="17"/>
  <c r="J20" i="17"/>
  <c r="E20" i="17"/>
  <c r="F120" i="17"/>
  <c r="J19" i="17"/>
  <c r="J14" i="17"/>
  <c r="J91" i="17" s="1"/>
  <c r="E7" i="17"/>
  <c r="E111" i="17" s="1"/>
  <c r="J124" i="16"/>
  <c r="J99" i="16" s="1"/>
  <c r="J39" i="16"/>
  <c r="J38" i="16"/>
  <c r="AY110" i="1" s="1"/>
  <c r="J37" i="16"/>
  <c r="AX110" i="1" s="1"/>
  <c r="BI147" i="16"/>
  <c r="BH147" i="16"/>
  <c r="BG147" i="16"/>
  <c r="BE147" i="16"/>
  <c r="T147" i="16"/>
  <c r="R147" i="16"/>
  <c r="P147" i="16"/>
  <c r="BI146" i="16"/>
  <c r="BH146" i="16"/>
  <c r="BG146" i="16"/>
  <c r="BE146" i="16"/>
  <c r="T146" i="16"/>
  <c r="R146" i="16"/>
  <c r="P146" i="16"/>
  <c r="BI145" i="16"/>
  <c r="BH145" i="16"/>
  <c r="BG145" i="16"/>
  <c r="BE145" i="16"/>
  <c r="T145" i="16"/>
  <c r="R145" i="16"/>
  <c r="P145" i="16"/>
  <c r="BI144" i="16"/>
  <c r="BH144" i="16"/>
  <c r="BG144" i="16"/>
  <c r="BE144" i="16"/>
  <c r="T144" i="16"/>
  <c r="R144" i="16"/>
  <c r="P144" i="16"/>
  <c r="BI141" i="16"/>
  <c r="BH141" i="16"/>
  <c r="BG141" i="16"/>
  <c r="BE141" i="16"/>
  <c r="T141" i="16"/>
  <c r="R141" i="16"/>
  <c r="P141" i="16"/>
  <c r="BI140" i="16"/>
  <c r="BH140" i="16"/>
  <c r="BG140" i="16"/>
  <c r="BE140" i="16"/>
  <c r="T140" i="16"/>
  <c r="R140" i="16"/>
  <c r="P140" i="16"/>
  <c r="BI137" i="16"/>
  <c r="BH137" i="16"/>
  <c r="BG137" i="16"/>
  <c r="BE137" i="16"/>
  <c r="T137" i="16"/>
  <c r="R137" i="16"/>
  <c r="P137" i="16"/>
  <c r="BI134" i="16"/>
  <c r="BH134" i="16"/>
  <c r="BG134" i="16"/>
  <c r="BE134" i="16"/>
  <c r="T134" i="16"/>
  <c r="R134" i="16"/>
  <c r="P134" i="16"/>
  <c r="BI131" i="16"/>
  <c r="BH131" i="16"/>
  <c r="BG131" i="16"/>
  <c r="BE131" i="16"/>
  <c r="T131" i="16"/>
  <c r="R131" i="16"/>
  <c r="P131" i="16"/>
  <c r="BI128" i="16"/>
  <c r="BH128" i="16"/>
  <c r="BG128" i="16"/>
  <c r="BE128" i="16"/>
  <c r="T128" i="16"/>
  <c r="R128" i="16"/>
  <c r="P128" i="16"/>
  <c r="BI127" i="16"/>
  <c r="BH127" i="16"/>
  <c r="BG127" i="16"/>
  <c r="BE127" i="16"/>
  <c r="T127" i="16"/>
  <c r="R127" i="16"/>
  <c r="P127" i="16"/>
  <c r="J120" i="16"/>
  <c r="J119" i="16"/>
  <c r="F119" i="16"/>
  <c r="F117" i="16"/>
  <c r="E115" i="16"/>
  <c r="J94" i="16"/>
  <c r="J93" i="16"/>
  <c r="F93" i="16"/>
  <c r="F91" i="16"/>
  <c r="E89" i="16"/>
  <c r="J20" i="16"/>
  <c r="E20" i="16"/>
  <c r="F94" i="16"/>
  <c r="J19" i="16"/>
  <c r="J14" i="16"/>
  <c r="J91" i="16" s="1"/>
  <c r="E7" i="16"/>
  <c r="E85" i="16" s="1"/>
  <c r="J39" i="15"/>
  <c r="J38" i="15"/>
  <c r="AY109" i="1"/>
  <c r="J37" i="15"/>
  <c r="AX109" i="1" s="1"/>
  <c r="BI191" i="15"/>
  <c r="BH191" i="15"/>
  <c r="BG191" i="15"/>
  <c r="BE191" i="15"/>
  <c r="T191" i="15"/>
  <c r="R191" i="15"/>
  <c r="P191" i="15"/>
  <c r="BI190" i="15"/>
  <c r="BH190" i="15"/>
  <c r="BG190" i="15"/>
  <c r="BE190" i="15"/>
  <c r="T190" i="15"/>
  <c r="R190" i="15"/>
  <c r="P190" i="15"/>
  <c r="BI187" i="15"/>
  <c r="BH187" i="15"/>
  <c r="BG187" i="15"/>
  <c r="BE187" i="15"/>
  <c r="T187" i="15"/>
  <c r="R187" i="15"/>
  <c r="P187" i="15"/>
  <c r="BI184" i="15"/>
  <c r="BH184" i="15"/>
  <c r="BG184" i="15"/>
  <c r="BE184" i="15"/>
  <c r="T184" i="15"/>
  <c r="T183" i="15" s="1"/>
  <c r="R184" i="15"/>
  <c r="R183" i="15" s="1"/>
  <c r="P184" i="15"/>
  <c r="P183" i="15" s="1"/>
  <c r="BI181" i="15"/>
  <c r="BH181" i="15"/>
  <c r="BG181" i="15"/>
  <c r="BE181" i="15"/>
  <c r="T181" i="15"/>
  <c r="R181" i="15"/>
  <c r="P181" i="15"/>
  <c r="BI178" i="15"/>
  <c r="BH178" i="15"/>
  <c r="BG178" i="15"/>
  <c r="BE178" i="15"/>
  <c r="T178" i="15"/>
  <c r="R178" i="15"/>
  <c r="P178" i="15"/>
  <c r="BI175" i="15"/>
  <c r="BH175" i="15"/>
  <c r="BG175" i="15"/>
  <c r="BE175" i="15"/>
  <c r="T175" i="15"/>
  <c r="R175" i="15"/>
  <c r="P175" i="15"/>
  <c r="BI172" i="15"/>
  <c r="BH172" i="15"/>
  <c r="BG172" i="15"/>
  <c r="BE172" i="15"/>
  <c r="T172" i="15"/>
  <c r="R172" i="15"/>
  <c r="P172" i="15"/>
  <c r="BI169" i="15"/>
  <c r="BH169" i="15"/>
  <c r="BG169" i="15"/>
  <c r="BE169" i="15"/>
  <c r="T169" i="15"/>
  <c r="R169" i="15"/>
  <c r="P169" i="15"/>
  <c r="BI166" i="15"/>
  <c r="BH166" i="15"/>
  <c r="BG166" i="15"/>
  <c r="BE166" i="15"/>
  <c r="T166" i="15"/>
  <c r="R166" i="15"/>
  <c r="P166" i="15"/>
  <c r="BI162" i="15"/>
  <c r="BH162" i="15"/>
  <c r="BG162" i="15"/>
  <c r="BE162" i="15"/>
  <c r="T162" i="15"/>
  <c r="R162" i="15"/>
  <c r="P162" i="15"/>
  <c r="BI159" i="15"/>
  <c r="BH159" i="15"/>
  <c r="BG159" i="15"/>
  <c r="BE159" i="15"/>
  <c r="T159" i="15"/>
  <c r="R159" i="15"/>
  <c r="P159" i="15"/>
  <c r="BI156" i="15"/>
  <c r="BH156" i="15"/>
  <c r="BG156" i="15"/>
  <c r="BE156" i="15"/>
  <c r="T156" i="15"/>
  <c r="R156" i="15"/>
  <c r="P156" i="15"/>
  <c r="BI153" i="15"/>
  <c r="BH153" i="15"/>
  <c r="BG153" i="15"/>
  <c r="BE153" i="15"/>
  <c r="T153" i="15"/>
  <c r="R153" i="15"/>
  <c r="P153" i="15"/>
  <c r="BI149" i="15"/>
  <c r="BH149" i="15"/>
  <c r="BG149" i="15"/>
  <c r="BE149" i="15"/>
  <c r="T149" i="15"/>
  <c r="R149" i="15"/>
  <c r="P149" i="15"/>
  <c r="BI146" i="15"/>
  <c r="BH146" i="15"/>
  <c r="BG146" i="15"/>
  <c r="BE146" i="15"/>
  <c r="T146" i="15"/>
  <c r="R146" i="15"/>
  <c r="P146" i="15"/>
  <c r="BI142" i="15"/>
  <c r="BH142" i="15"/>
  <c r="BG142" i="15"/>
  <c r="BE142" i="15"/>
  <c r="T142" i="15"/>
  <c r="R142" i="15"/>
  <c r="P142" i="15"/>
  <c r="BI139" i="15"/>
  <c r="BH139" i="15"/>
  <c r="BG139" i="15"/>
  <c r="BE139" i="15"/>
  <c r="T139" i="15"/>
  <c r="R139" i="15"/>
  <c r="P139" i="15"/>
  <c r="BI136" i="15"/>
  <c r="BH136" i="15"/>
  <c r="BG136" i="15"/>
  <c r="BE136" i="15"/>
  <c r="T136" i="15"/>
  <c r="R136" i="15"/>
  <c r="P136" i="15"/>
  <c r="BI133" i="15"/>
  <c r="BH133" i="15"/>
  <c r="BG133" i="15"/>
  <c r="BE133" i="15"/>
  <c r="T133" i="15"/>
  <c r="R133" i="15"/>
  <c r="P133" i="15"/>
  <c r="BI131" i="15"/>
  <c r="BH131" i="15"/>
  <c r="BG131" i="15"/>
  <c r="BE131" i="15"/>
  <c r="T131" i="15"/>
  <c r="R131" i="15"/>
  <c r="P131" i="15"/>
  <c r="J125" i="15"/>
  <c r="J124" i="15"/>
  <c r="F124" i="15"/>
  <c r="F122" i="15"/>
  <c r="E120" i="15"/>
  <c r="J94" i="15"/>
  <c r="J93" i="15"/>
  <c r="F93" i="15"/>
  <c r="F91" i="15"/>
  <c r="E89" i="15"/>
  <c r="J20" i="15"/>
  <c r="E20" i="15"/>
  <c r="F94" i="15" s="1"/>
  <c r="J19" i="15"/>
  <c r="J14" i="15"/>
  <c r="J91" i="15" s="1"/>
  <c r="E7" i="15"/>
  <c r="E116" i="15"/>
  <c r="J124" i="14"/>
  <c r="J99" i="14" s="1"/>
  <c r="J39" i="14"/>
  <c r="J38" i="14"/>
  <c r="AY108" i="1"/>
  <c r="J37" i="14"/>
  <c r="AX108" i="1" s="1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7" i="14"/>
  <c r="BH137" i="14"/>
  <c r="BG137" i="14"/>
  <c r="BE137" i="14"/>
  <c r="T137" i="14"/>
  <c r="R137" i="14"/>
  <c r="P137" i="14"/>
  <c r="BI134" i="14"/>
  <c r="BH134" i="14"/>
  <c r="BG134" i="14"/>
  <c r="BE134" i="14"/>
  <c r="T134" i="14"/>
  <c r="R134" i="14"/>
  <c r="P134" i="14"/>
  <c r="BI131" i="14"/>
  <c r="BH131" i="14"/>
  <c r="BG131" i="14"/>
  <c r="BE131" i="14"/>
  <c r="T131" i="14"/>
  <c r="R131" i="14"/>
  <c r="P131" i="14"/>
  <c r="BI128" i="14"/>
  <c r="BH128" i="14"/>
  <c r="BG128" i="14"/>
  <c r="BE128" i="14"/>
  <c r="T128" i="14"/>
  <c r="R128" i="14"/>
  <c r="P128" i="14"/>
  <c r="BI127" i="14"/>
  <c r="BH127" i="14"/>
  <c r="BG127" i="14"/>
  <c r="BE127" i="14"/>
  <c r="T127" i="14"/>
  <c r="R127" i="14"/>
  <c r="P127" i="14"/>
  <c r="J120" i="14"/>
  <c r="J119" i="14"/>
  <c r="F119" i="14"/>
  <c r="F117" i="14"/>
  <c r="E115" i="14"/>
  <c r="J94" i="14"/>
  <c r="J93" i="14"/>
  <c r="F93" i="14"/>
  <c r="F91" i="14"/>
  <c r="E89" i="14"/>
  <c r="J20" i="14"/>
  <c r="E20" i="14"/>
  <c r="F120" i="14" s="1"/>
  <c r="J19" i="14"/>
  <c r="J14" i="14"/>
  <c r="J117" i="14"/>
  <c r="E7" i="14"/>
  <c r="E111" i="14"/>
  <c r="J39" i="13"/>
  <c r="J38" i="13"/>
  <c r="AY107" i="1" s="1"/>
  <c r="J37" i="13"/>
  <c r="AX107" i="1" s="1"/>
  <c r="BI232" i="13"/>
  <c r="BH232" i="13"/>
  <c r="BG232" i="13"/>
  <c r="BE232" i="13"/>
  <c r="T232" i="13"/>
  <c r="T231" i="13" s="1"/>
  <c r="R232" i="13"/>
  <c r="R231" i="13" s="1"/>
  <c r="P232" i="13"/>
  <c r="P231" i="13" s="1"/>
  <c r="BI230" i="13"/>
  <c r="BH230" i="13"/>
  <c r="BG230" i="13"/>
  <c r="BE230" i="13"/>
  <c r="T230" i="13"/>
  <c r="R230" i="13"/>
  <c r="P230" i="13"/>
  <c r="BI229" i="13"/>
  <c r="BH229" i="13"/>
  <c r="BG229" i="13"/>
  <c r="BE229" i="13"/>
  <c r="T229" i="13"/>
  <c r="R229" i="13"/>
  <c r="P229" i="13"/>
  <c r="BI226" i="13"/>
  <c r="BH226" i="13"/>
  <c r="BG226" i="13"/>
  <c r="BE226" i="13"/>
  <c r="T226" i="13"/>
  <c r="R226" i="13"/>
  <c r="P226" i="13"/>
  <c r="BI225" i="13"/>
  <c r="BH225" i="13"/>
  <c r="BG225" i="13"/>
  <c r="BE225" i="13"/>
  <c r="T225" i="13"/>
  <c r="R225" i="13"/>
  <c r="P225" i="13"/>
  <c r="BI224" i="13"/>
  <c r="BH224" i="13"/>
  <c r="BG224" i="13"/>
  <c r="BE224" i="13"/>
  <c r="T224" i="13"/>
  <c r="R224" i="13"/>
  <c r="P224" i="13"/>
  <c r="BI223" i="13"/>
  <c r="BH223" i="13"/>
  <c r="BG223" i="13"/>
  <c r="BE223" i="13"/>
  <c r="T223" i="13"/>
  <c r="R223" i="13"/>
  <c r="P223" i="13"/>
  <c r="BI222" i="13"/>
  <c r="BH222" i="13"/>
  <c r="BG222" i="13"/>
  <c r="BE222" i="13"/>
  <c r="T222" i="13"/>
  <c r="R222" i="13"/>
  <c r="P222" i="13"/>
  <c r="BI220" i="13"/>
  <c r="BH220" i="13"/>
  <c r="BG220" i="13"/>
  <c r="BE220" i="13"/>
  <c r="T220" i="13"/>
  <c r="R220" i="13"/>
  <c r="P220" i="13"/>
  <c r="BI219" i="13"/>
  <c r="BH219" i="13"/>
  <c r="BG219" i="13"/>
  <c r="BE219" i="13"/>
  <c r="T219" i="13"/>
  <c r="R219" i="13"/>
  <c r="P219" i="13"/>
  <c r="BI218" i="13"/>
  <c r="BH218" i="13"/>
  <c r="BG218" i="13"/>
  <c r="BE218" i="13"/>
  <c r="T218" i="13"/>
  <c r="R218" i="13"/>
  <c r="P218" i="13"/>
  <c r="BI217" i="13"/>
  <c r="BH217" i="13"/>
  <c r="BG217" i="13"/>
  <c r="BE217" i="13"/>
  <c r="T217" i="13"/>
  <c r="R217" i="13"/>
  <c r="P217" i="13"/>
  <c r="BI214" i="13"/>
  <c r="BH214" i="13"/>
  <c r="BG214" i="13"/>
  <c r="BE214" i="13"/>
  <c r="T214" i="13"/>
  <c r="T213" i="13" s="1"/>
  <c r="R214" i="13"/>
  <c r="R213" i="13" s="1"/>
  <c r="P214" i="13"/>
  <c r="P213" i="13"/>
  <c r="BI210" i="13"/>
  <c r="BH210" i="13"/>
  <c r="BG210" i="13"/>
  <c r="BE210" i="13"/>
  <c r="T210" i="13"/>
  <c r="R210" i="13"/>
  <c r="P210" i="13"/>
  <c r="BI207" i="13"/>
  <c r="BH207" i="13"/>
  <c r="BG207" i="13"/>
  <c r="BE207" i="13"/>
  <c r="T207" i="13"/>
  <c r="R207" i="13"/>
  <c r="P207" i="13"/>
  <c r="BI204" i="13"/>
  <c r="BH204" i="13"/>
  <c r="BG204" i="13"/>
  <c r="BE204" i="13"/>
  <c r="T204" i="13"/>
  <c r="R204" i="13"/>
  <c r="P204" i="13"/>
  <c r="BI201" i="13"/>
  <c r="BH201" i="13"/>
  <c r="BG201" i="13"/>
  <c r="BE201" i="13"/>
  <c r="T201" i="13"/>
  <c r="R201" i="13"/>
  <c r="P201" i="13"/>
  <c r="BI198" i="13"/>
  <c r="BH198" i="13"/>
  <c r="BG198" i="13"/>
  <c r="BE198" i="13"/>
  <c r="T198" i="13"/>
  <c r="R198" i="13"/>
  <c r="P198" i="13"/>
  <c r="BI195" i="13"/>
  <c r="BH195" i="13"/>
  <c r="BG195" i="13"/>
  <c r="BE195" i="13"/>
  <c r="T195" i="13"/>
  <c r="R195" i="13"/>
  <c r="P195" i="13"/>
  <c r="BI192" i="13"/>
  <c r="BH192" i="13"/>
  <c r="BG192" i="13"/>
  <c r="BE192" i="13"/>
  <c r="T192" i="13"/>
  <c r="R192" i="13"/>
  <c r="P192" i="13"/>
  <c r="BI190" i="13"/>
  <c r="BH190" i="13"/>
  <c r="BG190" i="13"/>
  <c r="BE190" i="13"/>
  <c r="T190" i="13"/>
  <c r="R190" i="13"/>
  <c r="P190" i="13"/>
  <c r="BI187" i="13"/>
  <c r="BH187" i="13"/>
  <c r="BG187" i="13"/>
  <c r="BE187" i="13"/>
  <c r="T187" i="13"/>
  <c r="R187" i="13"/>
  <c r="P187" i="13"/>
  <c r="BI183" i="13"/>
  <c r="BH183" i="13"/>
  <c r="BG183" i="13"/>
  <c r="BE183" i="13"/>
  <c r="T183" i="13"/>
  <c r="R183" i="13"/>
  <c r="P183" i="13"/>
  <c r="BI180" i="13"/>
  <c r="BH180" i="13"/>
  <c r="BG180" i="13"/>
  <c r="BE180" i="13"/>
  <c r="T180" i="13"/>
  <c r="R180" i="13"/>
  <c r="P180" i="13"/>
  <c r="BI179" i="13"/>
  <c r="BH179" i="13"/>
  <c r="BG179" i="13"/>
  <c r="BE179" i="13"/>
  <c r="T179" i="13"/>
  <c r="R179" i="13"/>
  <c r="P179" i="13"/>
  <c r="BI176" i="13"/>
  <c r="BH176" i="13"/>
  <c r="BG176" i="13"/>
  <c r="BE176" i="13"/>
  <c r="T176" i="13"/>
  <c r="R176" i="13"/>
  <c r="P176" i="13"/>
  <c r="BI169" i="13"/>
  <c r="BH169" i="13"/>
  <c r="BG169" i="13"/>
  <c r="BE169" i="13"/>
  <c r="T169" i="13"/>
  <c r="R169" i="13"/>
  <c r="P169" i="13"/>
  <c r="BI163" i="13"/>
  <c r="BH163" i="13"/>
  <c r="BG163" i="13"/>
  <c r="BE163" i="13"/>
  <c r="T163" i="13"/>
  <c r="R163" i="13"/>
  <c r="P163" i="13"/>
  <c r="BI160" i="13"/>
  <c r="BH160" i="13"/>
  <c r="BG160" i="13"/>
  <c r="BE160" i="13"/>
  <c r="T160" i="13"/>
  <c r="R160" i="13"/>
  <c r="P160" i="13"/>
  <c r="BI156" i="13"/>
  <c r="BH156" i="13"/>
  <c r="BG156" i="13"/>
  <c r="BE156" i="13"/>
  <c r="T156" i="13"/>
  <c r="R156" i="13"/>
  <c r="P156" i="13"/>
  <c r="BI149" i="13"/>
  <c r="BH149" i="13"/>
  <c r="BG149" i="13"/>
  <c r="BE149" i="13"/>
  <c r="T149" i="13"/>
  <c r="R149" i="13"/>
  <c r="P149" i="13"/>
  <c r="BI146" i="13"/>
  <c r="BH146" i="13"/>
  <c r="BG146" i="13"/>
  <c r="BE146" i="13"/>
  <c r="T146" i="13"/>
  <c r="R146" i="13"/>
  <c r="P146" i="13"/>
  <c r="BI143" i="13"/>
  <c r="BH143" i="13"/>
  <c r="BG143" i="13"/>
  <c r="BE143" i="13"/>
  <c r="T143" i="13"/>
  <c r="R143" i="13"/>
  <c r="P143" i="13"/>
  <c r="BI140" i="13"/>
  <c r="BH140" i="13"/>
  <c r="BG140" i="13"/>
  <c r="BE140" i="13"/>
  <c r="T140" i="13"/>
  <c r="R140" i="13"/>
  <c r="P140" i="13"/>
  <c r="BI137" i="13"/>
  <c r="BH137" i="13"/>
  <c r="BG137" i="13"/>
  <c r="BE137" i="13"/>
  <c r="T137" i="13"/>
  <c r="R137" i="13"/>
  <c r="P137" i="13"/>
  <c r="BI134" i="13"/>
  <c r="BH134" i="13"/>
  <c r="BG134" i="13"/>
  <c r="BE134" i="13"/>
  <c r="T134" i="13"/>
  <c r="R134" i="13"/>
  <c r="P134" i="13"/>
  <c r="J128" i="13"/>
  <c r="J127" i="13"/>
  <c r="F127" i="13"/>
  <c r="F125" i="13"/>
  <c r="E123" i="13"/>
  <c r="J94" i="13"/>
  <c r="J93" i="13"/>
  <c r="F93" i="13"/>
  <c r="F91" i="13"/>
  <c r="E89" i="13"/>
  <c r="J20" i="13"/>
  <c r="E20" i="13"/>
  <c r="F128" i="13" s="1"/>
  <c r="J19" i="13"/>
  <c r="J14" i="13"/>
  <c r="J125" i="13" s="1"/>
  <c r="E7" i="13"/>
  <c r="E85" i="13" s="1"/>
  <c r="J39" i="12"/>
  <c r="J38" i="12"/>
  <c r="AY106" i="1" s="1"/>
  <c r="J37" i="12"/>
  <c r="AX106" i="1"/>
  <c r="BI165" i="12"/>
  <c r="BH165" i="12"/>
  <c r="BG165" i="12"/>
  <c r="BE165" i="12"/>
  <c r="T165" i="12"/>
  <c r="T164" i="12" s="1"/>
  <c r="R165" i="12"/>
  <c r="R164" i="12" s="1"/>
  <c r="P165" i="12"/>
  <c r="P164" i="12"/>
  <c r="BI163" i="12"/>
  <c r="BH163" i="12"/>
  <c r="BG163" i="12"/>
  <c r="BE163" i="12"/>
  <c r="T163" i="12"/>
  <c r="T162" i="12"/>
  <c r="R163" i="12"/>
  <c r="R162" i="12"/>
  <c r="P163" i="12"/>
  <c r="P162" i="12" s="1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7" i="12"/>
  <c r="BH157" i="12"/>
  <c r="BG157" i="12"/>
  <c r="BE157" i="12"/>
  <c r="T157" i="12"/>
  <c r="R157" i="12"/>
  <c r="P157" i="12"/>
  <c r="BI154" i="12"/>
  <c r="BH154" i="12"/>
  <c r="BG154" i="12"/>
  <c r="BE154" i="12"/>
  <c r="T154" i="12"/>
  <c r="R154" i="12"/>
  <c r="P154" i="12"/>
  <c r="BI150" i="12"/>
  <c r="BH150" i="12"/>
  <c r="BG150" i="12"/>
  <c r="BE150" i="12"/>
  <c r="T150" i="12"/>
  <c r="R150" i="12"/>
  <c r="P150" i="12"/>
  <c r="BI147" i="12"/>
  <c r="BH147" i="12"/>
  <c r="BG147" i="12"/>
  <c r="BE147" i="12"/>
  <c r="T147" i="12"/>
  <c r="R147" i="12"/>
  <c r="P147" i="12"/>
  <c r="BI144" i="12"/>
  <c r="BH144" i="12"/>
  <c r="BG144" i="12"/>
  <c r="BE144" i="12"/>
  <c r="T144" i="12"/>
  <c r="R144" i="12"/>
  <c r="P144" i="12"/>
  <c r="BI141" i="12"/>
  <c r="BH141" i="12"/>
  <c r="BG141" i="12"/>
  <c r="BE141" i="12"/>
  <c r="T141" i="12"/>
  <c r="R141" i="12"/>
  <c r="P141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4" i="12"/>
  <c r="BH134" i="12"/>
  <c r="BG134" i="12"/>
  <c r="BE134" i="12"/>
  <c r="T134" i="12"/>
  <c r="R134" i="12"/>
  <c r="P134" i="12"/>
  <c r="BI131" i="12"/>
  <c r="BH131" i="12"/>
  <c r="BG131" i="12"/>
  <c r="BE131" i="12"/>
  <c r="T131" i="12"/>
  <c r="R131" i="12"/>
  <c r="P131" i="12"/>
  <c r="BI128" i="12"/>
  <c r="BH128" i="12"/>
  <c r="BG128" i="12"/>
  <c r="BE128" i="12"/>
  <c r="T128" i="12"/>
  <c r="R128" i="12"/>
  <c r="P128" i="12"/>
  <c r="J122" i="12"/>
  <c r="J121" i="12"/>
  <c r="F121" i="12"/>
  <c r="F119" i="12"/>
  <c r="E117" i="12"/>
  <c r="J94" i="12"/>
  <c r="J93" i="12"/>
  <c r="F93" i="12"/>
  <c r="F91" i="12"/>
  <c r="E89" i="12"/>
  <c r="J20" i="12"/>
  <c r="E20" i="12"/>
  <c r="F122" i="12" s="1"/>
  <c r="J19" i="12"/>
  <c r="J14" i="12"/>
  <c r="J119" i="12" s="1"/>
  <c r="E7" i="12"/>
  <c r="E85" i="12" s="1"/>
  <c r="J39" i="11"/>
  <c r="J38" i="11"/>
  <c r="AY105" i="1"/>
  <c r="J37" i="11"/>
  <c r="AX105" i="1" s="1"/>
  <c r="BI233" i="11"/>
  <c r="BH233" i="11"/>
  <c r="BG233" i="11"/>
  <c r="BE233" i="11"/>
  <c r="T233" i="11"/>
  <c r="T232" i="11"/>
  <c r="R233" i="11"/>
  <c r="R232" i="11" s="1"/>
  <c r="P233" i="11"/>
  <c r="P232" i="11" s="1"/>
  <c r="BI231" i="11"/>
  <c r="BH231" i="11"/>
  <c r="BG231" i="11"/>
  <c r="BE231" i="11"/>
  <c r="T231" i="11"/>
  <c r="R231" i="11"/>
  <c r="P231" i="11"/>
  <c r="BI228" i="11"/>
  <c r="BH228" i="11"/>
  <c r="BG228" i="11"/>
  <c r="BE228" i="11"/>
  <c r="T228" i="11"/>
  <c r="R228" i="11"/>
  <c r="P228" i="11"/>
  <c r="BI226" i="11"/>
  <c r="BH226" i="11"/>
  <c r="BG226" i="11"/>
  <c r="BE226" i="11"/>
  <c r="T226" i="11"/>
  <c r="T225" i="11"/>
  <c r="R226" i="11"/>
  <c r="R225" i="11" s="1"/>
  <c r="P226" i="11"/>
  <c r="P225" i="11" s="1"/>
  <c r="BI222" i="11"/>
  <c r="BH222" i="11"/>
  <c r="BG222" i="11"/>
  <c r="BE222" i="11"/>
  <c r="T222" i="11"/>
  <c r="R222" i="11"/>
  <c r="P222" i="11"/>
  <c r="BI221" i="11"/>
  <c r="BH221" i="11"/>
  <c r="BG221" i="11"/>
  <c r="BE221" i="11"/>
  <c r="T221" i="11"/>
  <c r="R221" i="11"/>
  <c r="P221" i="11"/>
  <c r="BI220" i="11"/>
  <c r="BH220" i="11"/>
  <c r="BG220" i="11"/>
  <c r="BE220" i="11"/>
  <c r="T220" i="11"/>
  <c r="R220" i="11"/>
  <c r="P220" i="11"/>
  <c r="BI219" i="11"/>
  <c r="BH219" i="11"/>
  <c r="BG219" i="11"/>
  <c r="BE219" i="11"/>
  <c r="T219" i="11"/>
  <c r="R219" i="11"/>
  <c r="P219" i="11"/>
  <c r="BI218" i="11"/>
  <c r="BH218" i="11"/>
  <c r="BG218" i="11"/>
  <c r="BE218" i="11"/>
  <c r="T218" i="11"/>
  <c r="R218" i="11"/>
  <c r="P218" i="11"/>
  <c r="BI217" i="11"/>
  <c r="BH217" i="11"/>
  <c r="BG217" i="11"/>
  <c r="BE217" i="11"/>
  <c r="T217" i="11"/>
  <c r="R217" i="11"/>
  <c r="P217" i="11"/>
  <c r="BI212" i="11"/>
  <c r="BH212" i="11"/>
  <c r="BG212" i="11"/>
  <c r="BE212" i="11"/>
  <c r="T212" i="11"/>
  <c r="R212" i="11"/>
  <c r="P212" i="11"/>
  <c r="BI209" i="11"/>
  <c r="BH209" i="11"/>
  <c r="BG209" i="11"/>
  <c r="BE209" i="11"/>
  <c r="T209" i="11"/>
  <c r="R209" i="11"/>
  <c r="P209" i="11"/>
  <c r="BI207" i="11"/>
  <c r="BH207" i="11"/>
  <c r="BG207" i="11"/>
  <c r="BE207" i="11"/>
  <c r="T207" i="11"/>
  <c r="R207" i="11"/>
  <c r="P207" i="11"/>
  <c r="BI206" i="11"/>
  <c r="BH206" i="11"/>
  <c r="BG206" i="11"/>
  <c r="BE206" i="11"/>
  <c r="T206" i="11"/>
  <c r="R206" i="11"/>
  <c r="P206" i="11"/>
  <c r="BI202" i="11"/>
  <c r="BH202" i="11"/>
  <c r="BG202" i="11"/>
  <c r="BE202" i="11"/>
  <c r="T202" i="11"/>
  <c r="R202" i="11"/>
  <c r="P202" i="11"/>
  <c r="BI199" i="11"/>
  <c r="BH199" i="11"/>
  <c r="BG199" i="11"/>
  <c r="BE199" i="11"/>
  <c r="T199" i="11"/>
  <c r="R199" i="11"/>
  <c r="P199" i="11"/>
  <c r="BI196" i="11"/>
  <c r="BH196" i="11"/>
  <c r="BG196" i="11"/>
  <c r="BE196" i="11"/>
  <c r="T196" i="11"/>
  <c r="R196" i="11"/>
  <c r="P196" i="11"/>
  <c r="BI193" i="11"/>
  <c r="BH193" i="11"/>
  <c r="BG193" i="11"/>
  <c r="BE193" i="11"/>
  <c r="T193" i="11"/>
  <c r="R193" i="11"/>
  <c r="P193" i="11"/>
  <c r="BI190" i="11"/>
  <c r="BH190" i="11"/>
  <c r="BG190" i="11"/>
  <c r="BE190" i="11"/>
  <c r="T190" i="11"/>
  <c r="R190" i="11"/>
  <c r="P190" i="11"/>
  <c r="BI181" i="11"/>
  <c r="BH181" i="11"/>
  <c r="BG181" i="11"/>
  <c r="BE181" i="11"/>
  <c r="T181" i="11"/>
  <c r="R181" i="11"/>
  <c r="P181" i="11"/>
  <c r="BI173" i="11"/>
  <c r="BH173" i="11"/>
  <c r="BG173" i="11"/>
  <c r="BE173" i="11"/>
  <c r="T173" i="11"/>
  <c r="R173" i="11"/>
  <c r="P173" i="11"/>
  <c r="BI170" i="11"/>
  <c r="BH170" i="11"/>
  <c r="BG170" i="11"/>
  <c r="BE170" i="11"/>
  <c r="T170" i="11"/>
  <c r="R170" i="11"/>
  <c r="P170" i="11"/>
  <c r="BI166" i="11"/>
  <c r="BH166" i="11"/>
  <c r="BG166" i="11"/>
  <c r="BE166" i="11"/>
  <c r="T166" i="11"/>
  <c r="R166" i="11"/>
  <c r="P166" i="11"/>
  <c r="BI155" i="11"/>
  <c r="BH155" i="11"/>
  <c r="BG155" i="11"/>
  <c r="BE155" i="11"/>
  <c r="T155" i="11"/>
  <c r="R155" i="11"/>
  <c r="P155" i="11"/>
  <c r="BI152" i="11"/>
  <c r="BH152" i="11"/>
  <c r="BG152" i="11"/>
  <c r="BE152" i="11"/>
  <c r="T152" i="11"/>
  <c r="R152" i="11"/>
  <c r="P152" i="11"/>
  <c r="BI149" i="11"/>
  <c r="BH149" i="11"/>
  <c r="BG149" i="11"/>
  <c r="BE149" i="11"/>
  <c r="T149" i="11"/>
  <c r="R149" i="11"/>
  <c r="P149" i="11"/>
  <c r="BI146" i="11"/>
  <c r="BH146" i="11"/>
  <c r="BG146" i="11"/>
  <c r="BE146" i="11"/>
  <c r="T146" i="11"/>
  <c r="R146" i="11"/>
  <c r="P146" i="11"/>
  <c r="BI140" i="11"/>
  <c r="BH140" i="11"/>
  <c r="BG140" i="11"/>
  <c r="BE140" i="11"/>
  <c r="T140" i="11"/>
  <c r="R140" i="11"/>
  <c r="P140" i="11"/>
  <c r="BI137" i="11"/>
  <c r="BH137" i="11"/>
  <c r="BG137" i="11"/>
  <c r="BE137" i="11"/>
  <c r="T137" i="11"/>
  <c r="R137" i="11"/>
  <c r="P137" i="11"/>
  <c r="BI134" i="11"/>
  <c r="BH134" i="11"/>
  <c r="BG134" i="11"/>
  <c r="BE134" i="11"/>
  <c r="T134" i="11"/>
  <c r="R134" i="11"/>
  <c r="P134" i="11"/>
  <c r="BI131" i="11"/>
  <c r="BH131" i="11"/>
  <c r="BG131" i="11"/>
  <c r="BE131" i="11"/>
  <c r="T131" i="11"/>
  <c r="R131" i="11"/>
  <c r="P131" i="11"/>
  <c r="J125" i="11"/>
  <c r="J124" i="11"/>
  <c r="F124" i="11"/>
  <c r="F122" i="11"/>
  <c r="E120" i="11"/>
  <c r="J94" i="11"/>
  <c r="J93" i="11"/>
  <c r="F93" i="11"/>
  <c r="F91" i="11"/>
  <c r="E89" i="11"/>
  <c r="J20" i="11"/>
  <c r="E20" i="11"/>
  <c r="F94" i="11"/>
  <c r="J19" i="11"/>
  <c r="J14" i="11"/>
  <c r="J122" i="11" s="1"/>
  <c r="E7" i="11"/>
  <c r="E116" i="11" s="1"/>
  <c r="J39" i="10"/>
  <c r="J38" i="10"/>
  <c r="AY104" i="1" s="1"/>
  <c r="J37" i="10"/>
  <c r="AX104" i="1" s="1"/>
  <c r="BI260" i="10"/>
  <c r="BH260" i="10"/>
  <c r="BG260" i="10"/>
  <c r="BE260" i="10"/>
  <c r="T260" i="10"/>
  <c r="T259" i="10" s="1"/>
  <c r="R260" i="10"/>
  <c r="R259" i="10"/>
  <c r="P260" i="10"/>
  <c r="P259" i="10"/>
  <c r="BI258" i="10"/>
  <c r="BH258" i="10"/>
  <c r="BG258" i="10"/>
  <c r="BE258" i="10"/>
  <c r="T258" i="10"/>
  <c r="T257" i="10" s="1"/>
  <c r="R258" i="10"/>
  <c r="R257" i="10" s="1"/>
  <c r="P258" i="10"/>
  <c r="P257" i="10" s="1"/>
  <c r="BI256" i="10"/>
  <c r="BH256" i="10"/>
  <c r="BG256" i="10"/>
  <c r="BE256" i="10"/>
  <c r="T256" i="10"/>
  <c r="R256" i="10"/>
  <c r="P256" i="10"/>
  <c r="BI253" i="10"/>
  <c r="BH253" i="10"/>
  <c r="BG253" i="10"/>
  <c r="BE253" i="10"/>
  <c r="T253" i="10"/>
  <c r="R253" i="10"/>
  <c r="P253" i="10"/>
  <c r="BI252" i="10"/>
  <c r="BH252" i="10"/>
  <c r="BG252" i="10"/>
  <c r="BE252" i="10"/>
  <c r="T252" i="10"/>
  <c r="R252" i="10"/>
  <c r="P252" i="10"/>
  <c r="BI248" i="10"/>
  <c r="BH248" i="10"/>
  <c r="BG248" i="10"/>
  <c r="BE248" i="10"/>
  <c r="T248" i="10"/>
  <c r="T247" i="10" s="1"/>
  <c r="R248" i="10"/>
  <c r="R247" i="10" s="1"/>
  <c r="P248" i="10"/>
  <c r="P247" i="10" s="1"/>
  <c r="BI244" i="10"/>
  <c r="BH244" i="10"/>
  <c r="BG244" i="10"/>
  <c r="BE244" i="10"/>
  <c r="T244" i="10"/>
  <c r="R244" i="10"/>
  <c r="P244" i="10"/>
  <c r="BI243" i="10"/>
  <c r="BH243" i="10"/>
  <c r="BG243" i="10"/>
  <c r="BE243" i="10"/>
  <c r="T243" i="10"/>
  <c r="R243" i="10"/>
  <c r="P243" i="10"/>
  <c r="BI242" i="10"/>
  <c r="BH242" i="10"/>
  <c r="BG242" i="10"/>
  <c r="BE242" i="10"/>
  <c r="T242" i="10"/>
  <c r="R242" i="10"/>
  <c r="P242" i="10"/>
  <c r="BI241" i="10"/>
  <c r="BH241" i="10"/>
  <c r="BG241" i="10"/>
  <c r="BE241" i="10"/>
  <c r="T241" i="10"/>
  <c r="R241" i="10"/>
  <c r="P241" i="10"/>
  <c r="BI240" i="10"/>
  <c r="BH240" i="10"/>
  <c r="BG240" i="10"/>
  <c r="BE240" i="10"/>
  <c r="T240" i="10"/>
  <c r="R240" i="10"/>
  <c r="P240" i="10"/>
  <c r="BI239" i="10"/>
  <c r="BH239" i="10"/>
  <c r="BG239" i="10"/>
  <c r="BE239" i="10"/>
  <c r="T239" i="10"/>
  <c r="R239" i="10"/>
  <c r="P239" i="10"/>
  <c r="BI238" i="10"/>
  <c r="BH238" i="10"/>
  <c r="BG238" i="10"/>
  <c r="BE238" i="10"/>
  <c r="T238" i="10"/>
  <c r="R238" i="10"/>
  <c r="P238" i="10"/>
  <c r="BI237" i="10"/>
  <c r="BH237" i="10"/>
  <c r="BG237" i="10"/>
  <c r="BE237" i="10"/>
  <c r="T237" i="10"/>
  <c r="R237" i="10"/>
  <c r="P237" i="10"/>
  <c r="BI236" i="10"/>
  <c r="BH236" i="10"/>
  <c r="BG236" i="10"/>
  <c r="BE236" i="10"/>
  <c r="T236" i="10"/>
  <c r="R236" i="10"/>
  <c r="P236" i="10"/>
  <c r="BI235" i="10"/>
  <c r="BH235" i="10"/>
  <c r="BG235" i="10"/>
  <c r="BE235" i="10"/>
  <c r="T235" i="10"/>
  <c r="R235" i="10"/>
  <c r="P235" i="10"/>
  <c r="BI234" i="10"/>
  <c r="BH234" i="10"/>
  <c r="BG234" i="10"/>
  <c r="BE234" i="10"/>
  <c r="T234" i="10"/>
  <c r="R234" i="10"/>
  <c r="P234" i="10"/>
  <c r="BI229" i="10"/>
  <c r="BH229" i="10"/>
  <c r="BG229" i="10"/>
  <c r="BE229" i="10"/>
  <c r="T229" i="10"/>
  <c r="R229" i="10"/>
  <c r="P229" i="10"/>
  <c r="BI226" i="10"/>
  <c r="BH226" i="10"/>
  <c r="BG226" i="10"/>
  <c r="BE226" i="10"/>
  <c r="T226" i="10"/>
  <c r="R226" i="10"/>
  <c r="P226" i="10"/>
  <c r="BI224" i="10"/>
  <c r="BH224" i="10"/>
  <c r="BG224" i="10"/>
  <c r="BE224" i="10"/>
  <c r="T224" i="10"/>
  <c r="R224" i="10"/>
  <c r="P224" i="10"/>
  <c r="BI221" i="10"/>
  <c r="BH221" i="10"/>
  <c r="BG221" i="10"/>
  <c r="BE221" i="10"/>
  <c r="T221" i="10"/>
  <c r="R221" i="10"/>
  <c r="P221" i="10"/>
  <c r="BI217" i="10"/>
  <c r="BH217" i="10"/>
  <c r="BG217" i="10"/>
  <c r="BE217" i="10"/>
  <c r="T217" i="10"/>
  <c r="R217" i="10"/>
  <c r="P217" i="10"/>
  <c r="BI214" i="10"/>
  <c r="BH214" i="10"/>
  <c r="BG214" i="10"/>
  <c r="BE214" i="10"/>
  <c r="T214" i="10"/>
  <c r="R214" i="10"/>
  <c r="P214" i="10"/>
  <c r="BI211" i="10"/>
  <c r="BH211" i="10"/>
  <c r="BG211" i="10"/>
  <c r="BE211" i="10"/>
  <c r="T211" i="10"/>
  <c r="R211" i="10"/>
  <c r="P211" i="10"/>
  <c r="BI201" i="10"/>
  <c r="BH201" i="10"/>
  <c r="BG201" i="10"/>
  <c r="BE201" i="10"/>
  <c r="T201" i="10"/>
  <c r="R201" i="10"/>
  <c r="P201" i="10"/>
  <c r="BI192" i="10"/>
  <c r="BH192" i="10"/>
  <c r="BG192" i="10"/>
  <c r="BE192" i="10"/>
  <c r="T192" i="10"/>
  <c r="R192" i="10"/>
  <c r="P192" i="10"/>
  <c r="BI189" i="10"/>
  <c r="BH189" i="10"/>
  <c r="BG189" i="10"/>
  <c r="BE189" i="10"/>
  <c r="T189" i="10"/>
  <c r="R189" i="10"/>
  <c r="P189" i="10"/>
  <c r="BI181" i="10"/>
  <c r="BH181" i="10"/>
  <c r="BG181" i="10"/>
  <c r="BE181" i="10"/>
  <c r="T181" i="10"/>
  <c r="R181" i="10"/>
  <c r="P181" i="10"/>
  <c r="BI168" i="10"/>
  <c r="BH168" i="10"/>
  <c r="BG168" i="10"/>
  <c r="BE168" i="10"/>
  <c r="T168" i="10"/>
  <c r="R168" i="10"/>
  <c r="P168" i="10"/>
  <c r="BI165" i="10"/>
  <c r="BH165" i="10"/>
  <c r="BG165" i="10"/>
  <c r="BE165" i="10"/>
  <c r="T165" i="10"/>
  <c r="R165" i="10"/>
  <c r="P165" i="10"/>
  <c r="BI162" i="10"/>
  <c r="BH162" i="10"/>
  <c r="BG162" i="10"/>
  <c r="BE162" i="10"/>
  <c r="T162" i="10"/>
  <c r="R162" i="10"/>
  <c r="P162" i="10"/>
  <c r="BI159" i="10"/>
  <c r="BH159" i="10"/>
  <c r="BG159" i="10"/>
  <c r="BE159" i="10"/>
  <c r="T159" i="10"/>
  <c r="R159" i="10"/>
  <c r="P159" i="10"/>
  <c r="BI153" i="10"/>
  <c r="BH153" i="10"/>
  <c r="BG153" i="10"/>
  <c r="BE153" i="10"/>
  <c r="T153" i="10"/>
  <c r="R153" i="10"/>
  <c r="P153" i="10"/>
  <c r="BI150" i="10"/>
  <c r="BH150" i="10"/>
  <c r="BG150" i="10"/>
  <c r="BE150" i="10"/>
  <c r="T150" i="10"/>
  <c r="R150" i="10"/>
  <c r="P150" i="10"/>
  <c r="BI147" i="10"/>
  <c r="BH147" i="10"/>
  <c r="BG147" i="10"/>
  <c r="BE147" i="10"/>
  <c r="T147" i="10"/>
  <c r="R147" i="10"/>
  <c r="P147" i="10"/>
  <c r="BI143" i="10"/>
  <c r="BH143" i="10"/>
  <c r="BG143" i="10"/>
  <c r="BE143" i="10"/>
  <c r="T143" i="10"/>
  <c r="R143" i="10"/>
  <c r="P143" i="10"/>
  <c r="BI137" i="10"/>
  <c r="BH137" i="10"/>
  <c r="BG137" i="10"/>
  <c r="BE137" i="10"/>
  <c r="T137" i="10"/>
  <c r="R137" i="10"/>
  <c r="P137" i="10"/>
  <c r="BI134" i="10"/>
  <c r="BH134" i="10"/>
  <c r="BG134" i="10"/>
  <c r="BE134" i="10"/>
  <c r="T134" i="10"/>
  <c r="R134" i="10"/>
  <c r="P134" i="10"/>
  <c r="BI131" i="10"/>
  <c r="BH131" i="10"/>
  <c r="BG131" i="10"/>
  <c r="BE131" i="10"/>
  <c r="T131" i="10"/>
  <c r="R131" i="10"/>
  <c r="P131" i="10"/>
  <c r="J125" i="10"/>
  <c r="J124" i="10"/>
  <c r="F124" i="10"/>
  <c r="F122" i="10"/>
  <c r="E120" i="10"/>
  <c r="J94" i="10"/>
  <c r="J93" i="10"/>
  <c r="F93" i="10"/>
  <c r="F91" i="10"/>
  <c r="E89" i="10"/>
  <c r="J20" i="10"/>
  <c r="E20" i="10"/>
  <c r="F125" i="10" s="1"/>
  <c r="J19" i="10"/>
  <c r="J14" i="10"/>
  <c r="J122" i="10" s="1"/>
  <c r="E7" i="10"/>
  <c r="E85" i="10"/>
  <c r="J39" i="9"/>
  <c r="J38" i="9"/>
  <c r="AY103" i="1" s="1"/>
  <c r="J37" i="9"/>
  <c r="AX103" i="1" s="1"/>
  <c r="BI213" i="9"/>
  <c r="BH213" i="9"/>
  <c r="BG213" i="9"/>
  <c r="BE213" i="9"/>
  <c r="T213" i="9"/>
  <c r="T212" i="9" s="1"/>
  <c r="R213" i="9"/>
  <c r="R212" i="9" s="1"/>
  <c r="P213" i="9"/>
  <c r="P212" i="9" s="1"/>
  <c r="BI211" i="9"/>
  <c r="BH211" i="9"/>
  <c r="BG211" i="9"/>
  <c r="BE211" i="9"/>
  <c r="T211" i="9"/>
  <c r="T210" i="9" s="1"/>
  <c r="R211" i="9"/>
  <c r="R210" i="9" s="1"/>
  <c r="P211" i="9"/>
  <c r="P210" i="9" s="1"/>
  <c r="BI207" i="9"/>
  <c r="BH207" i="9"/>
  <c r="BG207" i="9"/>
  <c r="BE207" i="9"/>
  <c r="T207" i="9"/>
  <c r="R207" i="9"/>
  <c r="P207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198" i="9"/>
  <c r="BH198" i="9"/>
  <c r="BG198" i="9"/>
  <c r="BE198" i="9"/>
  <c r="T198" i="9"/>
  <c r="R198" i="9"/>
  <c r="P198" i="9"/>
  <c r="BI197" i="9"/>
  <c r="BH197" i="9"/>
  <c r="BG197" i="9"/>
  <c r="BE197" i="9"/>
  <c r="T197" i="9"/>
  <c r="R197" i="9"/>
  <c r="P197" i="9"/>
  <c r="BI195" i="9"/>
  <c r="BH195" i="9"/>
  <c r="BG195" i="9"/>
  <c r="BE195" i="9"/>
  <c r="T195" i="9"/>
  <c r="R195" i="9"/>
  <c r="P195" i="9"/>
  <c r="BI193" i="9"/>
  <c r="BH193" i="9"/>
  <c r="BG193" i="9"/>
  <c r="BE193" i="9"/>
  <c r="T193" i="9"/>
  <c r="R193" i="9"/>
  <c r="P193" i="9"/>
  <c r="BI187" i="9"/>
  <c r="BH187" i="9"/>
  <c r="BG187" i="9"/>
  <c r="BE187" i="9"/>
  <c r="T187" i="9"/>
  <c r="R187" i="9"/>
  <c r="P187" i="9"/>
  <c r="BI178" i="9"/>
  <c r="BH178" i="9"/>
  <c r="BG178" i="9"/>
  <c r="BE178" i="9"/>
  <c r="T178" i="9"/>
  <c r="R178" i="9"/>
  <c r="P178" i="9"/>
  <c r="BI170" i="9"/>
  <c r="BH170" i="9"/>
  <c r="BG170" i="9"/>
  <c r="BE170" i="9"/>
  <c r="T170" i="9"/>
  <c r="R170" i="9"/>
  <c r="P170" i="9"/>
  <c r="BI168" i="9"/>
  <c r="BH168" i="9"/>
  <c r="BG168" i="9"/>
  <c r="BE168" i="9"/>
  <c r="T168" i="9"/>
  <c r="R168" i="9"/>
  <c r="P168" i="9"/>
  <c r="BI162" i="9"/>
  <c r="BH162" i="9"/>
  <c r="BG162" i="9"/>
  <c r="BE162" i="9"/>
  <c r="T162" i="9"/>
  <c r="R162" i="9"/>
  <c r="P162" i="9"/>
  <c r="BI152" i="9"/>
  <c r="BH152" i="9"/>
  <c r="BG152" i="9"/>
  <c r="BE152" i="9"/>
  <c r="T152" i="9"/>
  <c r="R152" i="9"/>
  <c r="P152" i="9"/>
  <c r="BI149" i="9"/>
  <c r="BH149" i="9"/>
  <c r="BG149" i="9"/>
  <c r="BE149" i="9"/>
  <c r="T149" i="9"/>
  <c r="R149" i="9"/>
  <c r="P149" i="9"/>
  <c r="BI146" i="9"/>
  <c r="BH146" i="9"/>
  <c r="BG146" i="9"/>
  <c r="BE146" i="9"/>
  <c r="T146" i="9"/>
  <c r="R146" i="9"/>
  <c r="P146" i="9"/>
  <c r="BI143" i="9"/>
  <c r="BH143" i="9"/>
  <c r="BG143" i="9"/>
  <c r="BE143" i="9"/>
  <c r="T143" i="9"/>
  <c r="R143" i="9"/>
  <c r="P143" i="9"/>
  <c r="BI137" i="9"/>
  <c r="BH137" i="9"/>
  <c r="BG137" i="9"/>
  <c r="BE137" i="9"/>
  <c r="T137" i="9"/>
  <c r="R137" i="9"/>
  <c r="P137" i="9"/>
  <c r="BI134" i="9"/>
  <c r="BH134" i="9"/>
  <c r="BG134" i="9"/>
  <c r="BE134" i="9"/>
  <c r="T134" i="9"/>
  <c r="R134" i="9"/>
  <c r="P134" i="9"/>
  <c r="BI128" i="9"/>
  <c r="BH128" i="9"/>
  <c r="BG128" i="9"/>
  <c r="BE128" i="9"/>
  <c r="T128" i="9"/>
  <c r="R128" i="9"/>
  <c r="P128" i="9"/>
  <c r="J122" i="9"/>
  <c r="J121" i="9"/>
  <c r="F121" i="9"/>
  <c r="F119" i="9"/>
  <c r="E117" i="9"/>
  <c r="J94" i="9"/>
  <c r="J93" i="9"/>
  <c r="F93" i="9"/>
  <c r="F91" i="9"/>
  <c r="E89" i="9"/>
  <c r="J20" i="9"/>
  <c r="E20" i="9"/>
  <c r="F122" i="9" s="1"/>
  <c r="J19" i="9"/>
  <c r="J14" i="9"/>
  <c r="J91" i="9"/>
  <c r="E7" i="9"/>
  <c r="E113" i="9"/>
  <c r="J39" i="8"/>
  <c r="J38" i="8"/>
  <c r="AY102" i="1" s="1"/>
  <c r="J37" i="8"/>
  <c r="AX102" i="1" s="1"/>
  <c r="BI2349" i="8"/>
  <c r="BH2349" i="8"/>
  <c r="BG2349" i="8"/>
  <c r="BE2349" i="8"/>
  <c r="T2349" i="8"/>
  <c r="R2349" i="8"/>
  <c r="P2349" i="8"/>
  <c r="BI2348" i="8"/>
  <c r="BH2348" i="8"/>
  <c r="BG2348" i="8"/>
  <c r="BE2348" i="8"/>
  <c r="T2348" i="8"/>
  <c r="R2348" i="8"/>
  <c r="P2348" i="8"/>
  <c r="BI2347" i="8"/>
  <c r="BH2347" i="8"/>
  <c r="BG2347" i="8"/>
  <c r="BE2347" i="8"/>
  <c r="T2347" i="8"/>
  <c r="R2347" i="8"/>
  <c r="P2347" i="8"/>
  <c r="BI2346" i="8"/>
  <c r="BH2346" i="8"/>
  <c r="BG2346" i="8"/>
  <c r="BE2346" i="8"/>
  <c r="T2346" i="8"/>
  <c r="R2346" i="8"/>
  <c r="P2346" i="8"/>
  <c r="BI2345" i="8"/>
  <c r="BH2345" i="8"/>
  <c r="BG2345" i="8"/>
  <c r="BE2345" i="8"/>
  <c r="T2345" i="8"/>
  <c r="R2345" i="8"/>
  <c r="P2345" i="8"/>
  <c r="BI2341" i="8"/>
  <c r="BH2341" i="8"/>
  <c r="BG2341" i="8"/>
  <c r="BE2341" i="8"/>
  <c r="T2341" i="8"/>
  <c r="R2341" i="8"/>
  <c r="P2341" i="8"/>
  <c r="BI2340" i="8"/>
  <c r="BH2340" i="8"/>
  <c r="BG2340" i="8"/>
  <c r="BE2340" i="8"/>
  <c r="T2340" i="8"/>
  <c r="R2340" i="8"/>
  <c r="P2340" i="8"/>
  <c r="BI2268" i="8"/>
  <c r="BH2268" i="8"/>
  <c r="BG2268" i="8"/>
  <c r="BE2268" i="8"/>
  <c r="T2268" i="8"/>
  <c r="R2268" i="8"/>
  <c r="P2268" i="8"/>
  <c r="P2196" i="8" s="1"/>
  <c r="BI2197" i="8"/>
  <c r="BH2197" i="8"/>
  <c r="BG2197" i="8"/>
  <c r="BE2197" i="8"/>
  <c r="T2197" i="8"/>
  <c r="T2196" i="8" s="1"/>
  <c r="R2197" i="8"/>
  <c r="P2197" i="8"/>
  <c r="BI2190" i="8"/>
  <c r="BH2190" i="8"/>
  <c r="BG2190" i="8"/>
  <c r="BE2190" i="8"/>
  <c r="T2190" i="8"/>
  <c r="R2190" i="8"/>
  <c r="P2190" i="8"/>
  <c r="BI2184" i="8"/>
  <c r="BH2184" i="8"/>
  <c r="BG2184" i="8"/>
  <c r="BE2184" i="8"/>
  <c r="T2184" i="8"/>
  <c r="R2184" i="8"/>
  <c r="P2184" i="8"/>
  <c r="BI2178" i="8"/>
  <c r="BH2178" i="8"/>
  <c r="BG2178" i="8"/>
  <c r="BE2178" i="8"/>
  <c r="T2178" i="8"/>
  <c r="R2178" i="8"/>
  <c r="P2178" i="8"/>
  <c r="BI2168" i="8"/>
  <c r="BH2168" i="8"/>
  <c r="BG2168" i="8"/>
  <c r="BE2168" i="8"/>
  <c r="T2168" i="8"/>
  <c r="R2168" i="8"/>
  <c r="P2168" i="8"/>
  <c r="BI2164" i="8"/>
  <c r="BH2164" i="8"/>
  <c r="BG2164" i="8"/>
  <c r="BE2164" i="8"/>
  <c r="T2164" i="8"/>
  <c r="R2164" i="8"/>
  <c r="P2164" i="8"/>
  <c r="BI2162" i="8"/>
  <c r="BH2162" i="8"/>
  <c r="BG2162" i="8"/>
  <c r="BE2162" i="8"/>
  <c r="T2162" i="8"/>
  <c r="R2162" i="8"/>
  <c r="P2162" i="8"/>
  <c r="BI2158" i="8"/>
  <c r="BH2158" i="8"/>
  <c r="BG2158" i="8"/>
  <c r="BE2158" i="8"/>
  <c r="T2158" i="8"/>
  <c r="R2158" i="8"/>
  <c r="P2158" i="8"/>
  <c r="BI2154" i="8"/>
  <c r="BH2154" i="8"/>
  <c r="BG2154" i="8"/>
  <c r="BE2154" i="8"/>
  <c r="T2154" i="8"/>
  <c r="R2154" i="8"/>
  <c r="P2154" i="8"/>
  <c r="BI2151" i="8"/>
  <c r="BH2151" i="8"/>
  <c r="BG2151" i="8"/>
  <c r="BE2151" i="8"/>
  <c r="T2151" i="8"/>
  <c r="R2151" i="8"/>
  <c r="P2151" i="8"/>
  <c r="BI2139" i="8"/>
  <c r="BH2139" i="8"/>
  <c r="BG2139" i="8"/>
  <c r="BE2139" i="8"/>
  <c r="T2139" i="8"/>
  <c r="R2139" i="8"/>
  <c r="P2139" i="8"/>
  <c r="BI2138" i="8"/>
  <c r="BH2138" i="8"/>
  <c r="BG2138" i="8"/>
  <c r="BE2138" i="8"/>
  <c r="T2138" i="8"/>
  <c r="R2138" i="8"/>
  <c r="P2138" i="8"/>
  <c r="BI2137" i="8"/>
  <c r="BH2137" i="8"/>
  <c r="BG2137" i="8"/>
  <c r="BE2137" i="8"/>
  <c r="T2137" i="8"/>
  <c r="R2137" i="8"/>
  <c r="P2137" i="8"/>
  <c r="BI2135" i="8"/>
  <c r="BH2135" i="8"/>
  <c r="BG2135" i="8"/>
  <c r="BE2135" i="8"/>
  <c r="T2135" i="8"/>
  <c r="R2135" i="8"/>
  <c r="P2135" i="8"/>
  <c r="BI2102" i="8"/>
  <c r="BH2102" i="8"/>
  <c r="BG2102" i="8"/>
  <c r="BE2102" i="8"/>
  <c r="T2102" i="8"/>
  <c r="R2102" i="8"/>
  <c r="P2102" i="8"/>
  <c r="BI2069" i="8"/>
  <c r="BH2069" i="8"/>
  <c r="BG2069" i="8"/>
  <c r="BE2069" i="8"/>
  <c r="T2069" i="8"/>
  <c r="R2069" i="8"/>
  <c r="P2069" i="8"/>
  <c r="BI2045" i="8"/>
  <c r="BH2045" i="8"/>
  <c r="BG2045" i="8"/>
  <c r="BE2045" i="8"/>
  <c r="T2045" i="8"/>
  <c r="R2045" i="8"/>
  <c r="P2045" i="8"/>
  <c r="BI2034" i="8"/>
  <c r="BH2034" i="8"/>
  <c r="BG2034" i="8"/>
  <c r="BE2034" i="8"/>
  <c r="T2034" i="8"/>
  <c r="R2034" i="8"/>
  <c r="P2034" i="8"/>
  <c r="BI2011" i="8"/>
  <c r="BH2011" i="8"/>
  <c r="BG2011" i="8"/>
  <c r="BE2011" i="8"/>
  <c r="T2011" i="8"/>
  <c r="R2011" i="8"/>
  <c r="P2011" i="8"/>
  <c r="BI2009" i="8"/>
  <c r="BH2009" i="8"/>
  <c r="BG2009" i="8"/>
  <c r="BE2009" i="8"/>
  <c r="T2009" i="8"/>
  <c r="R2009" i="8"/>
  <c r="P2009" i="8"/>
  <c r="BI2007" i="8"/>
  <c r="BH2007" i="8"/>
  <c r="BG2007" i="8"/>
  <c r="BE2007" i="8"/>
  <c r="T2007" i="8"/>
  <c r="R2007" i="8"/>
  <c r="P2007" i="8"/>
  <c r="BI2004" i="8"/>
  <c r="BH2004" i="8"/>
  <c r="BG2004" i="8"/>
  <c r="BE2004" i="8"/>
  <c r="T2004" i="8"/>
  <c r="R2004" i="8"/>
  <c r="P2004" i="8"/>
  <c r="BI2001" i="8"/>
  <c r="BH2001" i="8"/>
  <c r="BG2001" i="8"/>
  <c r="BE2001" i="8"/>
  <c r="T2001" i="8"/>
  <c r="R2001" i="8"/>
  <c r="P2001" i="8"/>
  <c r="BI1978" i="8"/>
  <c r="BH1978" i="8"/>
  <c r="BG1978" i="8"/>
  <c r="BE1978" i="8"/>
  <c r="T1978" i="8"/>
  <c r="R1978" i="8"/>
  <c r="P1978" i="8"/>
  <c r="BI1975" i="8"/>
  <c r="BH1975" i="8"/>
  <c r="BG1975" i="8"/>
  <c r="BE1975" i="8"/>
  <c r="T1975" i="8"/>
  <c r="R1975" i="8"/>
  <c r="P1975" i="8"/>
  <c r="BI1966" i="8"/>
  <c r="BH1966" i="8"/>
  <c r="BG1966" i="8"/>
  <c r="BE1966" i="8"/>
  <c r="T1966" i="8"/>
  <c r="R1966" i="8"/>
  <c r="P1966" i="8"/>
  <c r="BI1957" i="8"/>
  <c r="BH1957" i="8"/>
  <c r="BG1957" i="8"/>
  <c r="BE1957" i="8"/>
  <c r="T1957" i="8"/>
  <c r="R1957" i="8"/>
  <c r="P1957" i="8"/>
  <c r="BI1948" i="8"/>
  <c r="BH1948" i="8"/>
  <c r="BG1948" i="8"/>
  <c r="BE1948" i="8"/>
  <c r="T1948" i="8"/>
  <c r="R1948" i="8"/>
  <c r="P1948" i="8"/>
  <c r="BI1939" i="8"/>
  <c r="BH1939" i="8"/>
  <c r="BG1939" i="8"/>
  <c r="BE1939" i="8"/>
  <c r="T1939" i="8"/>
  <c r="R1939" i="8"/>
  <c r="P1939" i="8"/>
  <c r="BI1937" i="8"/>
  <c r="BH1937" i="8"/>
  <c r="BG1937" i="8"/>
  <c r="BE1937" i="8"/>
  <c r="T1937" i="8"/>
  <c r="R1937" i="8"/>
  <c r="P1937" i="8"/>
  <c r="BI1893" i="8"/>
  <c r="BH1893" i="8"/>
  <c r="BG1893" i="8"/>
  <c r="BE1893" i="8"/>
  <c r="T1893" i="8"/>
  <c r="R1893" i="8"/>
  <c r="P1893" i="8"/>
  <c r="BI1848" i="8"/>
  <c r="BH1848" i="8"/>
  <c r="BG1848" i="8"/>
  <c r="BE1848" i="8"/>
  <c r="T1848" i="8"/>
  <c r="R1848" i="8"/>
  <c r="P1848" i="8"/>
  <c r="BI1839" i="8"/>
  <c r="BH1839" i="8"/>
  <c r="BG1839" i="8"/>
  <c r="BE1839" i="8"/>
  <c r="T1839" i="8"/>
  <c r="R1839" i="8"/>
  <c r="P1839" i="8"/>
  <c r="BI1835" i="8"/>
  <c r="BH1835" i="8"/>
  <c r="BG1835" i="8"/>
  <c r="BE1835" i="8"/>
  <c r="T1835" i="8"/>
  <c r="R1835" i="8"/>
  <c r="P1835" i="8"/>
  <c r="BI1833" i="8"/>
  <c r="BH1833" i="8"/>
  <c r="BG1833" i="8"/>
  <c r="BE1833" i="8"/>
  <c r="T1833" i="8"/>
  <c r="R1833" i="8"/>
  <c r="P1833" i="8"/>
  <c r="BI1818" i="8"/>
  <c r="BH1818" i="8"/>
  <c r="BG1818" i="8"/>
  <c r="BE1818" i="8"/>
  <c r="T1818" i="8"/>
  <c r="R1818" i="8"/>
  <c r="P1818" i="8"/>
  <c r="BI1816" i="8"/>
  <c r="BH1816" i="8"/>
  <c r="BG1816" i="8"/>
  <c r="BE1816" i="8"/>
  <c r="T1816" i="8"/>
  <c r="R1816" i="8"/>
  <c r="P1816" i="8"/>
  <c r="BI1813" i="8"/>
  <c r="BH1813" i="8"/>
  <c r="BG1813" i="8"/>
  <c r="BE1813" i="8"/>
  <c r="T1813" i="8"/>
  <c r="R1813" i="8"/>
  <c r="P1813" i="8"/>
  <c r="BI1810" i="8"/>
  <c r="BH1810" i="8"/>
  <c r="BG1810" i="8"/>
  <c r="BE1810" i="8"/>
  <c r="T1810" i="8"/>
  <c r="R1810" i="8"/>
  <c r="P1810" i="8"/>
  <c r="BI1796" i="8"/>
  <c r="BH1796" i="8"/>
  <c r="BG1796" i="8"/>
  <c r="BE1796" i="8"/>
  <c r="T1796" i="8"/>
  <c r="R1796" i="8"/>
  <c r="P1796" i="8"/>
  <c r="BI1780" i="8"/>
  <c r="BH1780" i="8"/>
  <c r="BG1780" i="8"/>
  <c r="BE1780" i="8"/>
  <c r="T1780" i="8"/>
  <c r="R1780" i="8"/>
  <c r="P1780" i="8"/>
  <c r="BI1778" i="8"/>
  <c r="BH1778" i="8"/>
  <c r="BG1778" i="8"/>
  <c r="BE1778" i="8"/>
  <c r="T1778" i="8"/>
  <c r="R1778" i="8"/>
  <c r="P1778" i="8"/>
  <c r="BI1777" i="8"/>
  <c r="BH1777" i="8"/>
  <c r="BG1777" i="8"/>
  <c r="BE1777" i="8"/>
  <c r="T1777" i="8"/>
  <c r="R1777" i="8"/>
  <c r="P1777" i="8"/>
  <c r="BI1776" i="8"/>
  <c r="BH1776" i="8"/>
  <c r="BG1776" i="8"/>
  <c r="BE1776" i="8"/>
  <c r="T1776" i="8"/>
  <c r="R1776" i="8"/>
  <c r="P1776" i="8"/>
  <c r="BI1775" i="8"/>
  <c r="BH1775" i="8"/>
  <c r="BG1775" i="8"/>
  <c r="BE1775" i="8"/>
  <c r="T1775" i="8"/>
  <c r="R1775" i="8"/>
  <c r="P1775" i="8"/>
  <c r="BI1774" i="8"/>
  <c r="BH1774" i="8"/>
  <c r="BG1774" i="8"/>
  <c r="BE1774" i="8"/>
  <c r="T1774" i="8"/>
  <c r="R1774" i="8"/>
  <c r="P1774" i="8"/>
  <c r="BI1773" i="8"/>
  <c r="BH1773" i="8"/>
  <c r="BG1773" i="8"/>
  <c r="BE1773" i="8"/>
  <c r="T1773" i="8"/>
  <c r="R1773" i="8"/>
  <c r="P1773" i="8"/>
  <c r="BI1772" i="8"/>
  <c r="BH1772" i="8"/>
  <c r="BG1772" i="8"/>
  <c r="BE1772" i="8"/>
  <c r="T1772" i="8"/>
  <c r="R1772" i="8"/>
  <c r="P1772" i="8"/>
  <c r="BI1771" i="8"/>
  <c r="BH1771" i="8"/>
  <c r="BG1771" i="8"/>
  <c r="BE1771" i="8"/>
  <c r="T1771" i="8"/>
  <c r="R1771" i="8"/>
  <c r="P1771" i="8"/>
  <c r="BI1770" i="8"/>
  <c r="BH1770" i="8"/>
  <c r="BG1770" i="8"/>
  <c r="BE1770" i="8"/>
  <c r="T1770" i="8"/>
  <c r="R1770" i="8"/>
  <c r="P1770" i="8"/>
  <c r="BI1767" i="8"/>
  <c r="BH1767" i="8"/>
  <c r="BG1767" i="8"/>
  <c r="BE1767" i="8"/>
  <c r="T1767" i="8"/>
  <c r="R1767" i="8"/>
  <c r="P1767" i="8"/>
  <c r="BI1762" i="8"/>
  <c r="BH1762" i="8"/>
  <c r="BG1762" i="8"/>
  <c r="BE1762" i="8"/>
  <c r="T1762" i="8"/>
  <c r="R1762" i="8"/>
  <c r="P1762" i="8"/>
  <c r="BI1757" i="8"/>
  <c r="BH1757" i="8"/>
  <c r="BG1757" i="8"/>
  <c r="BE1757" i="8"/>
  <c r="T1757" i="8"/>
  <c r="R1757" i="8"/>
  <c r="P1757" i="8"/>
  <c r="BI1756" i="8"/>
  <c r="BH1756" i="8"/>
  <c r="BG1756" i="8"/>
  <c r="BE1756" i="8"/>
  <c r="T1756" i="8"/>
  <c r="R1756" i="8"/>
  <c r="P1756" i="8"/>
  <c r="BI1753" i="8"/>
  <c r="BH1753" i="8"/>
  <c r="BG1753" i="8"/>
  <c r="BE1753" i="8"/>
  <c r="T1753" i="8"/>
  <c r="R1753" i="8"/>
  <c r="P1753" i="8"/>
  <c r="BI1752" i="8"/>
  <c r="BH1752" i="8"/>
  <c r="BG1752" i="8"/>
  <c r="BE1752" i="8"/>
  <c r="T1752" i="8"/>
  <c r="R1752" i="8"/>
  <c r="P1752" i="8"/>
  <c r="BI1751" i="8"/>
  <c r="BH1751" i="8"/>
  <c r="BG1751" i="8"/>
  <c r="BE1751" i="8"/>
  <c r="T1751" i="8"/>
  <c r="R1751" i="8"/>
  <c r="P1751" i="8"/>
  <c r="BI1749" i="8"/>
  <c r="BH1749" i="8"/>
  <c r="BG1749" i="8"/>
  <c r="BE1749" i="8"/>
  <c r="T1749" i="8"/>
  <c r="R1749" i="8"/>
  <c r="P1749" i="8"/>
  <c r="BI1748" i="8"/>
  <c r="BH1748" i="8"/>
  <c r="BG1748" i="8"/>
  <c r="BE1748" i="8"/>
  <c r="T1748" i="8"/>
  <c r="R1748" i="8"/>
  <c r="P1748" i="8"/>
  <c r="BI1746" i="8"/>
  <c r="BH1746" i="8"/>
  <c r="BG1746" i="8"/>
  <c r="BE1746" i="8"/>
  <c r="T1746" i="8"/>
  <c r="R1746" i="8"/>
  <c r="P1746" i="8"/>
  <c r="BI1743" i="8"/>
  <c r="BH1743" i="8"/>
  <c r="BG1743" i="8"/>
  <c r="BE1743" i="8"/>
  <c r="T1743" i="8"/>
  <c r="R1743" i="8"/>
  <c r="P1743" i="8"/>
  <c r="BI1740" i="8"/>
  <c r="BH1740" i="8"/>
  <c r="BG1740" i="8"/>
  <c r="BE1740" i="8"/>
  <c r="T1740" i="8"/>
  <c r="R1740" i="8"/>
  <c r="P1740" i="8"/>
  <c r="BI1739" i="8"/>
  <c r="BH1739" i="8"/>
  <c r="BG1739" i="8"/>
  <c r="BE1739" i="8"/>
  <c r="T1739" i="8"/>
  <c r="R1739" i="8"/>
  <c r="P1739" i="8"/>
  <c r="BI1738" i="8"/>
  <c r="BH1738" i="8"/>
  <c r="BG1738" i="8"/>
  <c r="BE1738" i="8"/>
  <c r="T1738" i="8"/>
  <c r="R1738" i="8"/>
  <c r="P1738" i="8"/>
  <c r="BI1737" i="8"/>
  <c r="BH1737" i="8"/>
  <c r="BG1737" i="8"/>
  <c r="BE1737" i="8"/>
  <c r="T1737" i="8"/>
  <c r="R1737" i="8"/>
  <c r="P1737" i="8"/>
  <c r="BI1736" i="8"/>
  <c r="BH1736" i="8"/>
  <c r="BG1736" i="8"/>
  <c r="BE1736" i="8"/>
  <c r="T1736" i="8"/>
  <c r="R1736" i="8"/>
  <c r="P1736" i="8"/>
  <c r="BI1735" i="8"/>
  <c r="BH1735" i="8"/>
  <c r="BG1735" i="8"/>
  <c r="BE1735" i="8"/>
  <c r="T1735" i="8"/>
  <c r="R1735" i="8"/>
  <c r="P1735" i="8"/>
  <c r="BI1734" i="8"/>
  <c r="BH1734" i="8"/>
  <c r="BG1734" i="8"/>
  <c r="BE1734" i="8"/>
  <c r="T1734" i="8"/>
  <c r="R1734" i="8"/>
  <c r="P1734" i="8"/>
  <c r="BI1733" i="8"/>
  <c r="BH1733" i="8"/>
  <c r="BG1733" i="8"/>
  <c r="BE1733" i="8"/>
  <c r="T1733" i="8"/>
  <c r="R1733" i="8"/>
  <c r="P1733" i="8"/>
  <c r="BI1732" i="8"/>
  <c r="BH1732" i="8"/>
  <c r="BG1732" i="8"/>
  <c r="BE1732" i="8"/>
  <c r="T1732" i="8"/>
  <c r="R1732" i="8"/>
  <c r="P1732" i="8"/>
  <c r="BI1731" i="8"/>
  <c r="BH1731" i="8"/>
  <c r="BG1731" i="8"/>
  <c r="BE1731" i="8"/>
  <c r="T1731" i="8"/>
  <c r="R1731" i="8"/>
  <c r="P1731" i="8"/>
  <c r="BI1730" i="8"/>
  <c r="BH1730" i="8"/>
  <c r="BG1730" i="8"/>
  <c r="BE1730" i="8"/>
  <c r="T1730" i="8"/>
  <c r="R1730" i="8"/>
  <c r="P1730" i="8"/>
  <c r="BI1729" i="8"/>
  <c r="BH1729" i="8"/>
  <c r="BG1729" i="8"/>
  <c r="BE1729" i="8"/>
  <c r="T1729" i="8"/>
  <c r="R1729" i="8"/>
  <c r="P1729" i="8"/>
  <c r="BI1728" i="8"/>
  <c r="BH1728" i="8"/>
  <c r="BG1728" i="8"/>
  <c r="BE1728" i="8"/>
  <c r="T1728" i="8"/>
  <c r="R1728" i="8"/>
  <c r="P1728" i="8"/>
  <c r="BI1727" i="8"/>
  <c r="BH1727" i="8"/>
  <c r="BG1727" i="8"/>
  <c r="BE1727" i="8"/>
  <c r="T1727" i="8"/>
  <c r="R1727" i="8"/>
  <c r="P1727" i="8"/>
  <c r="BI1726" i="8"/>
  <c r="BH1726" i="8"/>
  <c r="BG1726" i="8"/>
  <c r="BE1726" i="8"/>
  <c r="T1726" i="8"/>
  <c r="R1726" i="8"/>
  <c r="P1726" i="8"/>
  <c r="BI1725" i="8"/>
  <c r="BH1725" i="8"/>
  <c r="BG1725" i="8"/>
  <c r="BE1725" i="8"/>
  <c r="T1725" i="8"/>
  <c r="R1725" i="8"/>
  <c r="P1725" i="8"/>
  <c r="BI1724" i="8"/>
  <c r="BH1724" i="8"/>
  <c r="BG1724" i="8"/>
  <c r="BE1724" i="8"/>
  <c r="T1724" i="8"/>
  <c r="R1724" i="8"/>
  <c r="P1724" i="8"/>
  <c r="BI1723" i="8"/>
  <c r="BH1723" i="8"/>
  <c r="BG1723" i="8"/>
  <c r="BE1723" i="8"/>
  <c r="T1723" i="8"/>
  <c r="R1723" i="8"/>
  <c r="P1723" i="8"/>
  <c r="BI1722" i="8"/>
  <c r="BH1722" i="8"/>
  <c r="BG1722" i="8"/>
  <c r="BE1722" i="8"/>
  <c r="T1722" i="8"/>
  <c r="R1722" i="8"/>
  <c r="P1722" i="8"/>
  <c r="BI1721" i="8"/>
  <c r="BH1721" i="8"/>
  <c r="BG1721" i="8"/>
  <c r="BE1721" i="8"/>
  <c r="T1721" i="8"/>
  <c r="R1721" i="8"/>
  <c r="P1721" i="8"/>
  <c r="BI1720" i="8"/>
  <c r="BH1720" i="8"/>
  <c r="BG1720" i="8"/>
  <c r="BE1720" i="8"/>
  <c r="T1720" i="8"/>
  <c r="R1720" i="8"/>
  <c r="P1720" i="8"/>
  <c r="BI1719" i="8"/>
  <c r="BH1719" i="8"/>
  <c r="BG1719" i="8"/>
  <c r="BE1719" i="8"/>
  <c r="T1719" i="8"/>
  <c r="R1719" i="8"/>
  <c r="P1719" i="8"/>
  <c r="BI1718" i="8"/>
  <c r="BH1718" i="8"/>
  <c r="BG1718" i="8"/>
  <c r="BE1718" i="8"/>
  <c r="T1718" i="8"/>
  <c r="R1718" i="8"/>
  <c r="P1718" i="8"/>
  <c r="BI1717" i="8"/>
  <c r="BH1717" i="8"/>
  <c r="BG1717" i="8"/>
  <c r="BE1717" i="8"/>
  <c r="T1717" i="8"/>
  <c r="R1717" i="8"/>
  <c r="P1717" i="8"/>
  <c r="BI1716" i="8"/>
  <c r="BH1716" i="8"/>
  <c r="BG1716" i="8"/>
  <c r="BE1716" i="8"/>
  <c r="T1716" i="8"/>
  <c r="R1716" i="8"/>
  <c r="P1716" i="8"/>
  <c r="BI1715" i="8"/>
  <c r="BH1715" i="8"/>
  <c r="BG1715" i="8"/>
  <c r="BE1715" i="8"/>
  <c r="T1715" i="8"/>
  <c r="R1715" i="8"/>
  <c r="P1715" i="8"/>
  <c r="BI1714" i="8"/>
  <c r="BH1714" i="8"/>
  <c r="BG1714" i="8"/>
  <c r="BE1714" i="8"/>
  <c r="T1714" i="8"/>
  <c r="R1714" i="8"/>
  <c r="P1714" i="8"/>
  <c r="BI1713" i="8"/>
  <c r="BH1713" i="8"/>
  <c r="BG1713" i="8"/>
  <c r="BE1713" i="8"/>
  <c r="T1713" i="8"/>
  <c r="R1713" i="8"/>
  <c r="P1713" i="8"/>
  <c r="BI1712" i="8"/>
  <c r="BH1712" i="8"/>
  <c r="BG1712" i="8"/>
  <c r="BE1712" i="8"/>
  <c r="T1712" i="8"/>
  <c r="R1712" i="8"/>
  <c r="P1712" i="8"/>
  <c r="BI1711" i="8"/>
  <c r="BH1711" i="8"/>
  <c r="BG1711" i="8"/>
  <c r="BE1711" i="8"/>
  <c r="T1711" i="8"/>
  <c r="R1711" i="8"/>
  <c r="P1711" i="8"/>
  <c r="BI1710" i="8"/>
  <c r="BH1710" i="8"/>
  <c r="BG1710" i="8"/>
  <c r="BE1710" i="8"/>
  <c r="T1710" i="8"/>
  <c r="R1710" i="8"/>
  <c r="P1710" i="8"/>
  <c r="BI1709" i="8"/>
  <c r="BH1709" i="8"/>
  <c r="BG1709" i="8"/>
  <c r="BE1709" i="8"/>
  <c r="T1709" i="8"/>
  <c r="R1709" i="8"/>
  <c r="P1709" i="8"/>
  <c r="BI1708" i="8"/>
  <c r="BH1708" i="8"/>
  <c r="BG1708" i="8"/>
  <c r="BE1708" i="8"/>
  <c r="T1708" i="8"/>
  <c r="R1708" i="8"/>
  <c r="P1708" i="8"/>
  <c r="BI1707" i="8"/>
  <c r="BH1707" i="8"/>
  <c r="BG1707" i="8"/>
  <c r="BE1707" i="8"/>
  <c r="T1707" i="8"/>
  <c r="R1707" i="8"/>
  <c r="P1707" i="8"/>
  <c r="BI1706" i="8"/>
  <c r="BH1706" i="8"/>
  <c r="BG1706" i="8"/>
  <c r="BE1706" i="8"/>
  <c r="T1706" i="8"/>
  <c r="R1706" i="8"/>
  <c r="P1706" i="8"/>
  <c r="BI1705" i="8"/>
  <c r="BH1705" i="8"/>
  <c r="BG1705" i="8"/>
  <c r="BE1705" i="8"/>
  <c r="T1705" i="8"/>
  <c r="R1705" i="8"/>
  <c r="P1705" i="8"/>
  <c r="BI1704" i="8"/>
  <c r="BH1704" i="8"/>
  <c r="BG1704" i="8"/>
  <c r="BE1704" i="8"/>
  <c r="T1704" i="8"/>
  <c r="R1704" i="8"/>
  <c r="P1704" i="8"/>
  <c r="BI1703" i="8"/>
  <c r="BH1703" i="8"/>
  <c r="BG1703" i="8"/>
  <c r="BE1703" i="8"/>
  <c r="T1703" i="8"/>
  <c r="R1703" i="8"/>
  <c r="P1703" i="8"/>
  <c r="BI1702" i="8"/>
  <c r="BH1702" i="8"/>
  <c r="BG1702" i="8"/>
  <c r="BE1702" i="8"/>
  <c r="T1702" i="8"/>
  <c r="R1702" i="8"/>
  <c r="P1702" i="8"/>
  <c r="BI1701" i="8"/>
  <c r="BH1701" i="8"/>
  <c r="BG1701" i="8"/>
  <c r="BE1701" i="8"/>
  <c r="T1701" i="8"/>
  <c r="R1701" i="8"/>
  <c r="P1701" i="8"/>
  <c r="BI1698" i="8"/>
  <c r="BH1698" i="8"/>
  <c r="BG1698" i="8"/>
  <c r="BE1698" i="8"/>
  <c r="T1698" i="8"/>
  <c r="R1698" i="8"/>
  <c r="P1698" i="8"/>
  <c r="BI1695" i="8"/>
  <c r="BH1695" i="8"/>
  <c r="BG1695" i="8"/>
  <c r="BE1695" i="8"/>
  <c r="T1695" i="8"/>
  <c r="R1695" i="8"/>
  <c r="P1695" i="8"/>
  <c r="BI1692" i="8"/>
  <c r="BH1692" i="8"/>
  <c r="BG1692" i="8"/>
  <c r="BE1692" i="8"/>
  <c r="T1692" i="8"/>
  <c r="R1692" i="8"/>
  <c r="P1692" i="8"/>
  <c r="BI1691" i="8"/>
  <c r="BH1691" i="8"/>
  <c r="BG1691" i="8"/>
  <c r="BE1691" i="8"/>
  <c r="T1691" i="8"/>
  <c r="R1691" i="8"/>
  <c r="P1691" i="8"/>
  <c r="BI1690" i="8"/>
  <c r="BH1690" i="8"/>
  <c r="BG1690" i="8"/>
  <c r="BE1690" i="8"/>
  <c r="T1690" i="8"/>
  <c r="R1690" i="8"/>
  <c r="P1690" i="8"/>
  <c r="BI1688" i="8"/>
  <c r="BH1688" i="8"/>
  <c r="BG1688" i="8"/>
  <c r="BE1688" i="8"/>
  <c r="T1688" i="8"/>
  <c r="R1688" i="8"/>
  <c r="P1688" i="8"/>
  <c r="BI1687" i="8"/>
  <c r="BH1687" i="8"/>
  <c r="BG1687" i="8"/>
  <c r="BE1687" i="8"/>
  <c r="T1687" i="8"/>
  <c r="R1687" i="8"/>
  <c r="P1687" i="8"/>
  <c r="BI1686" i="8"/>
  <c r="BH1686" i="8"/>
  <c r="BG1686" i="8"/>
  <c r="BE1686" i="8"/>
  <c r="T1686" i="8"/>
  <c r="R1686" i="8"/>
  <c r="P1686" i="8"/>
  <c r="BI1683" i="8"/>
  <c r="BH1683" i="8"/>
  <c r="BG1683" i="8"/>
  <c r="BE1683" i="8"/>
  <c r="T1683" i="8"/>
  <c r="R1683" i="8"/>
  <c r="P1683" i="8"/>
  <c r="BI1680" i="8"/>
  <c r="BH1680" i="8"/>
  <c r="BG1680" i="8"/>
  <c r="BE1680" i="8"/>
  <c r="T1680" i="8"/>
  <c r="R1680" i="8"/>
  <c r="P1680" i="8"/>
  <c r="BI1678" i="8"/>
  <c r="BH1678" i="8"/>
  <c r="BG1678" i="8"/>
  <c r="BE1678" i="8"/>
  <c r="T1678" i="8"/>
  <c r="R1678" i="8"/>
  <c r="P1678" i="8"/>
  <c r="BI1675" i="8"/>
  <c r="BH1675" i="8"/>
  <c r="BG1675" i="8"/>
  <c r="BE1675" i="8"/>
  <c r="T1675" i="8"/>
  <c r="R1675" i="8"/>
  <c r="P1675" i="8"/>
  <c r="BI1672" i="8"/>
  <c r="BH1672" i="8"/>
  <c r="BG1672" i="8"/>
  <c r="BE1672" i="8"/>
  <c r="T1672" i="8"/>
  <c r="R1672" i="8"/>
  <c r="P1672" i="8"/>
  <c r="BI1669" i="8"/>
  <c r="BH1669" i="8"/>
  <c r="BG1669" i="8"/>
  <c r="BE1669" i="8"/>
  <c r="T1669" i="8"/>
  <c r="R1669" i="8"/>
  <c r="P1669" i="8"/>
  <c r="BI1666" i="8"/>
  <c r="BH1666" i="8"/>
  <c r="BG1666" i="8"/>
  <c r="BE1666" i="8"/>
  <c r="T1666" i="8"/>
  <c r="R1666" i="8"/>
  <c r="P1666" i="8"/>
  <c r="BI1663" i="8"/>
  <c r="BH1663" i="8"/>
  <c r="BG1663" i="8"/>
  <c r="BE1663" i="8"/>
  <c r="T1663" i="8"/>
  <c r="R1663" i="8"/>
  <c r="P1663" i="8"/>
  <c r="BI1660" i="8"/>
  <c r="BH1660" i="8"/>
  <c r="BG1660" i="8"/>
  <c r="BE1660" i="8"/>
  <c r="T1660" i="8"/>
  <c r="R1660" i="8"/>
  <c r="P1660" i="8"/>
  <c r="BI1657" i="8"/>
  <c r="BH1657" i="8"/>
  <c r="BG1657" i="8"/>
  <c r="BE1657" i="8"/>
  <c r="T1657" i="8"/>
  <c r="R1657" i="8"/>
  <c r="P1657" i="8"/>
  <c r="BI1654" i="8"/>
  <c r="BH1654" i="8"/>
  <c r="BG1654" i="8"/>
  <c r="BE1654" i="8"/>
  <c r="T1654" i="8"/>
  <c r="R1654" i="8"/>
  <c r="P1654" i="8"/>
  <c r="BI1651" i="8"/>
  <c r="BH1651" i="8"/>
  <c r="BG1651" i="8"/>
  <c r="BE1651" i="8"/>
  <c r="T1651" i="8"/>
  <c r="R1651" i="8"/>
  <c r="P1651" i="8"/>
  <c r="BI1648" i="8"/>
  <c r="BH1648" i="8"/>
  <c r="BG1648" i="8"/>
  <c r="BE1648" i="8"/>
  <c r="T1648" i="8"/>
  <c r="R1648" i="8"/>
  <c r="P1648" i="8"/>
  <c r="BI1645" i="8"/>
  <c r="BH1645" i="8"/>
  <c r="BG1645" i="8"/>
  <c r="BE1645" i="8"/>
  <c r="T1645" i="8"/>
  <c r="R1645" i="8"/>
  <c r="P1645" i="8"/>
  <c r="BI1642" i="8"/>
  <c r="BH1642" i="8"/>
  <c r="BG1642" i="8"/>
  <c r="BE1642" i="8"/>
  <c r="T1642" i="8"/>
  <c r="R1642" i="8"/>
  <c r="P1642" i="8"/>
  <c r="BI1639" i="8"/>
  <c r="BH1639" i="8"/>
  <c r="BG1639" i="8"/>
  <c r="BE1639" i="8"/>
  <c r="T1639" i="8"/>
  <c r="R1639" i="8"/>
  <c r="P1639" i="8"/>
  <c r="BI1636" i="8"/>
  <c r="BH1636" i="8"/>
  <c r="BG1636" i="8"/>
  <c r="BE1636" i="8"/>
  <c r="T1636" i="8"/>
  <c r="R1636" i="8"/>
  <c r="P1636" i="8"/>
  <c r="BI1633" i="8"/>
  <c r="BH1633" i="8"/>
  <c r="BG1633" i="8"/>
  <c r="BE1633" i="8"/>
  <c r="T1633" i="8"/>
  <c r="R1633" i="8"/>
  <c r="P1633" i="8"/>
  <c r="BI1630" i="8"/>
  <c r="BH1630" i="8"/>
  <c r="BG1630" i="8"/>
  <c r="BE1630" i="8"/>
  <c r="T1630" i="8"/>
  <c r="R1630" i="8"/>
  <c r="P1630" i="8"/>
  <c r="BI1627" i="8"/>
  <c r="BH1627" i="8"/>
  <c r="BG1627" i="8"/>
  <c r="BE1627" i="8"/>
  <c r="T1627" i="8"/>
  <c r="R1627" i="8"/>
  <c r="P1627" i="8"/>
  <c r="BI1626" i="8"/>
  <c r="BH1626" i="8"/>
  <c r="BG1626" i="8"/>
  <c r="BE1626" i="8"/>
  <c r="T1626" i="8"/>
  <c r="R1626" i="8"/>
  <c r="P1626" i="8"/>
  <c r="BI1625" i="8"/>
  <c r="BH1625" i="8"/>
  <c r="BG1625" i="8"/>
  <c r="BE1625" i="8"/>
  <c r="T1625" i="8"/>
  <c r="R1625" i="8"/>
  <c r="P1625" i="8"/>
  <c r="BI1622" i="8"/>
  <c r="BH1622" i="8"/>
  <c r="BG1622" i="8"/>
  <c r="BE1622" i="8"/>
  <c r="T1622" i="8"/>
  <c r="R1622" i="8"/>
  <c r="P1622" i="8"/>
  <c r="BI1620" i="8"/>
  <c r="BH1620" i="8"/>
  <c r="BG1620" i="8"/>
  <c r="BE1620" i="8"/>
  <c r="T1620" i="8"/>
  <c r="R1620" i="8"/>
  <c r="P1620" i="8"/>
  <c r="BI1616" i="8"/>
  <c r="BH1616" i="8"/>
  <c r="BG1616" i="8"/>
  <c r="BE1616" i="8"/>
  <c r="T1616" i="8"/>
  <c r="R1616" i="8"/>
  <c r="P1616" i="8"/>
  <c r="BI1614" i="8"/>
  <c r="BH1614" i="8"/>
  <c r="BG1614" i="8"/>
  <c r="BE1614" i="8"/>
  <c r="T1614" i="8"/>
  <c r="R1614" i="8"/>
  <c r="P1614" i="8"/>
  <c r="BI1612" i="8"/>
  <c r="BH1612" i="8"/>
  <c r="BG1612" i="8"/>
  <c r="BE1612" i="8"/>
  <c r="T1612" i="8"/>
  <c r="R1612" i="8"/>
  <c r="P1612" i="8"/>
  <c r="BI1609" i="8"/>
  <c r="BH1609" i="8"/>
  <c r="BG1609" i="8"/>
  <c r="BE1609" i="8"/>
  <c r="T1609" i="8"/>
  <c r="R1609" i="8"/>
  <c r="P1609" i="8"/>
  <c r="BI1608" i="8"/>
  <c r="BH1608" i="8"/>
  <c r="BG1608" i="8"/>
  <c r="BE1608" i="8"/>
  <c r="T1608" i="8"/>
  <c r="R1608" i="8"/>
  <c r="P1608" i="8"/>
  <c r="BI1605" i="8"/>
  <c r="BH1605" i="8"/>
  <c r="BG1605" i="8"/>
  <c r="BE1605" i="8"/>
  <c r="T1605" i="8"/>
  <c r="R1605" i="8"/>
  <c r="P1605" i="8"/>
  <c r="BI1602" i="8"/>
  <c r="BH1602" i="8"/>
  <c r="BG1602" i="8"/>
  <c r="BE1602" i="8"/>
  <c r="T1602" i="8"/>
  <c r="R1602" i="8"/>
  <c r="P1602" i="8"/>
  <c r="BI1579" i="8"/>
  <c r="BH1579" i="8"/>
  <c r="BG1579" i="8"/>
  <c r="BE1579" i="8"/>
  <c r="T1579" i="8"/>
  <c r="R1579" i="8"/>
  <c r="P1579" i="8"/>
  <c r="BI1556" i="8"/>
  <c r="BH1556" i="8"/>
  <c r="BG1556" i="8"/>
  <c r="BE1556" i="8"/>
  <c r="T1556" i="8"/>
  <c r="R1556" i="8"/>
  <c r="P1556" i="8"/>
  <c r="BI1546" i="8"/>
  <c r="BH1546" i="8"/>
  <c r="BG1546" i="8"/>
  <c r="BE1546" i="8"/>
  <c r="T1546" i="8"/>
  <c r="R1546" i="8"/>
  <c r="P1546" i="8"/>
  <c r="BI1531" i="8"/>
  <c r="BH1531" i="8"/>
  <c r="BG1531" i="8"/>
  <c r="BE1531" i="8"/>
  <c r="T1531" i="8"/>
  <c r="R1531" i="8"/>
  <c r="P1531" i="8"/>
  <c r="BI1529" i="8"/>
  <c r="BH1529" i="8"/>
  <c r="BG1529" i="8"/>
  <c r="BE1529" i="8"/>
  <c r="T1529" i="8"/>
  <c r="R1529" i="8"/>
  <c r="P1529" i="8"/>
  <c r="BI1527" i="8"/>
  <c r="BH1527" i="8"/>
  <c r="BG1527" i="8"/>
  <c r="BE1527" i="8"/>
  <c r="T1527" i="8"/>
  <c r="R1527" i="8"/>
  <c r="P1527" i="8"/>
  <c r="BI1524" i="8"/>
  <c r="BH1524" i="8"/>
  <c r="BG1524" i="8"/>
  <c r="BE1524" i="8"/>
  <c r="T1524" i="8"/>
  <c r="R1524" i="8"/>
  <c r="P1524" i="8"/>
  <c r="BI1523" i="8"/>
  <c r="BH1523" i="8"/>
  <c r="BG1523" i="8"/>
  <c r="BE1523" i="8"/>
  <c r="T1523" i="8"/>
  <c r="R1523" i="8"/>
  <c r="P1523" i="8"/>
  <c r="BI1520" i="8"/>
  <c r="BH1520" i="8"/>
  <c r="BG1520" i="8"/>
  <c r="BE1520" i="8"/>
  <c r="T1520" i="8"/>
  <c r="R1520" i="8"/>
  <c r="P1520" i="8"/>
  <c r="BI1517" i="8"/>
  <c r="BH1517" i="8"/>
  <c r="BG1517" i="8"/>
  <c r="BE1517" i="8"/>
  <c r="T1517" i="8"/>
  <c r="R1517" i="8"/>
  <c r="P1517" i="8"/>
  <c r="BI1514" i="8"/>
  <c r="BH1514" i="8"/>
  <c r="BG1514" i="8"/>
  <c r="BE1514" i="8"/>
  <c r="T1514" i="8"/>
  <c r="R1514" i="8"/>
  <c r="P1514" i="8"/>
  <c r="BI1511" i="8"/>
  <c r="BH1511" i="8"/>
  <c r="BG1511" i="8"/>
  <c r="BE1511" i="8"/>
  <c r="T1511" i="8"/>
  <c r="R1511" i="8"/>
  <c r="P1511" i="8"/>
  <c r="BI1508" i="8"/>
  <c r="BH1508" i="8"/>
  <c r="BG1508" i="8"/>
  <c r="BE1508" i="8"/>
  <c r="T1508" i="8"/>
  <c r="R1508" i="8"/>
  <c r="P1508" i="8"/>
  <c r="BI1505" i="8"/>
  <c r="BH1505" i="8"/>
  <c r="BG1505" i="8"/>
  <c r="BE1505" i="8"/>
  <c r="T1505" i="8"/>
  <c r="R1505" i="8"/>
  <c r="P1505" i="8"/>
  <c r="BI1502" i="8"/>
  <c r="BH1502" i="8"/>
  <c r="BG1502" i="8"/>
  <c r="BE1502" i="8"/>
  <c r="T1502" i="8"/>
  <c r="R1502" i="8"/>
  <c r="P1502" i="8"/>
  <c r="BI1499" i="8"/>
  <c r="BH1499" i="8"/>
  <c r="BG1499" i="8"/>
  <c r="BE1499" i="8"/>
  <c r="T1499" i="8"/>
  <c r="R1499" i="8"/>
  <c r="P1499" i="8"/>
  <c r="BI1496" i="8"/>
  <c r="BH1496" i="8"/>
  <c r="BG1496" i="8"/>
  <c r="BE1496" i="8"/>
  <c r="T1496" i="8"/>
  <c r="R1496" i="8"/>
  <c r="P1496" i="8"/>
  <c r="BI1493" i="8"/>
  <c r="BH1493" i="8"/>
  <c r="BG1493" i="8"/>
  <c r="BE1493" i="8"/>
  <c r="T1493" i="8"/>
  <c r="R1493" i="8"/>
  <c r="P1493" i="8"/>
  <c r="BI1489" i="8"/>
  <c r="BH1489" i="8"/>
  <c r="BG1489" i="8"/>
  <c r="BE1489" i="8"/>
  <c r="T1489" i="8"/>
  <c r="R1489" i="8"/>
  <c r="P1489" i="8"/>
  <c r="BI1485" i="8"/>
  <c r="BH1485" i="8"/>
  <c r="BG1485" i="8"/>
  <c r="BE1485" i="8"/>
  <c r="T1485" i="8"/>
  <c r="R1485" i="8"/>
  <c r="P1485" i="8"/>
  <c r="BI1481" i="8"/>
  <c r="BH1481" i="8"/>
  <c r="BG1481" i="8"/>
  <c r="BE1481" i="8"/>
  <c r="T1481" i="8"/>
  <c r="R1481" i="8"/>
  <c r="P1481" i="8"/>
  <c r="BI1475" i="8"/>
  <c r="BH1475" i="8"/>
  <c r="BG1475" i="8"/>
  <c r="BE1475" i="8"/>
  <c r="T1475" i="8"/>
  <c r="R1475" i="8"/>
  <c r="P1475" i="8"/>
  <c r="BI1473" i="8"/>
  <c r="BH1473" i="8"/>
  <c r="BG1473" i="8"/>
  <c r="BE1473" i="8"/>
  <c r="T1473" i="8"/>
  <c r="R1473" i="8"/>
  <c r="P1473" i="8"/>
  <c r="BI1472" i="8"/>
  <c r="BH1472" i="8"/>
  <c r="BG1472" i="8"/>
  <c r="BE1472" i="8"/>
  <c r="T1472" i="8"/>
  <c r="R1472" i="8"/>
  <c r="P1472" i="8"/>
  <c r="BI1471" i="8"/>
  <c r="BH1471" i="8"/>
  <c r="BG1471" i="8"/>
  <c r="BE1471" i="8"/>
  <c r="T1471" i="8"/>
  <c r="R1471" i="8"/>
  <c r="P1471" i="8"/>
  <c r="BI1470" i="8"/>
  <c r="BH1470" i="8"/>
  <c r="BG1470" i="8"/>
  <c r="BE1470" i="8"/>
  <c r="T1470" i="8"/>
  <c r="R1470" i="8"/>
  <c r="P1470" i="8"/>
  <c r="BI1469" i="8"/>
  <c r="BH1469" i="8"/>
  <c r="BG1469" i="8"/>
  <c r="BE1469" i="8"/>
  <c r="T1469" i="8"/>
  <c r="R1469" i="8"/>
  <c r="P1469" i="8"/>
  <c r="BI1468" i="8"/>
  <c r="BH1468" i="8"/>
  <c r="BG1468" i="8"/>
  <c r="BE1468" i="8"/>
  <c r="T1468" i="8"/>
  <c r="R1468" i="8"/>
  <c r="P1468" i="8"/>
  <c r="BI1467" i="8"/>
  <c r="BH1467" i="8"/>
  <c r="BG1467" i="8"/>
  <c r="BE1467" i="8"/>
  <c r="T1467" i="8"/>
  <c r="R1467" i="8"/>
  <c r="P1467" i="8"/>
  <c r="BI1466" i="8"/>
  <c r="BH1466" i="8"/>
  <c r="BG1466" i="8"/>
  <c r="BE1466" i="8"/>
  <c r="T1466" i="8"/>
  <c r="R1466" i="8"/>
  <c r="P1466" i="8"/>
  <c r="BI1465" i="8"/>
  <c r="BH1465" i="8"/>
  <c r="BG1465" i="8"/>
  <c r="BE1465" i="8"/>
  <c r="T1465" i="8"/>
  <c r="R1465" i="8"/>
  <c r="P1465" i="8"/>
  <c r="BI1464" i="8"/>
  <c r="BH1464" i="8"/>
  <c r="BG1464" i="8"/>
  <c r="BE1464" i="8"/>
  <c r="T1464" i="8"/>
  <c r="R1464" i="8"/>
  <c r="P1464" i="8"/>
  <c r="BI1463" i="8"/>
  <c r="BH1463" i="8"/>
  <c r="BG1463" i="8"/>
  <c r="BE1463" i="8"/>
  <c r="T1463" i="8"/>
  <c r="R1463" i="8"/>
  <c r="P1463" i="8"/>
  <c r="BI1462" i="8"/>
  <c r="BH1462" i="8"/>
  <c r="BG1462" i="8"/>
  <c r="BE1462" i="8"/>
  <c r="T1462" i="8"/>
  <c r="R1462" i="8"/>
  <c r="P1462" i="8"/>
  <c r="BI1461" i="8"/>
  <c r="BH1461" i="8"/>
  <c r="BG1461" i="8"/>
  <c r="BE1461" i="8"/>
  <c r="T1461" i="8"/>
  <c r="R1461" i="8"/>
  <c r="P1461" i="8"/>
  <c r="BI1460" i="8"/>
  <c r="BH1460" i="8"/>
  <c r="BG1460" i="8"/>
  <c r="BE1460" i="8"/>
  <c r="T1460" i="8"/>
  <c r="R1460" i="8"/>
  <c r="P1460" i="8"/>
  <c r="BI1459" i="8"/>
  <c r="BH1459" i="8"/>
  <c r="BG1459" i="8"/>
  <c r="BE1459" i="8"/>
  <c r="T1459" i="8"/>
  <c r="R1459" i="8"/>
  <c r="P1459" i="8"/>
  <c r="BI1458" i="8"/>
  <c r="BH1458" i="8"/>
  <c r="BG1458" i="8"/>
  <c r="BE1458" i="8"/>
  <c r="T1458" i="8"/>
  <c r="R1458" i="8"/>
  <c r="P1458" i="8"/>
  <c r="BI1457" i="8"/>
  <c r="BH1457" i="8"/>
  <c r="BG1457" i="8"/>
  <c r="BE1457" i="8"/>
  <c r="T1457" i="8"/>
  <c r="R1457" i="8"/>
  <c r="P1457" i="8"/>
  <c r="BI1456" i="8"/>
  <c r="BH1456" i="8"/>
  <c r="BG1456" i="8"/>
  <c r="BE1456" i="8"/>
  <c r="T1456" i="8"/>
  <c r="R1456" i="8"/>
  <c r="P1456" i="8"/>
  <c r="BI1455" i="8"/>
  <c r="BH1455" i="8"/>
  <c r="BG1455" i="8"/>
  <c r="BE1455" i="8"/>
  <c r="T1455" i="8"/>
  <c r="R1455" i="8"/>
  <c r="P1455" i="8"/>
  <c r="BI1454" i="8"/>
  <c r="BH1454" i="8"/>
  <c r="BG1454" i="8"/>
  <c r="BE1454" i="8"/>
  <c r="T1454" i="8"/>
  <c r="R1454" i="8"/>
  <c r="P1454" i="8"/>
  <c r="BI1453" i="8"/>
  <c r="BH1453" i="8"/>
  <c r="BG1453" i="8"/>
  <c r="BE1453" i="8"/>
  <c r="T1453" i="8"/>
  <c r="R1453" i="8"/>
  <c r="P1453" i="8"/>
  <c r="BI1452" i="8"/>
  <c r="BH1452" i="8"/>
  <c r="BG1452" i="8"/>
  <c r="BE1452" i="8"/>
  <c r="T1452" i="8"/>
  <c r="R1452" i="8"/>
  <c r="P1452" i="8"/>
  <c r="BI1451" i="8"/>
  <c r="BH1451" i="8"/>
  <c r="BG1451" i="8"/>
  <c r="BE1451" i="8"/>
  <c r="T1451" i="8"/>
  <c r="R1451" i="8"/>
  <c r="P1451" i="8"/>
  <c r="BI1450" i="8"/>
  <c r="BH1450" i="8"/>
  <c r="BG1450" i="8"/>
  <c r="BE1450" i="8"/>
  <c r="T1450" i="8"/>
  <c r="R1450" i="8"/>
  <c r="P1450" i="8"/>
  <c r="BI1449" i="8"/>
  <c r="BH1449" i="8"/>
  <c r="BG1449" i="8"/>
  <c r="BE1449" i="8"/>
  <c r="T1449" i="8"/>
  <c r="R1449" i="8"/>
  <c r="P1449" i="8"/>
  <c r="BI1448" i="8"/>
  <c r="BH1448" i="8"/>
  <c r="BG1448" i="8"/>
  <c r="BE1448" i="8"/>
  <c r="T1448" i="8"/>
  <c r="R1448" i="8"/>
  <c r="P1448" i="8"/>
  <c r="BI1447" i="8"/>
  <c r="BH1447" i="8"/>
  <c r="BG1447" i="8"/>
  <c r="BE1447" i="8"/>
  <c r="T1447" i="8"/>
  <c r="R1447" i="8"/>
  <c r="P1447" i="8"/>
  <c r="BI1446" i="8"/>
  <c r="BH1446" i="8"/>
  <c r="BG1446" i="8"/>
  <c r="BE1446" i="8"/>
  <c r="T1446" i="8"/>
  <c r="R1446" i="8"/>
  <c r="P1446" i="8"/>
  <c r="BI1445" i="8"/>
  <c r="BH1445" i="8"/>
  <c r="BG1445" i="8"/>
  <c r="BE1445" i="8"/>
  <c r="T1445" i="8"/>
  <c r="R1445" i="8"/>
  <c r="P1445" i="8"/>
  <c r="BI1444" i="8"/>
  <c r="BH1444" i="8"/>
  <c r="BG1444" i="8"/>
  <c r="BE1444" i="8"/>
  <c r="T1444" i="8"/>
  <c r="R1444" i="8"/>
  <c r="P1444" i="8"/>
  <c r="BI1443" i="8"/>
  <c r="BH1443" i="8"/>
  <c r="BG1443" i="8"/>
  <c r="BE1443" i="8"/>
  <c r="T1443" i="8"/>
  <c r="R1443" i="8"/>
  <c r="P1443" i="8"/>
  <c r="BI1442" i="8"/>
  <c r="BH1442" i="8"/>
  <c r="BG1442" i="8"/>
  <c r="BE1442" i="8"/>
  <c r="T1442" i="8"/>
  <c r="R1442" i="8"/>
  <c r="P1442" i="8"/>
  <c r="BI1441" i="8"/>
  <c r="BH1441" i="8"/>
  <c r="BG1441" i="8"/>
  <c r="BE1441" i="8"/>
  <c r="T1441" i="8"/>
  <c r="R1441" i="8"/>
  <c r="P1441" i="8"/>
  <c r="BI1440" i="8"/>
  <c r="BH1440" i="8"/>
  <c r="BG1440" i="8"/>
  <c r="BE1440" i="8"/>
  <c r="T1440" i="8"/>
  <c r="R1440" i="8"/>
  <c r="P1440" i="8"/>
  <c r="BI1439" i="8"/>
  <c r="BH1439" i="8"/>
  <c r="BG1439" i="8"/>
  <c r="BE1439" i="8"/>
  <c r="T1439" i="8"/>
  <c r="R1439" i="8"/>
  <c r="P1439" i="8"/>
  <c r="BI1437" i="8"/>
  <c r="BH1437" i="8"/>
  <c r="BG1437" i="8"/>
  <c r="BE1437" i="8"/>
  <c r="T1437" i="8"/>
  <c r="R1437" i="8"/>
  <c r="P1437" i="8"/>
  <c r="BI1436" i="8"/>
  <c r="BH1436" i="8"/>
  <c r="BG1436" i="8"/>
  <c r="BE1436" i="8"/>
  <c r="T1436" i="8"/>
  <c r="R1436" i="8"/>
  <c r="P1436" i="8"/>
  <c r="BI1435" i="8"/>
  <c r="BH1435" i="8"/>
  <c r="BG1435" i="8"/>
  <c r="BE1435" i="8"/>
  <c r="T1435" i="8"/>
  <c r="R1435" i="8"/>
  <c r="P1435" i="8"/>
  <c r="BI1434" i="8"/>
  <c r="BH1434" i="8"/>
  <c r="BG1434" i="8"/>
  <c r="BE1434" i="8"/>
  <c r="T1434" i="8"/>
  <c r="R1434" i="8"/>
  <c r="P1434" i="8"/>
  <c r="BI1433" i="8"/>
  <c r="BH1433" i="8"/>
  <c r="BG1433" i="8"/>
  <c r="BE1433" i="8"/>
  <c r="T1433" i="8"/>
  <c r="R1433" i="8"/>
  <c r="P1433" i="8"/>
  <c r="BI1432" i="8"/>
  <c r="BH1432" i="8"/>
  <c r="BG1432" i="8"/>
  <c r="BE1432" i="8"/>
  <c r="T1432" i="8"/>
  <c r="R1432" i="8"/>
  <c r="P1432" i="8"/>
  <c r="BI1431" i="8"/>
  <c r="BH1431" i="8"/>
  <c r="BG1431" i="8"/>
  <c r="BE1431" i="8"/>
  <c r="T1431" i="8"/>
  <c r="R1431" i="8"/>
  <c r="P1431" i="8"/>
  <c r="BI1430" i="8"/>
  <c r="BH1430" i="8"/>
  <c r="BG1430" i="8"/>
  <c r="BE1430" i="8"/>
  <c r="T1430" i="8"/>
  <c r="R1430" i="8"/>
  <c r="P1430" i="8"/>
  <c r="BI1429" i="8"/>
  <c r="BH1429" i="8"/>
  <c r="BG1429" i="8"/>
  <c r="BE1429" i="8"/>
  <c r="T1429" i="8"/>
  <c r="R1429" i="8"/>
  <c r="P1429" i="8"/>
  <c r="BI1428" i="8"/>
  <c r="BH1428" i="8"/>
  <c r="BG1428" i="8"/>
  <c r="BE1428" i="8"/>
  <c r="T1428" i="8"/>
  <c r="R1428" i="8"/>
  <c r="P1428" i="8"/>
  <c r="BI1427" i="8"/>
  <c r="BH1427" i="8"/>
  <c r="BG1427" i="8"/>
  <c r="BE1427" i="8"/>
  <c r="T1427" i="8"/>
  <c r="R1427" i="8"/>
  <c r="P1427" i="8"/>
  <c r="BI1426" i="8"/>
  <c r="BH1426" i="8"/>
  <c r="BG1426" i="8"/>
  <c r="BE1426" i="8"/>
  <c r="T1426" i="8"/>
  <c r="R1426" i="8"/>
  <c r="P1426" i="8"/>
  <c r="BI1425" i="8"/>
  <c r="BH1425" i="8"/>
  <c r="BG1425" i="8"/>
  <c r="BE1425" i="8"/>
  <c r="T1425" i="8"/>
  <c r="R1425" i="8"/>
  <c r="P1425" i="8"/>
  <c r="BI1424" i="8"/>
  <c r="BH1424" i="8"/>
  <c r="BG1424" i="8"/>
  <c r="BE1424" i="8"/>
  <c r="T1424" i="8"/>
  <c r="R1424" i="8"/>
  <c r="P1424" i="8"/>
  <c r="BI1423" i="8"/>
  <c r="BH1423" i="8"/>
  <c r="BG1423" i="8"/>
  <c r="BE1423" i="8"/>
  <c r="T1423" i="8"/>
  <c r="R1423" i="8"/>
  <c r="P1423" i="8"/>
  <c r="BI1422" i="8"/>
  <c r="BH1422" i="8"/>
  <c r="BG1422" i="8"/>
  <c r="BE1422" i="8"/>
  <c r="T1422" i="8"/>
  <c r="R1422" i="8"/>
  <c r="P1422" i="8"/>
  <c r="BI1421" i="8"/>
  <c r="BH1421" i="8"/>
  <c r="BG1421" i="8"/>
  <c r="BE1421" i="8"/>
  <c r="T1421" i="8"/>
  <c r="R1421" i="8"/>
  <c r="P1421" i="8"/>
  <c r="BI1420" i="8"/>
  <c r="BH1420" i="8"/>
  <c r="BG1420" i="8"/>
  <c r="BE1420" i="8"/>
  <c r="T1420" i="8"/>
  <c r="R1420" i="8"/>
  <c r="P1420" i="8"/>
  <c r="BI1419" i="8"/>
  <c r="BH1419" i="8"/>
  <c r="BG1419" i="8"/>
  <c r="BE1419" i="8"/>
  <c r="T1419" i="8"/>
  <c r="R1419" i="8"/>
  <c r="P1419" i="8"/>
  <c r="BI1418" i="8"/>
  <c r="BH1418" i="8"/>
  <c r="BG1418" i="8"/>
  <c r="BE1418" i="8"/>
  <c r="T1418" i="8"/>
  <c r="R1418" i="8"/>
  <c r="P1418" i="8"/>
  <c r="BI1417" i="8"/>
  <c r="BH1417" i="8"/>
  <c r="BG1417" i="8"/>
  <c r="BE1417" i="8"/>
  <c r="T1417" i="8"/>
  <c r="R1417" i="8"/>
  <c r="P1417" i="8"/>
  <c r="BI1416" i="8"/>
  <c r="BH1416" i="8"/>
  <c r="BG1416" i="8"/>
  <c r="BE1416" i="8"/>
  <c r="T1416" i="8"/>
  <c r="R1416" i="8"/>
  <c r="P1416" i="8"/>
  <c r="BI1415" i="8"/>
  <c r="BH1415" i="8"/>
  <c r="BG1415" i="8"/>
  <c r="BE1415" i="8"/>
  <c r="T1415" i="8"/>
  <c r="R1415" i="8"/>
  <c r="P1415" i="8"/>
  <c r="BI1414" i="8"/>
  <c r="BH1414" i="8"/>
  <c r="BG1414" i="8"/>
  <c r="BE1414" i="8"/>
  <c r="T1414" i="8"/>
  <c r="R1414" i="8"/>
  <c r="P1414" i="8"/>
  <c r="BI1413" i="8"/>
  <c r="BH1413" i="8"/>
  <c r="BG1413" i="8"/>
  <c r="BE1413" i="8"/>
  <c r="T1413" i="8"/>
  <c r="R1413" i="8"/>
  <c r="P1413" i="8"/>
  <c r="BI1412" i="8"/>
  <c r="BH1412" i="8"/>
  <c r="BG1412" i="8"/>
  <c r="BE1412" i="8"/>
  <c r="T1412" i="8"/>
  <c r="R1412" i="8"/>
  <c r="P1412" i="8"/>
  <c r="BI1411" i="8"/>
  <c r="BH1411" i="8"/>
  <c r="BG1411" i="8"/>
  <c r="BE1411" i="8"/>
  <c r="T1411" i="8"/>
  <c r="R1411" i="8"/>
  <c r="P1411" i="8"/>
  <c r="BI1410" i="8"/>
  <c r="BH1410" i="8"/>
  <c r="BG1410" i="8"/>
  <c r="BE1410" i="8"/>
  <c r="T1410" i="8"/>
  <c r="R1410" i="8"/>
  <c r="P1410" i="8"/>
  <c r="BI1409" i="8"/>
  <c r="BH1409" i="8"/>
  <c r="BG1409" i="8"/>
  <c r="BE1409" i="8"/>
  <c r="T1409" i="8"/>
  <c r="R1409" i="8"/>
  <c r="P1409" i="8"/>
  <c r="BI1408" i="8"/>
  <c r="BH1408" i="8"/>
  <c r="BG1408" i="8"/>
  <c r="BE1408" i="8"/>
  <c r="T1408" i="8"/>
  <c r="R1408" i="8"/>
  <c r="P1408" i="8"/>
  <c r="BI1407" i="8"/>
  <c r="BH1407" i="8"/>
  <c r="BG1407" i="8"/>
  <c r="BE1407" i="8"/>
  <c r="T1407" i="8"/>
  <c r="R1407" i="8"/>
  <c r="P1407" i="8"/>
  <c r="BI1406" i="8"/>
  <c r="BH1406" i="8"/>
  <c r="BG1406" i="8"/>
  <c r="BE1406" i="8"/>
  <c r="T1406" i="8"/>
  <c r="R1406" i="8"/>
  <c r="P1406" i="8"/>
  <c r="BI1405" i="8"/>
  <c r="BH1405" i="8"/>
  <c r="BG1405" i="8"/>
  <c r="BE1405" i="8"/>
  <c r="T1405" i="8"/>
  <c r="R1405" i="8"/>
  <c r="P1405" i="8"/>
  <c r="BI1404" i="8"/>
  <c r="BH1404" i="8"/>
  <c r="BG1404" i="8"/>
  <c r="BE1404" i="8"/>
  <c r="T1404" i="8"/>
  <c r="R1404" i="8"/>
  <c r="P1404" i="8"/>
  <c r="BI1401" i="8"/>
  <c r="BH1401" i="8"/>
  <c r="BG1401" i="8"/>
  <c r="BE1401" i="8"/>
  <c r="T1401" i="8"/>
  <c r="R1401" i="8"/>
  <c r="P1401" i="8"/>
  <c r="BI1400" i="8"/>
  <c r="BH1400" i="8"/>
  <c r="BG1400" i="8"/>
  <c r="BE1400" i="8"/>
  <c r="T1400" i="8"/>
  <c r="R1400" i="8"/>
  <c r="P1400" i="8"/>
  <c r="BI1399" i="8"/>
  <c r="BH1399" i="8"/>
  <c r="BG1399" i="8"/>
  <c r="BE1399" i="8"/>
  <c r="T1399" i="8"/>
  <c r="R1399" i="8"/>
  <c r="P1399" i="8"/>
  <c r="BI1398" i="8"/>
  <c r="BH1398" i="8"/>
  <c r="BG1398" i="8"/>
  <c r="BE1398" i="8"/>
  <c r="T1398" i="8"/>
  <c r="R1398" i="8"/>
  <c r="P1398" i="8"/>
  <c r="BI1397" i="8"/>
  <c r="BH1397" i="8"/>
  <c r="BG1397" i="8"/>
  <c r="BE1397" i="8"/>
  <c r="T1397" i="8"/>
  <c r="R1397" i="8"/>
  <c r="P1397" i="8"/>
  <c r="BI1396" i="8"/>
  <c r="BH1396" i="8"/>
  <c r="BG1396" i="8"/>
  <c r="BE1396" i="8"/>
  <c r="T1396" i="8"/>
  <c r="R1396" i="8"/>
  <c r="P1396" i="8"/>
  <c r="BI1395" i="8"/>
  <c r="BH1395" i="8"/>
  <c r="BG1395" i="8"/>
  <c r="BE1395" i="8"/>
  <c r="T1395" i="8"/>
  <c r="R1395" i="8"/>
  <c r="P1395" i="8"/>
  <c r="BI1394" i="8"/>
  <c r="BH1394" i="8"/>
  <c r="BG1394" i="8"/>
  <c r="BE1394" i="8"/>
  <c r="T1394" i="8"/>
  <c r="R1394" i="8"/>
  <c r="P1394" i="8"/>
  <c r="BI1393" i="8"/>
  <c r="BH1393" i="8"/>
  <c r="BG1393" i="8"/>
  <c r="BE1393" i="8"/>
  <c r="T1393" i="8"/>
  <c r="R1393" i="8"/>
  <c r="P1393" i="8"/>
  <c r="BI1391" i="8"/>
  <c r="BH1391" i="8"/>
  <c r="BG1391" i="8"/>
  <c r="BE1391" i="8"/>
  <c r="T1391" i="8"/>
  <c r="R1391" i="8"/>
  <c r="P1391" i="8"/>
  <c r="BI1390" i="8"/>
  <c r="BH1390" i="8"/>
  <c r="BG1390" i="8"/>
  <c r="BE1390" i="8"/>
  <c r="T1390" i="8"/>
  <c r="R1390" i="8"/>
  <c r="P1390" i="8"/>
  <c r="BI1389" i="8"/>
  <c r="BH1389" i="8"/>
  <c r="BG1389" i="8"/>
  <c r="BE1389" i="8"/>
  <c r="T1389" i="8"/>
  <c r="R1389" i="8"/>
  <c r="P1389" i="8"/>
  <c r="BI1388" i="8"/>
  <c r="BH1388" i="8"/>
  <c r="BG1388" i="8"/>
  <c r="BE1388" i="8"/>
  <c r="T1388" i="8"/>
  <c r="R1388" i="8"/>
  <c r="P1388" i="8"/>
  <c r="BI1387" i="8"/>
  <c r="BH1387" i="8"/>
  <c r="BG1387" i="8"/>
  <c r="BE1387" i="8"/>
  <c r="T1387" i="8"/>
  <c r="R1387" i="8"/>
  <c r="P1387" i="8"/>
  <c r="BI1386" i="8"/>
  <c r="BH1386" i="8"/>
  <c r="BG1386" i="8"/>
  <c r="BE1386" i="8"/>
  <c r="T1386" i="8"/>
  <c r="R1386" i="8"/>
  <c r="P1386" i="8"/>
  <c r="BI1385" i="8"/>
  <c r="BH1385" i="8"/>
  <c r="BG1385" i="8"/>
  <c r="BE1385" i="8"/>
  <c r="T1385" i="8"/>
  <c r="R1385" i="8"/>
  <c r="P1385" i="8"/>
  <c r="BI1384" i="8"/>
  <c r="BH1384" i="8"/>
  <c r="BG1384" i="8"/>
  <c r="BE1384" i="8"/>
  <c r="T1384" i="8"/>
  <c r="R1384" i="8"/>
  <c r="P1384" i="8"/>
  <c r="BI1383" i="8"/>
  <c r="BH1383" i="8"/>
  <c r="BG1383" i="8"/>
  <c r="BE1383" i="8"/>
  <c r="T1383" i="8"/>
  <c r="R1383" i="8"/>
  <c r="P1383" i="8"/>
  <c r="BI1382" i="8"/>
  <c r="BH1382" i="8"/>
  <c r="BG1382" i="8"/>
  <c r="BE1382" i="8"/>
  <c r="T1382" i="8"/>
  <c r="R1382" i="8"/>
  <c r="P1382" i="8"/>
  <c r="BI1381" i="8"/>
  <c r="BH1381" i="8"/>
  <c r="BG1381" i="8"/>
  <c r="BE1381" i="8"/>
  <c r="T1381" i="8"/>
  <c r="R1381" i="8"/>
  <c r="P1381" i="8"/>
  <c r="BI1379" i="8"/>
  <c r="BH1379" i="8"/>
  <c r="BG1379" i="8"/>
  <c r="BE1379" i="8"/>
  <c r="T1379" i="8"/>
  <c r="R1379" i="8"/>
  <c r="P1379" i="8"/>
  <c r="BI1378" i="8"/>
  <c r="BH1378" i="8"/>
  <c r="BG1378" i="8"/>
  <c r="BE1378" i="8"/>
  <c r="T1378" i="8"/>
  <c r="R1378" i="8"/>
  <c r="P1378" i="8"/>
  <c r="BI1377" i="8"/>
  <c r="BH1377" i="8"/>
  <c r="BG1377" i="8"/>
  <c r="BE1377" i="8"/>
  <c r="T1377" i="8"/>
  <c r="R1377" i="8"/>
  <c r="P1377" i="8"/>
  <c r="BI1376" i="8"/>
  <c r="BH1376" i="8"/>
  <c r="BG1376" i="8"/>
  <c r="BE1376" i="8"/>
  <c r="T1376" i="8"/>
  <c r="R1376" i="8"/>
  <c r="P1376" i="8"/>
  <c r="BI1375" i="8"/>
  <c r="BH1375" i="8"/>
  <c r="BG1375" i="8"/>
  <c r="BE1375" i="8"/>
  <c r="T1375" i="8"/>
  <c r="R1375" i="8"/>
  <c r="P1375" i="8"/>
  <c r="BI1374" i="8"/>
  <c r="BH1374" i="8"/>
  <c r="BG1374" i="8"/>
  <c r="BE1374" i="8"/>
  <c r="T1374" i="8"/>
  <c r="R1374" i="8"/>
  <c r="P1374" i="8"/>
  <c r="BI1373" i="8"/>
  <c r="BH1373" i="8"/>
  <c r="BG1373" i="8"/>
  <c r="BE1373" i="8"/>
  <c r="T1373" i="8"/>
  <c r="R1373" i="8"/>
  <c r="P1373" i="8"/>
  <c r="BI1372" i="8"/>
  <c r="BH1372" i="8"/>
  <c r="BG1372" i="8"/>
  <c r="BE1372" i="8"/>
  <c r="T1372" i="8"/>
  <c r="R1372" i="8"/>
  <c r="P1372" i="8"/>
  <c r="BI1370" i="8"/>
  <c r="BH1370" i="8"/>
  <c r="BG1370" i="8"/>
  <c r="BE1370" i="8"/>
  <c r="T1370" i="8"/>
  <c r="R1370" i="8"/>
  <c r="P1370" i="8"/>
  <c r="BI1369" i="8"/>
  <c r="BH1369" i="8"/>
  <c r="BG1369" i="8"/>
  <c r="BE1369" i="8"/>
  <c r="T1369" i="8"/>
  <c r="R1369" i="8"/>
  <c r="P1369" i="8"/>
  <c r="BI1368" i="8"/>
  <c r="BH1368" i="8"/>
  <c r="BG1368" i="8"/>
  <c r="BE1368" i="8"/>
  <c r="T1368" i="8"/>
  <c r="R1368" i="8"/>
  <c r="P1368" i="8"/>
  <c r="BI1367" i="8"/>
  <c r="BH1367" i="8"/>
  <c r="BG1367" i="8"/>
  <c r="BE1367" i="8"/>
  <c r="T1367" i="8"/>
  <c r="R1367" i="8"/>
  <c r="P1367" i="8"/>
  <c r="BI1366" i="8"/>
  <c r="BH1366" i="8"/>
  <c r="BG1366" i="8"/>
  <c r="BE1366" i="8"/>
  <c r="T1366" i="8"/>
  <c r="R1366" i="8"/>
  <c r="P1366" i="8"/>
  <c r="BI1365" i="8"/>
  <c r="BH1365" i="8"/>
  <c r="BG1365" i="8"/>
  <c r="BE1365" i="8"/>
  <c r="T1365" i="8"/>
  <c r="R1365" i="8"/>
  <c r="P1365" i="8"/>
  <c r="BI1364" i="8"/>
  <c r="BH1364" i="8"/>
  <c r="BG1364" i="8"/>
  <c r="BE1364" i="8"/>
  <c r="T1364" i="8"/>
  <c r="R1364" i="8"/>
  <c r="P1364" i="8"/>
  <c r="BI1363" i="8"/>
  <c r="BH1363" i="8"/>
  <c r="BG1363" i="8"/>
  <c r="BE1363" i="8"/>
  <c r="T1363" i="8"/>
  <c r="R1363" i="8"/>
  <c r="P1363" i="8"/>
  <c r="BI1362" i="8"/>
  <c r="BH1362" i="8"/>
  <c r="BG1362" i="8"/>
  <c r="BE1362" i="8"/>
  <c r="T1362" i="8"/>
  <c r="R1362" i="8"/>
  <c r="P1362" i="8"/>
  <c r="BI1361" i="8"/>
  <c r="BH1361" i="8"/>
  <c r="BG1361" i="8"/>
  <c r="BE1361" i="8"/>
  <c r="T1361" i="8"/>
  <c r="R1361" i="8"/>
  <c r="P1361" i="8"/>
  <c r="BI1360" i="8"/>
  <c r="BH1360" i="8"/>
  <c r="BG1360" i="8"/>
  <c r="BE1360" i="8"/>
  <c r="T1360" i="8"/>
  <c r="R1360" i="8"/>
  <c r="P1360" i="8"/>
  <c r="BI1359" i="8"/>
  <c r="BH1359" i="8"/>
  <c r="BG1359" i="8"/>
  <c r="BE1359" i="8"/>
  <c r="T1359" i="8"/>
  <c r="R1359" i="8"/>
  <c r="P1359" i="8"/>
  <c r="BI1358" i="8"/>
  <c r="BH1358" i="8"/>
  <c r="BG1358" i="8"/>
  <c r="BE1358" i="8"/>
  <c r="T1358" i="8"/>
  <c r="R1358" i="8"/>
  <c r="P1358" i="8"/>
  <c r="BI1357" i="8"/>
  <c r="BH1357" i="8"/>
  <c r="BG1357" i="8"/>
  <c r="BE1357" i="8"/>
  <c r="T1357" i="8"/>
  <c r="R1357" i="8"/>
  <c r="P1357" i="8"/>
  <c r="BI1356" i="8"/>
  <c r="BH1356" i="8"/>
  <c r="BG1356" i="8"/>
  <c r="BE1356" i="8"/>
  <c r="T1356" i="8"/>
  <c r="R1356" i="8"/>
  <c r="P1356" i="8"/>
  <c r="BI1355" i="8"/>
  <c r="BH1355" i="8"/>
  <c r="BG1355" i="8"/>
  <c r="BE1355" i="8"/>
  <c r="T1355" i="8"/>
  <c r="R1355" i="8"/>
  <c r="P1355" i="8"/>
  <c r="BI1354" i="8"/>
  <c r="BH1354" i="8"/>
  <c r="BG1354" i="8"/>
  <c r="BE1354" i="8"/>
  <c r="T1354" i="8"/>
  <c r="R1354" i="8"/>
  <c r="P1354" i="8"/>
  <c r="BI1353" i="8"/>
  <c r="BH1353" i="8"/>
  <c r="BG1353" i="8"/>
  <c r="BE1353" i="8"/>
  <c r="T1353" i="8"/>
  <c r="R1353" i="8"/>
  <c r="P1353" i="8"/>
  <c r="BI1352" i="8"/>
  <c r="BH1352" i="8"/>
  <c r="BG1352" i="8"/>
  <c r="BE1352" i="8"/>
  <c r="T1352" i="8"/>
  <c r="R1352" i="8"/>
  <c r="P1352" i="8"/>
  <c r="BI1351" i="8"/>
  <c r="BH1351" i="8"/>
  <c r="BG1351" i="8"/>
  <c r="BE1351" i="8"/>
  <c r="T1351" i="8"/>
  <c r="R1351" i="8"/>
  <c r="P1351" i="8"/>
  <c r="BI1349" i="8"/>
  <c r="BH1349" i="8"/>
  <c r="BG1349" i="8"/>
  <c r="BE1349" i="8"/>
  <c r="T1349" i="8"/>
  <c r="R1349" i="8"/>
  <c r="P1349" i="8"/>
  <c r="BI1348" i="8"/>
  <c r="BH1348" i="8"/>
  <c r="BG1348" i="8"/>
  <c r="BE1348" i="8"/>
  <c r="T1348" i="8"/>
  <c r="R1348" i="8"/>
  <c r="P1348" i="8"/>
  <c r="BI1347" i="8"/>
  <c r="BH1347" i="8"/>
  <c r="BG1347" i="8"/>
  <c r="BE1347" i="8"/>
  <c r="T1347" i="8"/>
  <c r="R1347" i="8"/>
  <c r="P1347" i="8"/>
  <c r="BI1346" i="8"/>
  <c r="BH1346" i="8"/>
  <c r="BG1346" i="8"/>
  <c r="BE1346" i="8"/>
  <c r="T1346" i="8"/>
  <c r="R1346" i="8"/>
  <c r="P1346" i="8"/>
  <c r="BI1345" i="8"/>
  <c r="BH1345" i="8"/>
  <c r="BG1345" i="8"/>
  <c r="BE1345" i="8"/>
  <c r="T1345" i="8"/>
  <c r="R1345" i="8"/>
  <c r="P1345" i="8"/>
  <c r="BI1344" i="8"/>
  <c r="BH1344" i="8"/>
  <c r="BG1344" i="8"/>
  <c r="BE1344" i="8"/>
  <c r="T1344" i="8"/>
  <c r="R1344" i="8"/>
  <c r="P1344" i="8"/>
  <c r="BI1343" i="8"/>
  <c r="BH1343" i="8"/>
  <c r="BG1343" i="8"/>
  <c r="BE1343" i="8"/>
  <c r="T1343" i="8"/>
  <c r="R1343" i="8"/>
  <c r="P1343" i="8"/>
  <c r="BI1342" i="8"/>
  <c r="BH1342" i="8"/>
  <c r="BG1342" i="8"/>
  <c r="BE1342" i="8"/>
  <c r="T1342" i="8"/>
  <c r="R1342" i="8"/>
  <c r="P1342" i="8"/>
  <c r="BI1341" i="8"/>
  <c r="BH1341" i="8"/>
  <c r="BG1341" i="8"/>
  <c r="BE1341" i="8"/>
  <c r="T1341" i="8"/>
  <c r="R1341" i="8"/>
  <c r="P1341" i="8"/>
  <c r="BI1340" i="8"/>
  <c r="BH1340" i="8"/>
  <c r="BG1340" i="8"/>
  <c r="BE1340" i="8"/>
  <c r="T1340" i="8"/>
  <c r="R1340" i="8"/>
  <c r="P1340" i="8"/>
  <c r="BI1338" i="8"/>
  <c r="BH1338" i="8"/>
  <c r="BG1338" i="8"/>
  <c r="BE1338" i="8"/>
  <c r="T1338" i="8"/>
  <c r="R1338" i="8"/>
  <c r="P1338" i="8"/>
  <c r="BI1337" i="8"/>
  <c r="BH1337" i="8"/>
  <c r="BG1337" i="8"/>
  <c r="BE1337" i="8"/>
  <c r="T1337" i="8"/>
  <c r="R1337" i="8"/>
  <c r="P1337" i="8"/>
  <c r="BI1336" i="8"/>
  <c r="BH1336" i="8"/>
  <c r="BG1336" i="8"/>
  <c r="BE1336" i="8"/>
  <c r="T1336" i="8"/>
  <c r="R1336" i="8"/>
  <c r="P1336" i="8"/>
  <c r="BI1335" i="8"/>
  <c r="BH1335" i="8"/>
  <c r="BG1335" i="8"/>
  <c r="BE1335" i="8"/>
  <c r="T1335" i="8"/>
  <c r="R1335" i="8"/>
  <c r="P1335" i="8"/>
  <c r="BI1334" i="8"/>
  <c r="BH1334" i="8"/>
  <c r="BG1334" i="8"/>
  <c r="BE1334" i="8"/>
  <c r="T1334" i="8"/>
  <c r="R1334" i="8"/>
  <c r="P1334" i="8"/>
  <c r="BI1333" i="8"/>
  <c r="BH1333" i="8"/>
  <c r="BG1333" i="8"/>
  <c r="BE1333" i="8"/>
  <c r="T1333" i="8"/>
  <c r="R1333" i="8"/>
  <c r="P1333" i="8"/>
  <c r="BI1332" i="8"/>
  <c r="BH1332" i="8"/>
  <c r="BG1332" i="8"/>
  <c r="BE1332" i="8"/>
  <c r="T1332" i="8"/>
  <c r="R1332" i="8"/>
  <c r="P1332" i="8"/>
  <c r="BI1330" i="8"/>
  <c r="BH1330" i="8"/>
  <c r="BG1330" i="8"/>
  <c r="BE1330" i="8"/>
  <c r="T1330" i="8"/>
  <c r="R1330" i="8"/>
  <c r="P1330" i="8"/>
  <c r="BI1329" i="8"/>
  <c r="BH1329" i="8"/>
  <c r="BG1329" i="8"/>
  <c r="BE1329" i="8"/>
  <c r="T1329" i="8"/>
  <c r="R1329" i="8"/>
  <c r="P1329" i="8"/>
  <c r="BI1328" i="8"/>
  <c r="BH1328" i="8"/>
  <c r="BG1328" i="8"/>
  <c r="BE1328" i="8"/>
  <c r="T1328" i="8"/>
  <c r="R1328" i="8"/>
  <c r="P1328" i="8"/>
  <c r="BI1327" i="8"/>
  <c r="BH1327" i="8"/>
  <c r="BG1327" i="8"/>
  <c r="BE1327" i="8"/>
  <c r="T1327" i="8"/>
  <c r="R1327" i="8"/>
  <c r="P1327" i="8"/>
  <c r="BI1326" i="8"/>
  <c r="BH1326" i="8"/>
  <c r="BG1326" i="8"/>
  <c r="BE1326" i="8"/>
  <c r="T1326" i="8"/>
  <c r="R1326" i="8"/>
  <c r="P1326" i="8"/>
  <c r="BI1325" i="8"/>
  <c r="BH1325" i="8"/>
  <c r="BG1325" i="8"/>
  <c r="BE1325" i="8"/>
  <c r="T1325" i="8"/>
  <c r="R1325" i="8"/>
  <c r="P1325" i="8"/>
  <c r="BI1324" i="8"/>
  <c r="BH1324" i="8"/>
  <c r="BG1324" i="8"/>
  <c r="BE1324" i="8"/>
  <c r="T1324" i="8"/>
  <c r="R1324" i="8"/>
  <c r="P1324" i="8"/>
  <c r="BI1323" i="8"/>
  <c r="BH1323" i="8"/>
  <c r="BG1323" i="8"/>
  <c r="BE1323" i="8"/>
  <c r="T1323" i="8"/>
  <c r="R1323" i="8"/>
  <c r="P1323" i="8"/>
  <c r="BI1321" i="8"/>
  <c r="BH1321" i="8"/>
  <c r="BG1321" i="8"/>
  <c r="BE1321" i="8"/>
  <c r="T1321" i="8"/>
  <c r="R1321" i="8"/>
  <c r="P1321" i="8"/>
  <c r="BI1320" i="8"/>
  <c r="BH1320" i="8"/>
  <c r="BG1320" i="8"/>
  <c r="BE1320" i="8"/>
  <c r="T1320" i="8"/>
  <c r="R1320" i="8"/>
  <c r="P1320" i="8"/>
  <c r="BI1319" i="8"/>
  <c r="BH1319" i="8"/>
  <c r="BG1319" i="8"/>
  <c r="BE1319" i="8"/>
  <c r="T1319" i="8"/>
  <c r="R1319" i="8"/>
  <c r="P1319" i="8"/>
  <c r="BI1318" i="8"/>
  <c r="BH1318" i="8"/>
  <c r="BG1318" i="8"/>
  <c r="BE1318" i="8"/>
  <c r="T1318" i="8"/>
  <c r="R1318" i="8"/>
  <c r="P1318" i="8"/>
  <c r="BI1317" i="8"/>
  <c r="BH1317" i="8"/>
  <c r="BG1317" i="8"/>
  <c r="BE1317" i="8"/>
  <c r="T1317" i="8"/>
  <c r="R1317" i="8"/>
  <c r="P1317" i="8"/>
  <c r="BI1316" i="8"/>
  <c r="BH1316" i="8"/>
  <c r="BG1316" i="8"/>
  <c r="BE1316" i="8"/>
  <c r="T1316" i="8"/>
  <c r="R1316" i="8"/>
  <c r="P1316" i="8"/>
  <c r="BI1315" i="8"/>
  <c r="BH1315" i="8"/>
  <c r="BG1315" i="8"/>
  <c r="BE1315" i="8"/>
  <c r="T1315" i="8"/>
  <c r="R1315" i="8"/>
  <c r="P1315" i="8"/>
  <c r="BI1312" i="8"/>
  <c r="BH1312" i="8"/>
  <c r="BG1312" i="8"/>
  <c r="BE1312" i="8"/>
  <c r="T1312" i="8"/>
  <c r="R1312" i="8"/>
  <c r="P1312" i="8"/>
  <c r="BI1311" i="8"/>
  <c r="BH1311" i="8"/>
  <c r="BG1311" i="8"/>
  <c r="BE1311" i="8"/>
  <c r="T1311" i="8"/>
  <c r="R1311" i="8"/>
  <c r="P1311" i="8"/>
  <c r="BI1310" i="8"/>
  <c r="BH1310" i="8"/>
  <c r="BG1310" i="8"/>
  <c r="BE1310" i="8"/>
  <c r="T1310" i="8"/>
  <c r="R1310" i="8"/>
  <c r="P1310" i="8"/>
  <c r="BI1309" i="8"/>
  <c r="BH1309" i="8"/>
  <c r="BG1309" i="8"/>
  <c r="BE1309" i="8"/>
  <c r="T1309" i="8"/>
  <c r="R1309" i="8"/>
  <c r="P1309" i="8"/>
  <c r="BI1307" i="8"/>
  <c r="BH1307" i="8"/>
  <c r="BG1307" i="8"/>
  <c r="BE1307" i="8"/>
  <c r="T1307" i="8"/>
  <c r="R1307" i="8"/>
  <c r="P1307" i="8"/>
  <c r="BI1306" i="8"/>
  <c r="BH1306" i="8"/>
  <c r="BG1306" i="8"/>
  <c r="BE1306" i="8"/>
  <c r="T1306" i="8"/>
  <c r="R1306" i="8"/>
  <c r="P1306" i="8"/>
  <c r="BI1305" i="8"/>
  <c r="BH1305" i="8"/>
  <c r="BG1305" i="8"/>
  <c r="BE1305" i="8"/>
  <c r="T1305" i="8"/>
  <c r="R1305" i="8"/>
  <c r="P1305" i="8"/>
  <c r="BI1299" i="8"/>
  <c r="BH1299" i="8"/>
  <c r="BG1299" i="8"/>
  <c r="BE1299" i="8"/>
  <c r="T1299" i="8"/>
  <c r="R1299" i="8"/>
  <c r="P1299" i="8"/>
  <c r="BI1293" i="8"/>
  <c r="BH1293" i="8"/>
  <c r="BG1293" i="8"/>
  <c r="BE1293" i="8"/>
  <c r="T1293" i="8"/>
  <c r="R1293" i="8"/>
  <c r="P1293" i="8"/>
  <c r="BI1292" i="8"/>
  <c r="BH1292" i="8"/>
  <c r="BG1292" i="8"/>
  <c r="BE1292" i="8"/>
  <c r="T1292" i="8"/>
  <c r="R1292" i="8"/>
  <c r="P1292" i="8"/>
  <c r="BI1291" i="8"/>
  <c r="BH1291" i="8"/>
  <c r="BG1291" i="8"/>
  <c r="BE1291" i="8"/>
  <c r="T1291" i="8"/>
  <c r="R1291" i="8"/>
  <c r="P1291" i="8"/>
  <c r="BI1290" i="8"/>
  <c r="BH1290" i="8"/>
  <c r="BG1290" i="8"/>
  <c r="BE1290" i="8"/>
  <c r="T1290" i="8"/>
  <c r="R1290" i="8"/>
  <c r="P1290" i="8"/>
  <c r="BI1289" i="8"/>
  <c r="BH1289" i="8"/>
  <c r="BG1289" i="8"/>
  <c r="BE1289" i="8"/>
  <c r="T1289" i="8"/>
  <c r="R1289" i="8"/>
  <c r="P1289" i="8"/>
  <c r="BI1288" i="8"/>
  <c r="BH1288" i="8"/>
  <c r="BG1288" i="8"/>
  <c r="BE1288" i="8"/>
  <c r="T1288" i="8"/>
  <c r="R1288" i="8"/>
  <c r="P1288" i="8"/>
  <c r="BI1287" i="8"/>
  <c r="BH1287" i="8"/>
  <c r="BG1287" i="8"/>
  <c r="BE1287" i="8"/>
  <c r="T1287" i="8"/>
  <c r="R1287" i="8"/>
  <c r="P1287" i="8"/>
  <c r="BI1286" i="8"/>
  <c r="BH1286" i="8"/>
  <c r="BG1286" i="8"/>
  <c r="BE1286" i="8"/>
  <c r="T1286" i="8"/>
  <c r="R1286" i="8"/>
  <c r="P1286" i="8"/>
  <c r="BI1283" i="8"/>
  <c r="BH1283" i="8"/>
  <c r="BG1283" i="8"/>
  <c r="BE1283" i="8"/>
  <c r="T1283" i="8"/>
  <c r="R1283" i="8"/>
  <c r="P1283" i="8"/>
  <c r="BI1282" i="8"/>
  <c r="BH1282" i="8"/>
  <c r="BG1282" i="8"/>
  <c r="BE1282" i="8"/>
  <c r="T1282" i="8"/>
  <c r="R1282" i="8"/>
  <c r="P1282" i="8"/>
  <c r="BI1281" i="8"/>
  <c r="BH1281" i="8"/>
  <c r="BG1281" i="8"/>
  <c r="BE1281" i="8"/>
  <c r="T1281" i="8"/>
  <c r="R1281" i="8"/>
  <c r="P1281" i="8"/>
  <c r="BI1278" i="8"/>
  <c r="BH1278" i="8"/>
  <c r="BG1278" i="8"/>
  <c r="BE1278" i="8"/>
  <c r="T1278" i="8"/>
  <c r="R1278" i="8"/>
  <c r="P1278" i="8"/>
  <c r="BI1275" i="8"/>
  <c r="BH1275" i="8"/>
  <c r="BG1275" i="8"/>
  <c r="BE1275" i="8"/>
  <c r="T1275" i="8"/>
  <c r="R1275" i="8"/>
  <c r="P1275" i="8"/>
  <c r="BI1269" i="8"/>
  <c r="BH1269" i="8"/>
  <c r="BG1269" i="8"/>
  <c r="BE1269" i="8"/>
  <c r="T1269" i="8"/>
  <c r="R1269" i="8"/>
  <c r="P1269" i="8"/>
  <c r="BI1266" i="8"/>
  <c r="BH1266" i="8"/>
  <c r="BG1266" i="8"/>
  <c r="BE1266" i="8"/>
  <c r="T1266" i="8"/>
  <c r="R1266" i="8"/>
  <c r="P1266" i="8"/>
  <c r="BI1265" i="8"/>
  <c r="BH1265" i="8"/>
  <c r="BG1265" i="8"/>
  <c r="BE1265" i="8"/>
  <c r="T1265" i="8"/>
  <c r="R1265" i="8"/>
  <c r="P1265" i="8"/>
  <c r="BI1264" i="8"/>
  <c r="BH1264" i="8"/>
  <c r="BG1264" i="8"/>
  <c r="BE1264" i="8"/>
  <c r="T1264" i="8"/>
  <c r="R1264" i="8"/>
  <c r="P1264" i="8"/>
  <c r="BI1263" i="8"/>
  <c r="BH1263" i="8"/>
  <c r="BG1263" i="8"/>
  <c r="BE1263" i="8"/>
  <c r="T1263" i="8"/>
  <c r="R1263" i="8"/>
  <c r="P1263" i="8"/>
  <c r="BI1262" i="8"/>
  <c r="BH1262" i="8"/>
  <c r="BG1262" i="8"/>
  <c r="BE1262" i="8"/>
  <c r="T1262" i="8"/>
  <c r="R1262" i="8"/>
  <c r="P1262" i="8"/>
  <c r="BI1261" i="8"/>
  <c r="BH1261" i="8"/>
  <c r="BG1261" i="8"/>
  <c r="BE1261" i="8"/>
  <c r="T1261" i="8"/>
  <c r="R1261" i="8"/>
  <c r="P1261" i="8"/>
  <c r="BI1260" i="8"/>
  <c r="BH1260" i="8"/>
  <c r="BG1260" i="8"/>
  <c r="BE1260" i="8"/>
  <c r="T1260" i="8"/>
  <c r="R1260" i="8"/>
  <c r="P1260" i="8"/>
  <c r="BI1259" i="8"/>
  <c r="BH1259" i="8"/>
  <c r="BG1259" i="8"/>
  <c r="BE1259" i="8"/>
  <c r="T1259" i="8"/>
  <c r="R1259" i="8"/>
  <c r="P1259" i="8"/>
  <c r="BI1258" i="8"/>
  <c r="BH1258" i="8"/>
  <c r="BG1258" i="8"/>
  <c r="BE1258" i="8"/>
  <c r="T1258" i="8"/>
  <c r="R1258" i="8"/>
  <c r="P1258" i="8"/>
  <c r="BI1257" i="8"/>
  <c r="BH1257" i="8"/>
  <c r="BG1257" i="8"/>
  <c r="BE1257" i="8"/>
  <c r="T1257" i="8"/>
  <c r="R1257" i="8"/>
  <c r="P1257" i="8"/>
  <c r="BI1256" i="8"/>
  <c r="BH1256" i="8"/>
  <c r="BG1256" i="8"/>
  <c r="BE1256" i="8"/>
  <c r="T1256" i="8"/>
  <c r="R1256" i="8"/>
  <c r="P1256" i="8"/>
  <c r="BI1255" i="8"/>
  <c r="BH1255" i="8"/>
  <c r="BG1255" i="8"/>
  <c r="BE1255" i="8"/>
  <c r="T1255" i="8"/>
  <c r="R1255" i="8"/>
  <c r="P1255" i="8"/>
  <c r="BI1254" i="8"/>
  <c r="BH1254" i="8"/>
  <c r="BG1254" i="8"/>
  <c r="BE1254" i="8"/>
  <c r="T1254" i="8"/>
  <c r="R1254" i="8"/>
  <c r="P1254" i="8"/>
  <c r="BI1253" i="8"/>
  <c r="BH1253" i="8"/>
  <c r="BG1253" i="8"/>
  <c r="BE1253" i="8"/>
  <c r="T1253" i="8"/>
  <c r="R1253" i="8"/>
  <c r="P1253" i="8"/>
  <c r="BI1252" i="8"/>
  <c r="BH1252" i="8"/>
  <c r="BG1252" i="8"/>
  <c r="BE1252" i="8"/>
  <c r="T1252" i="8"/>
  <c r="R1252" i="8"/>
  <c r="P1252" i="8"/>
  <c r="BI1251" i="8"/>
  <c r="BH1251" i="8"/>
  <c r="BG1251" i="8"/>
  <c r="BE1251" i="8"/>
  <c r="T1251" i="8"/>
  <c r="R1251" i="8"/>
  <c r="P1251" i="8"/>
  <c r="BI1250" i="8"/>
  <c r="BH1250" i="8"/>
  <c r="BG1250" i="8"/>
  <c r="BE1250" i="8"/>
  <c r="T1250" i="8"/>
  <c r="R1250" i="8"/>
  <c r="P1250" i="8"/>
  <c r="BI1249" i="8"/>
  <c r="BH1249" i="8"/>
  <c r="BG1249" i="8"/>
  <c r="BE1249" i="8"/>
  <c r="T1249" i="8"/>
  <c r="R1249" i="8"/>
  <c r="P1249" i="8"/>
  <c r="BI1248" i="8"/>
  <c r="BH1248" i="8"/>
  <c r="BG1248" i="8"/>
  <c r="BE1248" i="8"/>
  <c r="T1248" i="8"/>
  <c r="R1248" i="8"/>
  <c r="P1248" i="8"/>
  <c r="BI1247" i="8"/>
  <c r="BH1247" i="8"/>
  <c r="BG1247" i="8"/>
  <c r="BE1247" i="8"/>
  <c r="T1247" i="8"/>
  <c r="R1247" i="8"/>
  <c r="P1247" i="8"/>
  <c r="BI1246" i="8"/>
  <c r="BH1246" i="8"/>
  <c r="BG1246" i="8"/>
  <c r="BE1246" i="8"/>
  <c r="T1246" i="8"/>
  <c r="R1246" i="8"/>
  <c r="P1246" i="8"/>
  <c r="BI1245" i="8"/>
  <c r="BH1245" i="8"/>
  <c r="BG1245" i="8"/>
  <c r="BE1245" i="8"/>
  <c r="T1245" i="8"/>
  <c r="R1245" i="8"/>
  <c r="P1245" i="8"/>
  <c r="BI1244" i="8"/>
  <c r="BH1244" i="8"/>
  <c r="BG1244" i="8"/>
  <c r="BE1244" i="8"/>
  <c r="T1244" i="8"/>
  <c r="R1244" i="8"/>
  <c r="P1244" i="8"/>
  <c r="BI1243" i="8"/>
  <c r="BH1243" i="8"/>
  <c r="BG1243" i="8"/>
  <c r="BE1243" i="8"/>
  <c r="T1243" i="8"/>
  <c r="R1243" i="8"/>
  <c r="P1243" i="8"/>
  <c r="BI1242" i="8"/>
  <c r="BH1242" i="8"/>
  <c r="BG1242" i="8"/>
  <c r="BE1242" i="8"/>
  <c r="T1242" i="8"/>
  <c r="R1242" i="8"/>
  <c r="P1242" i="8"/>
  <c r="BI1241" i="8"/>
  <c r="BH1241" i="8"/>
  <c r="BG1241" i="8"/>
  <c r="BE1241" i="8"/>
  <c r="T1241" i="8"/>
  <c r="R1241" i="8"/>
  <c r="P1241" i="8"/>
  <c r="BI1240" i="8"/>
  <c r="BH1240" i="8"/>
  <c r="BG1240" i="8"/>
  <c r="BE1240" i="8"/>
  <c r="T1240" i="8"/>
  <c r="R1240" i="8"/>
  <c r="P1240" i="8"/>
  <c r="BI1239" i="8"/>
  <c r="BH1239" i="8"/>
  <c r="BG1239" i="8"/>
  <c r="BE1239" i="8"/>
  <c r="T1239" i="8"/>
  <c r="R1239" i="8"/>
  <c r="P1239" i="8"/>
  <c r="BI1238" i="8"/>
  <c r="BH1238" i="8"/>
  <c r="BG1238" i="8"/>
  <c r="BE1238" i="8"/>
  <c r="T1238" i="8"/>
  <c r="R1238" i="8"/>
  <c r="P1238" i="8"/>
  <c r="BI1234" i="8"/>
  <c r="BH1234" i="8"/>
  <c r="BG1234" i="8"/>
  <c r="BE1234" i="8"/>
  <c r="T1234" i="8"/>
  <c r="T1233" i="8"/>
  <c r="R1234" i="8"/>
  <c r="R1233" i="8"/>
  <c r="P1234" i="8"/>
  <c r="P1233" i="8"/>
  <c r="BI1232" i="8"/>
  <c r="BH1232" i="8"/>
  <c r="BG1232" i="8"/>
  <c r="BE1232" i="8"/>
  <c r="T1232" i="8"/>
  <c r="R1232" i="8"/>
  <c r="P1232" i="8"/>
  <c r="BI1229" i="8"/>
  <c r="BH1229" i="8"/>
  <c r="BG1229" i="8"/>
  <c r="BE1229" i="8"/>
  <c r="T1229" i="8"/>
  <c r="R1229" i="8"/>
  <c r="P1229" i="8"/>
  <c r="BI1226" i="8"/>
  <c r="BH1226" i="8"/>
  <c r="BG1226" i="8"/>
  <c r="BE1226" i="8"/>
  <c r="T1226" i="8"/>
  <c r="R1226" i="8"/>
  <c r="P1226" i="8"/>
  <c r="BI1223" i="8"/>
  <c r="BH1223" i="8"/>
  <c r="BG1223" i="8"/>
  <c r="BE1223" i="8"/>
  <c r="T1223" i="8"/>
  <c r="R1223" i="8"/>
  <c r="P1223" i="8"/>
  <c r="BI1217" i="8"/>
  <c r="BH1217" i="8"/>
  <c r="BG1217" i="8"/>
  <c r="BE1217" i="8"/>
  <c r="T1217" i="8"/>
  <c r="R1217" i="8"/>
  <c r="P1217" i="8"/>
  <c r="BI1214" i="8"/>
  <c r="BH1214" i="8"/>
  <c r="BG1214" i="8"/>
  <c r="BE1214" i="8"/>
  <c r="T1214" i="8"/>
  <c r="R1214" i="8"/>
  <c r="P1214" i="8"/>
  <c r="BI1211" i="8"/>
  <c r="BH1211" i="8"/>
  <c r="BG1211" i="8"/>
  <c r="BE1211" i="8"/>
  <c r="T1211" i="8"/>
  <c r="R1211" i="8"/>
  <c r="P1211" i="8"/>
  <c r="BI1210" i="8"/>
  <c r="BH1210" i="8"/>
  <c r="BG1210" i="8"/>
  <c r="BE1210" i="8"/>
  <c r="T1210" i="8"/>
  <c r="R1210" i="8"/>
  <c r="P1210" i="8"/>
  <c r="BI1209" i="8"/>
  <c r="BH1209" i="8"/>
  <c r="BG1209" i="8"/>
  <c r="BE1209" i="8"/>
  <c r="T1209" i="8"/>
  <c r="R1209" i="8"/>
  <c r="P1209" i="8"/>
  <c r="BI1206" i="8"/>
  <c r="BH1206" i="8"/>
  <c r="BG1206" i="8"/>
  <c r="BE1206" i="8"/>
  <c r="T1206" i="8"/>
  <c r="R1206" i="8"/>
  <c r="P1206" i="8"/>
  <c r="BI1203" i="8"/>
  <c r="BH1203" i="8"/>
  <c r="BG1203" i="8"/>
  <c r="BE1203" i="8"/>
  <c r="T1203" i="8"/>
  <c r="R1203" i="8"/>
  <c r="P1203" i="8"/>
  <c r="BI1200" i="8"/>
  <c r="BH1200" i="8"/>
  <c r="BG1200" i="8"/>
  <c r="BE1200" i="8"/>
  <c r="T1200" i="8"/>
  <c r="R1200" i="8"/>
  <c r="P1200" i="8"/>
  <c r="BI1197" i="8"/>
  <c r="BH1197" i="8"/>
  <c r="BG1197" i="8"/>
  <c r="BE1197" i="8"/>
  <c r="T1197" i="8"/>
  <c r="R1197" i="8"/>
  <c r="P1197" i="8"/>
  <c r="BI1191" i="8"/>
  <c r="BH1191" i="8"/>
  <c r="BG1191" i="8"/>
  <c r="BE1191" i="8"/>
  <c r="T1191" i="8"/>
  <c r="R1191" i="8"/>
  <c r="P1191" i="8"/>
  <c r="BI1188" i="8"/>
  <c r="BH1188" i="8"/>
  <c r="BG1188" i="8"/>
  <c r="BE1188" i="8"/>
  <c r="T1188" i="8"/>
  <c r="R1188" i="8"/>
  <c r="P1188" i="8"/>
  <c r="BI1187" i="8"/>
  <c r="BH1187" i="8"/>
  <c r="BG1187" i="8"/>
  <c r="BE1187" i="8"/>
  <c r="T1187" i="8"/>
  <c r="R1187" i="8"/>
  <c r="P1187" i="8"/>
  <c r="BI1186" i="8"/>
  <c r="BH1186" i="8"/>
  <c r="BG1186" i="8"/>
  <c r="BE1186" i="8"/>
  <c r="T1186" i="8"/>
  <c r="R1186" i="8"/>
  <c r="P1186" i="8"/>
  <c r="BI1183" i="8"/>
  <c r="BH1183" i="8"/>
  <c r="BG1183" i="8"/>
  <c r="BE1183" i="8"/>
  <c r="T1183" i="8"/>
  <c r="R1183" i="8"/>
  <c r="P1183" i="8"/>
  <c r="BI1180" i="8"/>
  <c r="BH1180" i="8"/>
  <c r="BG1180" i="8"/>
  <c r="BE1180" i="8"/>
  <c r="T1180" i="8"/>
  <c r="R1180" i="8"/>
  <c r="P1180" i="8"/>
  <c r="BI1177" i="8"/>
  <c r="BH1177" i="8"/>
  <c r="BG1177" i="8"/>
  <c r="BE1177" i="8"/>
  <c r="T1177" i="8"/>
  <c r="R1177" i="8"/>
  <c r="P1177" i="8"/>
  <c r="BI1174" i="8"/>
  <c r="BH1174" i="8"/>
  <c r="BG1174" i="8"/>
  <c r="BE1174" i="8"/>
  <c r="T1174" i="8"/>
  <c r="R1174" i="8"/>
  <c r="P1174" i="8"/>
  <c r="BI1171" i="8"/>
  <c r="BH1171" i="8"/>
  <c r="BG1171" i="8"/>
  <c r="BE1171" i="8"/>
  <c r="T1171" i="8"/>
  <c r="R1171" i="8"/>
  <c r="P1171" i="8"/>
  <c r="BI1168" i="8"/>
  <c r="BH1168" i="8"/>
  <c r="BG1168" i="8"/>
  <c r="BE1168" i="8"/>
  <c r="T1168" i="8"/>
  <c r="R1168" i="8"/>
  <c r="P1168" i="8"/>
  <c r="BI1165" i="8"/>
  <c r="BH1165" i="8"/>
  <c r="BG1165" i="8"/>
  <c r="BE1165" i="8"/>
  <c r="T1165" i="8"/>
  <c r="R1165" i="8"/>
  <c r="P1165" i="8"/>
  <c r="BI1163" i="8"/>
  <c r="BH1163" i="8"/>
  <c r="BG1163" i="8"/>
  <c r="BE1163" i="8"/>
  <c r="T1163" i="8"/>
  <c r="R1163" i="8"/>
  <c r="P1163" i="8"/>
  <c r="BI1160" i="8"/>
  <c r="BH1160" i="8"/>
  <c r="BG1160" i="8"/>
  <c r="BE1160" i="8"/>
  <c r="T1160" i="8"/>
  <c r="R1160" i="8"/>
  <c r="P1160" i="8"/>
  <c r="BI1159" i="8"/>
  <c r="BH1159" i="8"/>
  <c r="BG1159" i="8"/>
  <c r="BE1159" i="8"/>
  <c r="T1159" i="8"/>
  <c r="R1159" i="8"/>
  <c r="P1159" i="8"/>
  <c r="BI1158" i="8"/>
  <c r="BH1158" i="8"/>
  <c r="BG1158" i="8"/>
  <c r="BE1158" i="8"/>
  <c r="T1158" i="8"/>
  <c r="R1158" i="8"/>
  <c r="P1158" i="8"/>
  <c r="BI1155" i="8"/>
  <c r="BH1155" i="8"/>
  <c r="BG1155" i="8"/>
  <c r="BE1155" i="8"/>
  <c r="T1155" i="8"/>
  <c r="R1155" i="8"/>
  <c r="P1155" i="8"/>
  <c r="BI1154" i="8"/>
  <c r="BH1154" i="8"/>
  <c r="BG1154" i="8"/>
  <c r="BE1154" i="8"/>
  <c r="T1154" i="8"/>
  <c r="R1154" i="8"/>
  <c r="P1154" i="8"/>
  <c r="BI1153" i="8"/>
  <c r="BH1153" i="8"/>
  <c r="BG1153" i="8"/>
  <c r="BE1153" i="8"/>
  <c r="T1153" i="8"/>
  <c r="R1153" i="8"/>
  <c r="P1153" i="8"/>
  <c r="BI1152" i="8"/>
  <c r="BH1152" i="8"/>
  <c r="BG1152" i="8"/>
  <c r="BE1152" i="8"/>
  <c r="T1152" i="8"/>
  <c r="R1152" i="8"/>
  <c r="P1152" i="8"/>
  <c r="BI1151" i="8"/>
  <c r="BH1151" i="8"/>
  <c r="BG1151" i="8"/>
  <c r="BE1151" i="8"/>
  <c r="T1151" i="8"/>
  <c r="R1151" i="8"/>
  <c r="P1151" i="8"/>
  <c r="BI1150" i="8"/>
  <c r="BH1150" i="8"/>
  <c r="BG1150" i="8"/>
  <c r="BE1150" i="8"/>
  <c r="T1150" i="8"/>
  <c r="R1150" i="8"/>
  <c r="P1150" i="8"/>
  <c r="BI1147" i="8"/>
  <c r="BH1147" i="8"/>
  <c r="BG1147" i="8"/>
  <c r="BE1147" i="8"/>
  <c r="T1147" i="8"/>
  <c r="R1147" i="8"/>
  <c r="P1147" i="8"/>
  <c r="BI1144" i="8"/>
  <c r="BH1144" i="8"/>
  <c r="BG1144" i="8"/>
  <c r="BE1144" i="8"/>
  <c r="T1144" i="8"/>
  <c r="R1144" i="8"/>
  <c r="P1144" i="8"/>
  <c r="BI1141" i="8"/>
  <c r="BH1141" i="8"/>
  <c r="BG1141" i="8"/>
  <c r="BE1141" i="8"/>
  <c r="T1141" i="8"/>
  <c r="R1141" i="8"/>
  <c r="P1141" i="8"/>
  <c r="BI1138" i="8"/>
  <c r="BH1138" i="8"/>
  <c r="BG1138" i="8"/>
  <c r="BE1138" i="8"/>
  <c r="T1138" i="8"/>
  <c r="R1138" i="8"/>
  <c r="P1138" i="8"/>
  <c r="BI1135" i="8"/>
  <c r="BH1135" i="8"/>
  <c r="BG1135" i="8"/>
  <c r="BE1135" i="8"/>
  <c r="T1135" i="8"/>
  <c r="R1135" i="8"/>
  <c r="P1135" i="8"/>
  <c r="BI1132" i="8"/>
  <c r="BH1132" i="8"/>
  <c r="BG1132" i="8"/>
  <c r="BE1132" i="8"/>
  <c r="T1132" i="8"/>
  <c r="R1132" i="8"/>
  <c r="P1132" i="8"/>
  <c r="BI1129" i="8"/>
  <c r="BH1129" i="8"/>
  <c r="BG1129" i="8"/>
  <c r="BE1129" i="8"/>
  <c r="T1129" i="8"/>
  <c r="R1129" i="8"/>
  <c r="P1129" i="8"/>
  <c r="BI1126" i="8"/>
  <c r="BH1126" i="8"/>
  <c r="BG1126" i="8"/>
  <c r="BE1126" i="8"/>
  <c r="T1126" i="8"/>
  <c r="R1126" i="8"/>
  <c r="P1126" i="8"/>
  <c r="BI1123" i="8"/>
  <c r="BH1123" i="8"/>
  <c r="BG1123" i="8"/>
  <c r="BE1123" i="8"/>
  <c r="T1123" i="8"/>
  <c r="R1123" i="8"/>
  <c r="P1123" i="8"/>
  <c r="BI1121" i="8"/>
  <c r="BH1121" i="8"/>
  <c r="BG1121" i="8"/>
  <c r="BE1121" i="8"/>
  <c r="T1121" i="8"/>
  <c r="R1121" i="8"/>
  <c r="P1121" i="8"/>
  <c r="BI1118" i="8"/>
  <c r="BH1118" i="8"/>
  <c r="BG1118" i="8"/>
  <c r="BE1118" i="8"/>
  <c r="T1118" i="8"/>
  <c r="R1118" i="8"/>
  <c r="P1118" i="8"/>
  <c r="BI1095" i="8"/>
  <c r="BH1095" i="8"/>
  <c r="BG1095" i="8"/>
  <c r="BE1095" i="8"/>
  <c r="T1095" i="8"/>
  <c r="R1095" i="8"/>
  <c r="P1095" i="8"/>
  <c r="BI1092" i="8"/>
  <c r="BH1092" i="8"/>
  <c r="BG1092" i="8"/>
  <c r="BE1092" i="8"/>
  <c r="T1092" i="8"/>
  <c r="R1092" i="8"/>
  <c r="P1092" i="8"/>
  <c r="BI1069" i="8"/>
  <c r="BH1069" i="8"/>
  <c r="BG1069" i="8"/>
  <c r="BE1069" i="8"/>
  <c r="T1069" i="8"/>
  <c r="R1069" i="8"/>
  <c r="P1069" i="8"/>
  <c r="BI1067" i="8"/>
  <c r="BH1067" i="8"/>
  <c r="BG1067" i="8"/>
  <c r="BE1067" i="8"/>
  <c r="T1067" i="8"/>
  <c r="R1067" i="8"/>
  <c r="P1067" i="8"/>
  <c r="BI1063" i="8"/>
  <c r="BH1063" i="8"/>
  <c r="BG1063" i="8"/>
  <c r="BE1063" i="8"/>
  <c r="T1063" i="8"/>
  <c r="R1063" i="8"/>
  <c r="P1063" i="8"/>
  <c r="BI1061" i="8"/>
  <c r="BH1061" i="8"/>
  <c r="BG1061" i="8"/>
  <c r="BE1061" i="8"/>
  <c r="T1061" i="8"/>
  <c r="R1061" i="8"/>
  <c r="P1061" i="8"/>
  <c r="BI1057" i="8"/>
  <c r="BH1057" i="8"/>
  <c r="BG1057" i="8"/>
  <c r="BE1057" i="8"/>
  <c r="T1057" i="8"/>
  <c r="R1057" i="8"/>
  <c r="P1057" i="8"/>
  <c r="BI1053" i="8"/>
  <c r="BH1053" i="8"/>
  <c r="BG1053" i="8"/>
  <c r="BE1053" i="8"/>
  <c r="T1053" i="8"/>
  <c r="R1053" i="8"/>
  <c r="P1053" i="8"/>
  <c r="BI1049" i="8"/>
  <c r="BH1049" i="8"/>
  <c r="BG1049" i="8"/>
  <c r="BE1049" i="8"/>
  <c r="T1049" i="8"/>
  <c r="R1049" i="8"/>
  <c r="P1049" i="8"/>
  <c r="BI1047" i="8"/>
  <c r="BH1047" i="8"/>
  <c r="BG1047" i="8"/>
  <c r="BE1047" i="8"/>
  <c r="T1047" i="8"/>
  <c r="R1047" i="8"/>
  <c r="P1047" i="8"/>
  <c r="BI1045" i="8"/>
  <c r="BH1045" i="8"/>
  <c r="BG1045" i="8"/>
  <c r="BE1045" i="8"/>
  <c r="T1045" i="8"/>
  <c r="R1045" i="8"/>
  <c r="P1045" i="8"/>
  <c r="BI1041" i="8"/>
  <c r="BH1041" i="8"/>
  <c r="BG1041" i="8"/>
  <c r="BE1041" i="8"/>
  <c r="T1041" i="8"/>
  <c r="R1041" i="8"/>
  <c r="P1041" i="8"/>
  <c r="BI1037" i="8"/>
  <c r="BH1037" i="8"/>
  <c r="BG1037" i="8"/>
  <c r="BE1037" i="8"/>
  <c r="T1037" i="8"/>
  <c r="R1037" i="8"/>
  <c r="P1037" i="8"/>
  <c r="BI1033" i="8"/>
  <c r="BH1033" i="8"/>
  <c r="BG1033" i="8"/>
  <c r="BE1033" i="8"/>
  <c r="T1033" i="8"/>
  <c r="R1033" i="8"/>
  <c r="P1033" i="8"/>
  <c r="BI1030" i="8"/>
  <c r="BH1030" i="8"/>
  <c r="BG1030" i="8"/>
  <c r="BE1030" i="8"/>
  <c r="T1030" i="8"/>
  <c r="R1030" i="8"/>
  <c r="P1030" i="8"/>
  <c r="BI1027" i="8"/>
  <c r="BH1027" i="8"/>
  <c r="BG1027" i="8"/>
  <c r="BE1027" i="8"/>
  <c r="T1027" i="8"/>
  <c r="R1027" i="8"/>
  <c r="P1027" i="8"/>
  <c r="BI1023" i="8"/>
  <c r="BH1023" i="8"/>
  <c r="BG1023" i="8"/>
  <c r="BE1023" i="8"/>
  <c r="T1023" i="8"/>
  <c r="R1023" i="8"/>
  <c r="P1023" i="8"/>
  <c r="BI1020" i="8"/>
  <c r="BH1020" i="8"/>
  <c r="BG1020" i="8"/>
  <c r="BE1020" i="8"/>
  <c r="T1020" i="8"/>
  <c r="R1020" i="8"/>
  <c r="P1020" i="8"/>
  <c r="BI1017" i="8"/>
  <c r="BH1017" i="8"/>
  <c r="BG1017" i="8"/>
  <c r="BE1017" i="8"/>
  <c r="T1017" i="8"/>
  <c r="R1017" i="8"/>
  <c r="P1017" i="8"/>
  <c r="BI1009" i="8"/>
  <c r="BH1009" i="8"/>
  <c r="BG1009" i="8"/>
  <c r="BE1009" i="8"/>
  <c r="T1009" i="8"/>
  <c r="R1009" i="8"/>
  <c r="P1009" i="8"/>
  <c r="BI1007" i="8"/>
  <c r="BH1007" i="8"/>
  <c r="BG1007" i="8"/>
  <c r="BE1007" i="8"/>
  <c r="T1007" i="8"/>
  <c r="R1007" i="8"/>
  <c r="P1007" i="8"/>
  <c r="BI1004" i="8"/>
  <c r="BH1004" i="8"/>
  <c r="BG1004" i="8"/>
  <c r="BE1004" i="8"/>
  <c r="T1004" i="8"/>
  <c r="R1004" i="8"/>
  <c r="P1004" i="8"/>
  <c r="BI1001" i="8"/>
  <c r="BH1001" i="8"/>
  <c r="BG1001" i="8"/>
  <c r="BE1001" i="8"/>
  <c r="T1001" i="8"/>
  <c r="R1001" i="8"/>
  <c r="P1001" i="8"/>
  <c r="BI997" i="8"/>
  <c r="BH997" i="8"/>
  <c r="BG997" i="8"/>
  <c r="BE997" i="8"/>
  <c r="T997" i="8"/>
  <c r="R997" i="8"/>
  <c r="P997" i="8"/>
  <c r="BI994" i="8"/>
  <c r="BH994" i="8"/>
  <c r="BG994" i="8"/>
  <c r="BE994" i="8"/>
  <c r="T994" i="8"/>
  <c r="T993" i="8" s="1"/>
  <c r="R994" i="8"/>
  <c r="R993" i="8" s="1"/>
  <c r="P994" i="8"/>
  <c r="P993" i="8" s="1"/>
  <c r="BI992" i="8"/>
  <c r="BH992" i="8"/>
  <c r="BG992" i="8"/>
  <c r="BE992" i="8"/>
  <c r="T992" i="8"/>
  <c r="R992" i="8"/>
  <c r="P992" i="8"/>
  <c r="BI991" i="8"/>
  <c r="BH991" i="8"/>
  <c r="BG991" i="8"/>
  <c r="BE991" i="8"/>
  <c r="T991" i="8"/>
  <c r="R991" i="8"/>
  <c r="P991" i="8"/>
  <c r="BI968" i="8"/>
  <c r="BH968" i="8"/>
  <c r="BG968" i="8"/>
  <c r="BE968" i="8"/>
  <c r="T968" i="8"/>
  <c r="R968" i="8"/>
  <c r="P968" i="8"/>
  <c r="BI967" i="8"/>
  <c r="BH967" i="8"/>
  <c r="BG967" i="8"/>
  <c r="BE967" i="8"/>
  <c r="T967" i="8"/>
  <c r="R967" i="8"/>
  <c r="P967" i="8"/>
  <c r="BI964" i="8"/>
  <c r="BH964" i="8"/>
  <c r="BG964" i="8"/>
  <c r="BE964" i="8"/>
  <c r="T964" i="8"/>
  <c r="R964" i="8"/>
  <c r="P964" i="8"/>
  <c r="BI963" i="8"/>
  <c r="BH963" i="8"/>
  <c r="BG963" i="8"/>
  <c r="BE963" i="8"/>
  <c r="T963" i="8"/>
  <c r="R963" i="8"/>
  <c r="P963" i="8"/>
  <c r="BI962" i="8"/>
  <c r="BH962" i="8"/>
  <c r="BG962" i="8"/>
  <c r="BE962" i="8"/>
  <c r="T962" i="8"/>
  <c r="R962" i="8"/>
  <c r="P962" i="8"/>
  <c r="BI959" i="8"/>
  <c r="BH959" i="8"/>
  <c r="BG959" i="8"/>
  <c r="BE959" i="8"/>
  <c r="T959" i="8"/>
  <c r="R959" i="8"/>
  <c r="P959" i="8"/>
  <c r="BI955" i="8"/>
  <c r="BH955" i="8"/>
  <c r="BG955" i="8"/>
  <c r="BE955" i="8"/>
  <c r="T955" i="8"/>
  <c r="R955" i="8"/>
  <c r="P955" i="8"/>
  <c r="BI954" i="8"/>
  <c r="BH954" i="8"/>
  <c r="BG954" i="8"/>
  <c r="BE954" i="8"/>
  <c r="T954" i="8"/>
  <c r="R954" i="8"/>
  <c r="P954" i="8"/>
  <c r="BI951" i="8"/>
  <c r="BH951" i="8"/>
  <c r="BG951" i="8"/>
  <c r="BE951" i="8"/>
  <c r="T951" i="8"/>
  <c r="R951" i="8"/>
  <c r="P951" i="8"/>
  <c r="BI947" i="8"/>
  <c r="BH947" i="8"/>
  <c r="BG947" i="8"/>
  <c r="BE947" i="8"/>
  <c r="T947" i="8"/>
  <c r="R947" i="8"/>
  <c r="P947" i="8"/>
  <c r="BI946" i="8"/>
  <c r="BH946" i="8"/>
  <c r="BG946" i="8"/>
  <c r="BE946" i="8"/>
  <c r="T946" i="8"/>
  <c r="R946" i="8"/>
  <c r="P946" i="8"/>
  <c r="BI942" i="8"/>
  <c r="BH942" i="8"/>
  <c r="BG942" i="8"/>
  <c r="BE942" i="8"/>
  <c r="T942" i="8"/>
  <c r="R942" i="8"/>
  <c r="P942" i="8"/>
  <c r="BI939" i="8"/>
  <c r="BH939" i="8"/>
  <c r="BG939" i="8"/>
  <c r="BE939" i="8"/>
  <c r="T939" i="8"/>
  <c r="R939" i="8"/>
  <c r="P939" i="8"/>
  <c r="BI937" i="8"/>
  <c r="BH937" i="8"/>
  <c r="BG937" i="8"/>
  <c r="BE937" i="8"/>
  <c r="T937" i="8"/>
  <c r="T936" i="8" s="1"/>
  <c r="R937" i="8"/>
  <c r="R936" i="8"/>
  <c r="P937" i="8"/>
  <c r="P936" i="8" s="1"/>
  <c r="BI933" i="8"/>
  <c r="BH933" i="8"/>
  <c r="BG933" i="8"/>
  <c r="BE933" i="8"/>
  <c r="T933" i="8"/>
  <c r="R933" i="8"/>
  <c r="P933" i="8"/>
  <c r="BI930" i="8"/>
  <c r="BH930" i="8"/>
  <c r="BG930" i="8"/>
  <c r="BE930" i="8"/>
  <c r="T930" i="8"/>
  <c r="R930" i="8"/>
  <c r="P930" i="8"/>
  <c r="BI927" i="8"/>
  <c r="BH927" i="8"/>
  <c r="BG927" i="8"/>
  <c r="BE927" i="8"/>
  <c r="T927" i="8"/>
  <c r="R927" i="8"/>
  <c r="P927" i="8"/>
  <c r="BI924" i="8"/>
  <c r="BH924" i="8"/>
  <c r="BG924" i="8"/>
  <c r="BE924" i="8"/>
  <c r="T924" i="8"/>
  <c r="R924" i="8"/>
  <c r="P924" i="8"/>
  <c r="BI921" i="8"/>
  <c r="BH921" i="8"/>
  <c r="BG921" i="8"/>
  <c r="BE921" i="8"/>
  <c r="T921" i="8"/>
  <c r="R921" i="8"/>
  <c r="P921" i="8"/>
  <c r="BI898" i="8"/>
  <c r="BH898" i="8"/>
  <c r="BG898" i="8"/>
  <c r="BE898" i="8"/>
  <c r="T898" i="8"/>
  <c r="R898" i="8"/>
  <c r="P898" i="8"/>
  <c r="BI892" i="8"/>
  <c r="BH892" i="8"/>
  <c r="BG892" i="8"/>
  <c r="BE892" i="8"/>
  <c r="T892" i="8"/>
  <c r="R892" i="8"/>
  <c r="P892" i="8"/>
  <c r="BI863" i="8"/>
  <c r="BH863" i="8"/>
  <c r="BG863" i="8"/>
  <c r="BE863" i="8"/>
  <c r="T863" i="8"/>
  <c r="R863" i="8"/>
  <c r="P863" i="8"/>
  <c r="BI857" i="8"/>
  <c r="BH857" i="8"/>
  <c r="BG857" i="8"/>
  <c r="BE857" i="8"/>
  <c r="T857" i="8"/>
  <c r="R857" i="8"/>
  <c r="P857" i="8"/>
  <c r="BI843" i="8"/>
  <c r="BH843" i="8"/>
  <c r="BG843" i="8"/>
  <c r="BE843" i="8"/>
  <c r="T843" i="8"/>
  <c r="R843" i="8"/>
  <c r="P843" i="8"/>
  <c r="BI829" i="8"/>
  <c r="BH829" i="8"/>
  <c r="BG829" i="8"/>
  <c r="BE829" i="8"/>
  <c r="T829" i="8"/>
  <c r="R829" i="8"/>
  <c r="P829" i="8"/>
  <c r="BI817" i="8"/>
  <c r="BH817" i="8"/>
  <c r="BG817" i="8"/>
  <c r="BE817" i="8"/>
  <c r="T817" i="8"/>
  <c r="R817" i="8"/>
  <c r="P817" i="8"/>
  <c r="BI814" i="8"/>
  <c r="BH814" i="8"/>
  <c r="BG814" i="8"/>
  <c r="BE814" i="8"/>
  <c r="T814" i="8"/>
  <c r="R814" i="8"/>
  <c r="P814" i="8"/>
  <c r="BI802" i="8"/>
  <c r="BH802" i="8"/>
  <c r="BG802" i="8"/>
  <c r="BE802" i="8"/>
  <c r="T802" i="8"/>
  <c r="R802" i="8"/>
  <c r="P802" i="8"/>
  <c r="BI800" i="8"/>
  <c r="BH800" i="8"/>
  <c r="BG800" i="8"/>
  <c r="BE800" i="8"/>
  <c r="T800" i="8"/>
  <c r="R800" i="8"/>
  <c r="P800" i="8"/>
  <c r="BI786" i="8"/>
  <c r="BH786" i="8"/>
  <c r="BG786" i="8"/>
  <c r="BE786" i="8"/>
  <c r="T786" i="8"/>
  <c r="R786" i="8"/>
  <c r="P786" i="8"/>
  <c r="BI785" i="8"/>
  <c r="BH785" i="8"/>
  <c r="BG785" i="8"/>
  <c r="BE785" i="8"/>
  <c r="T785" i="8"/>
  <c r="R785" i="8"/>
  <c r="P785" i="8"/>
  <c r="BI779" i="8"/>
  <c r="BH779" i="8"/>
  <c r="BG779" i="8"/>
  <c r="BE779" i="8"/>
  <c r="T779" i="8"/>
  <c r="R779" i="8"/>
  <c r="P779" i="8"/>
  <c r="BI776" i="8"/>
  <c r="BH776" i="8"/>
  <c r="BG776" i="8"/>
  <c r="BE776" i="8"/>
  <c r="T776" i="8"/>
  <c r="R776" i="8"/>
  <c r="P776" i="8"/>
  <c r="BI775" i="8"/>
  <c r="BH775" i="8"/>
  <c r="BG775" i="8"/>
  <c r="BE775" i="8"/>
  <c r="T775" i="8"/>
  <c r="R775" i="8"/>
  <c r="P775" i="8"/>
  <c r="BI769" i="8"/>
  <c r="BH769" i="8"/>
  <c r="BG769" i="8"/>
  <c r="BE769" i="8"/>
  <c r="T769" i="8"/>
  <c r="R769" i="8"/>
  <c r="P769" i="8"/>
  <c r="BI763" i="8"/>
  <c r="BH763" i="8"/>
  <c r="BG763" i="8"/>
  <c r="BE763" i="8"/>
  <c r="T763" i="8"/>
  <c r="R763" i="8"/>
  <c r="P763" i="8"/>
  <c r="BI760" i="8"/>
  <c r="BH760" i="8"/>
  <c r="BG760" i="8"/>
  <c r="BE760" i="8"/>
  <c r="T760" i="8"/>
  <c r="R760" i="8"/>
  <c r="P760" i="8"/>
  <c r="BI759" i="8"/>
  <c r="BH759" i="8"/>
  <c r="BG759" i="8"/>
  <c r="BE759" i="8"/>
  <c r="T759" i="8"/>
  <c r="R759" i="8"/>
  <c r="P759" i="8"/>
  <c r="BI740" i="8"/>
  <c r="BH740" i="8"/>
  <c r="BG740" i="8"/>
  <c r="BE740" i="8"/>
  <c r="T740" i="8"/>
  <c r="R740" i="8"/>
  <c r="P740" i="8"/>
  <c r="BI721" i="8"/>
  <c r="BH721" i="8"/>
  <c r="BG721" i="8"/>
  <c r="BE721" i="8"/>
  <c r="T721" i="8"/>
  <c r="R721" i="8"/>
  <c r="P721" i="8"/>
  <c r="BI719" i="8"/>
  <c r="BH719" i="8"/>
  <c r="BG719" i="8"/>
  <c r="BE719" i="8"/>
  <c r="T719" i="8"/>
  <c r="R719" i="8"/>
  <c r="P719" i="8"/>
  <c r="BI693" i="8"/>
  <c r="BH693" i="8"/>
  <c r="BG693" i="8"/>
  <c r="BE693" i="8"/>
  <c r="T693" i="8"/>
  <c r="R693" i="8"/>
  <c r="P693" i="8"/>
  <c r="BI691" i="8"/>
  <c r="BH691" i="8"/>
  <c r="BG691" i="8"/>
  <c r="BE691" i="8"/>
  <c r="T691" i="8"/>
  <c r="R691" i="8"/>
  <c r="P691" i="8"/>
  <c r="BI690" i="8"/>
  <c r="BH690" i="8"/>
  <c r="BG690" i="8"/>
  <c r="BE690" i="8"/>
  <c r="T690" i="8"/>
  <c r="R690" i="8"/>
  <c r="P690" i="8"/>
  <c r="BI687" i="8"/>
  <c r="BH687" i="8"/>
  <c r="BG687" i="8"/>
  <c r="BE687" i="8"/>
  <c r="T687" i="8"/>
  <c r="R687" i="8"/>
  <c r="P687" i="8"/>
  <c r="BI684" i="8"/>
  <c r="BH684" i="8"/>
  <c r="BG684" i="8"/>
  <c r="BE684" i="8"/>
  <c r="T684" i="8"/>
  <c r="R684" i="8"/>
  <c r="P684" i="8"/>
  <c r="BI683" i="8"/>
  <c r="BH683" i="8"/>
  <c r="BG683" i="8"/>
  <c r="BE683" i="8"/>
  <c r="T683" i="8"/>
  <c r="R683" i="8"/>
  <c r="P683" i="8"/>
  <c r="BI680" i="8"/>
  <c r="BH680" i="8"/>
  <c r="BG680" i="8"/>
  <c r="BE680" i="8"/>
  <c r="T680" i="8"/>
  <c r="R680" i="8"/>
  <c r="P680" i="8"/>
  <c r="BI677" i="8"/>
  <c r="BH677" i="8"/>
  <c r="BG677" i="8"/>
  <c r="BE677" i="8"/>
  <c r="T677" i="8"/>
  <c r="R677" i="8"/>
  <c r="P677" i="8"/>
  <c r="BI663" i="8"/>
  <c r="BH663" i="8"/>
  <c r="BG663" i="8"/>
  <c r="BE663" i="8"/>
  <c r="T663" i="8"/>
  <c r="R663" i="8"/>
  <c r="P663" i="8"/>
  <c r="BI657" i="8"/>
  <c r="BH657" i="8"/>
  <c r="BG657" i="8"/>
  <c r="BE657" i="8"/>
  <c r="T657" i="8"/>
  <c r="R657" i="8"/>
  <c r="P657" i="8"/>
  <c r="BI586" i="8"/>
  <c r="BH586" i="8"/>
  <c r="BG586" i="8"/>
  <c r="BE586" i="8"/>
  <c r="T586" i="8"/>
  <c r="R586" i="8"/>
  <c r="P586" i="8"/>
  <c r="BI515" i="8"/>
  <c r="BH515" i="8"/>
  <c r="BG515" i="8"/>
  <c r="BE515" i="8"/>
  <c r="T515" i="8"/>
  <c r="R515" i="8"/>
  <c r="P515" i="8"/>
  <c r="BI444" i="8"/>
  <c r="BH444" i="8"/>
  <c r="BG444" i="8"/>
  <c r="BE444" i="8"/>
  <c r="T444" i="8"/>
  <c r="R444" i="8"/>
  <c r="P444" i="8"/>
  <c r="BI441" i="8"/>
  <c r="BH441" i="8"/>
  <c r="BG441" i="8"/>
  <c r="BE441" i="8"/>
  <c r="T441" i="8"/>
  <c r="R441" i="8"/>
  <c r="P441" i="8"/>
  <c r="BI436" i="8"/>
  <c r="BH436" i="8"/>
  <c r="BG436" i="8"/>
  <c r="BE436" i="8"/>
  <c r="T436" i="8"/>
  <c r="R436" i="8"/>
  <c r="P436" i="8"/>
  <c r="BI433" i="8"/>
  <c r="BH433" i="8"/>
  <c r="BG433" i="8"/>
  <c r="BE433" i="8"/>
  <c r="T433" i="8"/>
  <c r="R433" i="8"/>
  <c r="P433" i="8"/>
  <c r="BI428" i="8"/>
  <c r="BH428" i="8"/>
  <c r="BG428" i="8"/>
  <c r="BE428" i="8"/>
  <c r="T428" i="8"/>
  <c r="R428" i="8"/>
  <c r="P428" i="8"/>
  <c r="BI423" i="8"/>
  <c r="BH423" i="8"/>
  <c r="BG423" i="8"/>
  <c r="BE423" i="8"/>
  <c r="T423" i="8"/>
  <c r="R423" i="8"/>
  <c r="P423" i="8"/>
  <c r="BI419" i="8"/>
  <c r="BH419" i="8"/>
  <c r="BG419" i="8"/>
  <c r="BE419" i="8"/>
  <c r="T419" i="8"/>
  <c r="R419" i="8"/>
  <c r="P419" i="8"/>
  <c r="BI409" i="8"/>
  <c r="BH409" i="8"/>
  <c r="BG409" i="8"/>
  <c r="BE409" i="8"/>
  <c r="T409" i="8"/>
  <c r="R409" i="8"/>
  <c r="P409" i="8"/>
  <c r="BI408" i="8"/>
  <c r="BH408" i="8"/>
  <c r="BG408" i="8"/>
  <c r="BE408" i="8"/>
  <c r="T408" i="8"/>
  <c r="R408" i="8"/>
  <c r="P408" i="8"/>
  <c r="BI398" i="8"/>
  <c r="BH398" i="8"/>
  <c r="BG398" i="8"/>
  <c r="BE398" i="8"/>
  <c r="T398" i="8"/>
  <c r="R398" i="8"/>
  <c r="P398" i="8"/>
  <c r="BI388" i="8"/>
  <c r="BH388" i="8"/>
  <c r="BG388" i="8"/>
  <c r="BE388" i="8"/>
  <c r="T388" i="8"/>
  <c r="R388" i="8"/>
  <c r="P388" i="8"/>
  <c r="BI385" i="8"/>
  <c r="BH385" i="8"/>
  <c r="BG385" i="8"/>
  <c r="BE385" i="8"/>
  <c r="T385" i="8"/>
  <c r="R385" i="8"/>
  <c r="P385" i="8"/>
  <c r="BI382" i="8"/>
  <c r="BH382" i="8"/>
  <c r="BG382" i="8"/>
  <c r="BE382" i="8"/>
  <c r="T382" i="8"/>
  <c r="R382" i="8"/>
  <c r="P382" i="8"/>
  <c r="BI363" i="8"/>
  <c r="BH363" i="8"/>
  <c r="BG363" i="8"/>
  <c r="BE363" i="8"/>
  <c r="T363" i="8"/>
  <c r="R363" i="8"/>
  <c r="P363" i="8"/>
  <c r="BI352" i="8"/>
  <c r="BH352" i="8"/>
  <c r="BG352" i="8"/>
  <c r="BE352" i="8"/>
  <c r="T352" i="8"/>
  <c r="R352" i="8"/>
  <c r="P352" i="8"/>
  <c r="BI341" i="8"/>
  <c r="BH341" i="8"/>
  <c r="BG341" i="8"/>
  <c r="BE341" i="8"/>
  <c r="T341" i="8"/>
  <c r="R341" i="8"/>
  <c r="P341" i="8"/>
  <c r="BI330" i="8"/>
  <c r="BH330" i="8"/>
  <c r="BG330" i="8"/>
  <c r="BE330" i="8"/>
  <c r="T330" i="8"/>
  <c r="R330" i="8"/>
  <c r="P330" i="8"/>
  <c r="BI317" i="8"/>
  <c r="BH317" i="8"/>
  <c r="BG317" i="8"/>
  <c r="BE317" i="8"/>
  <c r="T317" i="8"/>
  <c r="R317" i="8"/>
  <c r="P317" i="8"/>
  <c r="BI313" i="8"/>
  <c r="BH313" i="8"/>
  <c r="BG313" i="8"/>
  <c r="BE313" i="8"/>
  <c r="T313" i="8"/>
  <c r="R313" i="8"/>
  <c r="P313" i="8"/>
  <c r="BI310" i="8"/>
  <c r="BH310" i="8"/>
  <c r="BG310" i="8"/>
  <c r="BE310" i="8"/>
  <c r="T310" i="8"/>
  <c r="R310" i="8"/>
  <c r="P310" i="8"/>
  <c r="BI307" i="8"/>
  <c r="BH307" i="8"/>
  <c r="BG307" i="8"/>
  <c r="BE307" i="8"/>
  <c r="T307" i="8"/>
  <c r="R307" i="8"/>
  <c r="P307" i="8"/>
  <c r="BI293" i="8"/>
  <c r="BH293" i="8"/>
  <c r="BG293" i="8"/>
  <c r="BE293" i="8"/>
  <c r="T293" i="8"/>
  <c r="R293" i="8"/>
  <c r="P293" i="8"/>
  <c r="BI290" i="8"/>
  <c r="BH290" i="8"/>
  <c r="BG290" i="8"/>
  <c r="BE290" i="8"/>
  <c r="T290" i="8"/>
  <c r="R290" i="8"/>
  <c r="P290" i="8"/>
  <c r="BI286" i="8"/>
  <c r="BH286" i="8"/>
  <c r="BG286" i="8"/>
  <c r="BE286" i="8"/>
  <c r="T286" i="8"/>
  <c r="R286" i="8"/>
  <c r="P286" i="8"/>
  <c r="BI283" i="8"/>
  <c r="BH283" i="8"/>
  <c r="BG283" i="8"/>
  <c r="BE283" i="8"/>
  <c r="T283" i="8"/>
  <c r="R283" i="8"/>
  <c r="P283" i="8"/>
  <c r="BI279" i="8"/>
  <c r="BH279" i="8"/>
  <c r="BG279" i="8"/>
  <c r="BE279" i="8"/>
  <c r="T279" i="8"/>
  <c r="R279" i="8"/>
  <c r="P279" i="8"/>
  <c r="BI276" i="8"/>
  <c r="BH276" i="8"/>
  <c r="BG276" i="8"/>
  <c r="BE276" i="8"/>
  <c r="T276" i="8"/>
  <c r="R276" i="8"/>
  <c r="P276" i="8"/>
  <c r="BI273" i="8"/>
  <c r="BH273" i="8"/>
  <c r="BG273" i="8"/>
  <c r="BE273" i="8"/>
  <c r="T273" i="8"/>
  <c r="R273" i="8"/>
  <c r="P273" i="8"/>
  <c r="BI267" i="8"/>
  <c r="BH267" i="8"/>
  <c r="BG267" i="8"/>
  <c r="BE267" i="8"/>
  <c r="T267" i="8"/>
  <c r="R267" i="8"/>
  <c r="P267" i="8"/>
  <c r="BI264" i="8"/>
  <c r="BH264" i="8"/>
  <c r="BG264" i="8"/>
  <c r="BE264" i="8"/>
  <c r="T264" i="8"/>
  <c r="R264" i="8"/>
  <c r="P264" i="8"/>
  <c r="BI261" i="8"/>
  <c r="BH261" i="8"/>
  <c r="BG261" i="8"/>
  <c r="BE261" i="8"/>
  <c r="T261" i="8"/>
  <c r="R261" i="8"/>
  <c r="P261" i="8"/>
  <c r="BI258" i="8"/>
  <c r="BH258" i="8"/>
  <c r="BG258" i="8"/>
  <c r="BE258" i="8"/>
  <c r="T258" i="8"/>
  <c r="R258" i="8"/>
  <c r="P258" i="8"/>
  <c r="BI255" i="8"/>
  <c r="BH255" i="8"/>
  <c r="BG255" i="8"/>
  <c r="BE255" i="8"/>
  <c r="T255" i="8"/>
  <c r="R255" i="8"/>
  <c r="P255" i="8"/>
  <c r="BI252" i="8"/>
  <c r="BH252" i="8"/>
  <c r="BG252" i="8"/>
  <c r="BE252" i="8"/>
  <c r="T252" i="8"/>
  <c r="R252" i="8"/>
  <c r="P252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4" i="8"/>
  <c r="BH244" i="8"/>
  <c r="BG244" i="8"/>
  <c r="BE244" i="8"/>
  <c r="T244" i="8"/>
  <c r="R244" i="8"/>
  <c r="P244" i="8"/>
  <c r="BI241" i="8"/>
  <c r="BH241" i="8"/>
  <c r="BG241" i="8"/>
  <c r="BE241" i="8"/>
  <c r="T241" i="8"/>
  <c r="R241" i="8"/>
  <c r="P241" i="8"/>
  <c r="BI238" i="8"/>
  <c r="BH238" i="8"/>
  <c r="BG238" i="8"/>
  <c r="BE238" i="8"/>
  <c r="T238" i="8"/>
  <c r="R238" i="8"/>
  <c r="P238" i="8"/>
  <c r="BI235" i="8"/>
  <c r="BH235" i="8"/>
  <c r="BG235" i="8"/>
  <c r="BE235" i="8"/>
  <c r="T235" i="8"/>
  <c r="R235" i="8"/>
  <c r="P235" i="8"/>
  <c r="BI232" i="8"/>
  <c r="BH232" i="8"/>
  <c r="BG232" i="8"/>
  <c r="BE232" i="8"/>
  <c r="T232" i="8"/>
  <c r="R232" i="8"/>
  <c r="P232" i="8"/>
  <c r="BI229" i="8"/>
  <c r="BH229" i="8"/>
  <c r="BG229" i="8"/>
  <c r="BE229" i="8"/>
  <c r="T229" i="8"/>
  <c r="R229" i="8"/>
  <c r="P229" i="8"/>
  <c r="BI226" i="8"/>
  <c r="BH226" i="8"/>
  <c r="BG226" i="8"/>
  <c r="BE226" i="8"/>
  <c r="T226" i="8"/>
  <c r="R226" i="8"/>
  <c r="P226" i="8"/>
  <c r="BI223" i="8"/>
  <c r="BH223" i="8"/>
  <c r="BG223" i="8"/>
  <c r="BE223" i="8"/>
  <c r="T223" i="8"/>
  <c r="R223" i="8"/>
  <c r="P223" i="8"/>
  <c r="BI219" i="8"/>
  <c r="BH219" i="8"/>
  <c r="BG219" i="8"/>
  <c r="BE219" i="8"/>
  <c r="T219" i="8"/>
  <c r="R219" i="8"/>
  <c r="P219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5" i="8"/>
  <c r="BH215" i="8"/>
  <c r="BG215" i="8"/>
  <c r="BE215" i="8"/>
  <c r="T215" i="8"/>
  <c r="R215" i="8"/>
  <c r="P215" i="8"/>
  <c r="BI210" i="8"/>
  <c r="BH210" i="8"/>
  <c r="BG210" i="8"/>
  <c r="BE210" i="8"/>
  <c r="T210" i="8"/>
  <c r="R210" i="8"/>
  <c r="P210" i="8"/>
  <c r="BI206" i="8"/>
  <c r="BH206" i="8"/>
  <c r="BG206" i="8"/>
  <c r="BE206" i="8"/>
  <c r="T206" i="8"/>
  <c r="R206" i="8"/>
  <c r="P206" i="8"/>
  <c r="BI202" i="8"/>
  <c r="BH202" i="8"/>
  <c r="BG202" i="8"/>
  <c r="BE202" i="8"/>
  <c r="T202" i="8"/>
  <c r="R202" i="8"/>
  <c r="P202" i="8"/>
  <c r="BI197" i="8"/>
  <c r="BH197" i="8"/>
  <c r="BG197" i="8"/>
  <c r="BE197" i="8"/>
  <c r="T197" i="8"/>
  <c r="R197" i="8"/>
  <c r="P197" i="8"/>
  <c r="BI193" i="8"/>
  <c r="BH193" i="8"/>
  <c r="BG193" i="8"/>
  <c r="BE193" i="8"/>
  <c r="T193" i="8"/>
  <c r="R193" i="8"/>
  <c r="P193" i="8"/>
  <c r="BI189" i="8"/>
  <c r="BH189" i="8"/>
  <c r="BG189" i="8"/>
  <c r="BE189" i="8"/>
  <c r="T189" i="8"/>
  <c r="R189" i="8"/>
  <c r="P189" i="8"/>
  <c r="BI186" i="8"/>
  <c r="BH186" i="8"/>
  <c r="BG186" i="8"/>
  <c r="BE186" i="8"/>
  <c r="T186" i="8"/>
  <c r="R186" i="8"/>
  <c r="P186" i="8"/>
  <c r="BI183" i="8"/>
  <c r="BH183" i="8"/>
  <c r="BG183" i="8"/>
  <c r="BE183" i="8"/>
  <c r="T183" i="8"/>
  <c r="R183" i="8"/>
  <c r="P183" i="8"/>
  <c r="BI180" i="8"/>
  <c r="BH180" i="8"/>
  <c r="BG180" i="8"/>
  <c r="BE180" i="8"/>
  <c r="T180" i="8"/>
  <c r="R180" i="8"/>
  <c r="P180" i="8"/>
  <c r="BI177" i="8"/>
  <c r="BH177" i="8"/>
  <c r="BG177" i="8"/>
  <c r="BE177" i="8"/>
  <c r="T177" i="8"/>
  <c r="R177" i="8"/>
  <c r="P177" i="8"/>
  <c r="BI174" i="8"/>
  <c r="BH174" i="8"/>
  <c r="BG174" i="8"/>
  <c r="BE174" i="8"/>
  <c r="T174" i="8"/>
  <c r="R174" i="8"/>
  <c r="P174" i="8"/>
  <c r="BI171" i="8"/>
  <c r="BH171" i="8"/>
  <c r="BG171" i="8"/>
  <c r="BE171" i="8"/>
  <c r="T171" i="8"/>
  <c r="R171" i="8"/>
  <c r="P171" i="8"/>
  <c r="BI168" i="8"/>
  <c r="BH168" i="8"/>
  <c r="BG168" i="8"/>
  <c r="BE168" i="8"/>
  <c r="T168" i="8"/>
  <c r="R168" i="8"/>
  <c r="P168" i="8"/>
  <c r="BI165" i="8"/>
  <c r="BH165" i="8"/>
  <c r="BG165" i="8"/>
  <c r="BE165" i="8"/>
  <c r="T165" i="8"/>
  <c r="R165" i="8"/>
  <c r="P165" i="8"/>
  <c r="J159" i="8"/>
  <c r="J158" i="8"/>
  <c r="F158" i="8"/>
  <c r="F156" i="8"/>
  <c r="E154" i="8"/>
  <c r="J94" i="8"/>
  <c r="J93" i="8"/>
  <c r="F93" i="8"/>
  <c r="F91" i="8"/>
  <c r="E89" i="8"/>
  <c r="J20" i="8"/>
  <c r="E20" i="8"/>
  <c r="F159" i="8" s="1"/>
  <c r="J19" i="8"/>
  <c r="J14" i="8"/>
  <c r="J156" i="8" s="1"/>
  <c r="E7" i="8"/>
  <c r="E150" i="8" s="1"/>
  <c r="J39" i="7"/>
  <c r="J38" i="7"/>
  <c r="AY101" i="1"/>
  <c r="J37" i="7"/>
  <c r="AX101" i="1"/>
  <c r="BI232" i="7"/>
  <c r="BH232" i="7"/>
  <c r="BG232" i="7"/>
  <c r="BE232" i="7"/>
  <c r="T232" i="7"/>
  <c r="T231" i="7"/>
  <c r="R232" i="7"/>
  <c r="R231" i="7" s="1"/>
  <c r="P232" i="7"/>
  <c r="P231" i="7" s="1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4" i="7"/>
  <c r="BH214" i="7"/>
  <c r="BG214" i="7"/>
  <c r="BE214" i="7"/>
  <c r="T214" i="7"/>
  <c r="T213" i="7" s="1"/>
  <c r="R214" i="7"/>
  <c r="R213" i="7" s="1"/>
  <c r="P214" i="7"/>
  <c r="P213" i="7" s="1"/>
  <c r="BI210" i="7"/>
  <c r="BH210" i="7"/>
  <c r="BG210" i="7"/>
  <c r="BE210" i="7"/>
  <c r="T210" i="7"/>
  <c r="R210" i="7"/>
  <c r="P210" i="7"/>
  <c r="BI207" i="7"/>
  <c r="BH207" i="7"/>
  <c r="BG207" i="7"/>
  <c r="BE207" i="7"/>
  <c r="T207" i="7"/>
  <c r="R207" i="7"/>
  <c r="P207" i="7"/>
  <c r="BI204" i="7"/>
  <c r="BH204" i="7"/>
  <c r="BG204" i="7"/>
  <c r="BE204" i="7"/>
  <c r="T204" i="7"/>
  <c r="R204" i="7"/>
  <c r="P204" i="7"/>
  <c r="BI201" i="7"/>
  <c r="BH201" i="7"/>
  <c r="BG201" i="7"/>
  <c r="BE201" i="7"/>
  <c r="T201" i="7"/>
  <c r="R201" i="7"/>
  <c r="P201" i="7"/>
  <c r="BI198" i="7"/>
  <c r="BH198" i="7"/>
  <c r="BG198" i="7"/>
  <c r="BE198" i="7"/>
  <c r="T198" i="7"/>
  <c r="R198" i="7"/>
  <c r="P198" i="7"/>
  <c r="BI195" i="7"/>
  <c r="BH195" i="7"/>
  <c r="BG195" i="7"/>
  <c r="BE195" i="7"/>
  <c r="T195" i="7"/>
  <c r="R195" i="7"/>
  <c r="P195" i="7"/>
  <c r="BI192" i="7"/>
  <c r="BH192" i="7"/>
  <c r="BG192" i="7"/>
  <c r="BE192" i="7"/>
  <c r="T192" i="7"/>
  <c r="R192" i="7"/>
  <c r="P192" i="7"/>
  <c r="BI190" i="7"/>
  <c r="BH190" i="7"/>
  <c r="BG190" i="7"/>
  <c r="BE190" i="7"/>
  <c r="T190" i="7"/>
  <c r="R190" i="7"/>
  <c r="P190" i="7"/>
  <c r="BI187" i="7"/>
  <c r="BH187" i="7"/>
  <c r="BG187" i="7"/>
  <c r="BE187" i="7"/>
  <c r="T187" i="7"/>
  <c r="R187" i="7"/>
  <c r="P187" i="7"/>
  <c r="BI183" i="7"/>
  <c r="BH183" i="7"/>
  <c r="BG183" i="7"/>
  <c r="BE183" i="7"/>
  <c r="T183" i="7"/>
  <c r="R183" i="7"/>
  <c r="P183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6" i="7"/>
  <c r="BH176" i="7"/>
  <c r="BG176" i="7"/>
  <c r="BE176" i="7"/>
  <c r="T176" i="7"/>
  <c r="R176" i="7"/>
  <c r="P176" i="7"/>
  <c r="BI169" i="7"/>
  <c r="BH169" i="7"/>
  <c r="BG169" i="7"/>
  <c r="BE169" i="7"/>
  <c r="T169" i="7"/>
  <c r="R169" i="7"/>
  <c r="P169" i="7"/>
  <c r="BI163" i="7"/>
  <c r="BH163" i="7"/>
  <c r="BG163" i="7"/>
  <c r="BE163" i="7"/>
  <c r="T163" i="7"/>
  <c r="R163" i="7"/>
  <c r="P163" i="7"/>
  <c r="BI160" i="7"/>
  <c r="BH160" i="7"/>
  <c r="BG160" i="7"/>
  <c r="BE160" i="7"/>
  <c r="T160" i="7"/>
  <c r="R160" i="7"/>
  <c r="P160" i="7"/>
  <c r="BI156" i="7"/>
  <c r="BH156" i="7"/>
  <c r="BG156" i="7"/>
  <c r="BE156" i="7"/>
  <c r="T156" i="7"/>
  <c r="R156" i="7"/>
  <c r="P156" i="7"/>
  <c r="BI149" i="7"/>
  <c r="BH149" i="7"/>
  <c r="BG149" i="7"/>
  <c r="BE149" i="7"/>
  <c r="T149" i="7"/>
  <c r="R149" i="7"/>
  <c r="P149" i="7"/>
  <c r="BI146" i="7"/>
  <c r="BH146" i="7"/>
  <c r="BG146" i="7"/>
  <c r="BE146" i="7"/>
  <c r="T146" i="7"/>
  <c r="R146" i="7"/>
  <c r="P146" i="7"/>
  <c r="BI143" i="7"/>
  <c r="BH143" i="7"/>
  <c r="BG143" i="7"/>
  <c r="BE143" i="7"/>
  <c r="T143" i="7"/>
  <c r="R143" i="7"/>
  <c r="P143" i="7"/>
  <c r="BI140" i="7"/>
  <c r="BH140" i="7"/>
  <c r="BG140" i="7"/>
  <c r="BE140" i="7"/>
  <c r="T140" i="7"/>
  <c r="R140" i="7"/>
  <c r="P140" i="7"/>
  <c r="BI137" i="7"/>
  <c r="BH137" i="7"/>
  <c r="BG137" i="7"/>
  <c r="BE137" i="7"/>
  <c r="T137" i="7"/>
  <c r="R137" i="7"/>
  <c r="P137" i="7"/>
  <c r="BI134" i="7"/>
  <c r="BH134" i="7"/>
  <c r="BG134" i="7"/>
  <c r="BE134" i="7"/>
  <c r="T134" i="7"/>
  <c r="R134" i="7"/>
  <c r="P134" i="7"/>
  <c r="J128" i="7"/>
  <c r="J127" i="7"/>
  <c r="F127" i="7"/>
  <c r="F125" i="7"/>
  <c r="E123" i="7"/>
  <c r="J94" i="7"/>
  <c r="J93" i="7"/>
  <c r="F93" i="7"/>
  <c r="F91" i="7"/>
  <c r="E89" i="7"/>
  <c r="J20" i="7"/>
  <c r="E20" i="7"/>
  <c r="F128" i="7" s="1"/>
  <c r="J19" i="7"/>
  <c r="J14" i="7"/>
  <c r="J125" i="7"/>
  <c r="E7" i="7"/>
  <c r="E85" i="7"/>
  <c r="J39" i="6"/>
  <c r="J38" i="6"/>
  <c r="AY100" i="1" s="1"/>
  <c r="J37" i="6"/>
  <c r="AX100" i="1" s="1"/>
  <c r="BI165" i="6"/>
  <c r="BH165" i="6"/>
  <c r="BG165" i="6"/>
  <c r="BE165" i="6"/>
  <c r="T165" i="6"/>
  <c r="T164" i="6" s="1"/>
  <c r="R165" i="6"/>
  <c r="R164" i="6" s="1"/>
  <c r="P165" i="6"/>
  <c r="P164" i="6" s="1"/>
  <c r="BI163" i="6"/>
  <c r="BH163" i="6"/>
  <c r="BG163" i="6"/>
  <c r="BE163" i="6"/>
  <c r="T163" i="6"/>
  <c r="T162" i="6" s="1"/>
  <c r="R163" i="6"/>
  <c r="R162" i="6" s="1"/>
  <c r="P163" i="6"/>
  <c r="P162" i="6" s="1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7" i="6"/>
  <c r="BH157" i="6"/>
  <c r="BG157" i="6"/>
  <c r="BE157" i="6"/>
  <c r="T157" i="6"/>
  <c r="R157" i="6"/>
  <c r="P157" i="6"/>
  <c r="BI154" i="6"/>
  <c r="BH154" i="6"/>
  <c r="BG154" i="6"/>
  <c r="BE154" i="6"/>
  <c r="T154" i="6"/>
  <c r="R154" i="6"/>
  <c r="P154" i="6"/>
  <c r="BI150" i="6"/>
  <c r="BH150" i="6"/>
  <c r="BG150" i="6"/>
  <c r="BE150" i="6"/>
  <c r="T150" i="6"/>
  <c r="R150" i="6"/>
  <c r="P150" i="6"/>
  <c r="BI147" i="6"/>
  <c r="BH147" i="6"/>
  <c r="BG147" i="6"/>
  <c r="BE147" i="6"/>
  <c r="T147" i="6"/>
  <c r="R147" i="6"/>
  <c r="P147" i="6"/>
  <c r="BI144" i="6"/>
  <c r="BH144" i="6"/>
  <c r="BG144" i="6"/>
  <c r="BE144" i="6"/>
  <c r="T144" i="6"/>
  <c r="R144" i="6"/>
  <c r="P144" i="6"/>
  <c r="BI141" i="6"/>
  <c r="BH141" i="6"/>
  <c r="BG141" i="6"/>
  <c r="BE141" i="6"/>
  <c r="T141" i="6"/>
  <c r="R141" i="6"/>
  <c r="P141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4" i="6"/>
  <c r="BH134" i="6"/>
  <c r="BG134" i="6"/>
  <c r="BE134" i="6"/>
  <c r="T134" i="6"/>
  <c r="R134" i="6"/>
  <c r="P134" i="6"/>
  <c r="BI131" i="6"/>
  <c r="BH131" i="6"/>
  <c r="BG131" i="6"/>
  <c r="BE131" i="6"/>
  <c r="T131" i="6"/>
  <c r="R131" i="6"/>
  <c r="P131" i="6"/>
  <c r="BI128" i="6"/>
  <c r="BH128" i="6"/>
  <c r="BG128" i="6"/>
  <c r="BE128" i="6"/>
  <c r="T128" i="6"/>
  <c r="R128" i="6"/>
  <c r="P128" i="6"/>
  <c r="J122" i="6"/>
  <c r="J121" i="6"/>
  <c r="F121" i="6"/>
  <c r="F119" i="6"/>
  <c r="E117" i="6"/>
  <c r="J94" i="6"/>
  <c r="J93" i="6"/>
  <c r="F93" i="6"/>
  <c r="F91" i="6"/>
  <c r="E89" i="6"/>
  <c r="J20" i="6"/>
  <c r="E20" i="6"/>
  <c r="F94" i="6" s="1"/>
  <c r="J19" i="6"/>
  <c r="J14" i="6"/>
  <c r="J91" i="6"/>
  <c r="E7" i="6"/>
  <c r="E85" i="6" s="1"/>
  <c r="J39" i="5"/>
  <c r="J38" i="5"/>
  <c r="AY99" i="1"/>
  <c r="J37" i="5"/>
  <c r="AX99" i="1"/>
  <c r="BI233" i="5"/>
  <c r="BH233" i="5"/>
  <c r="BG233" i="5"/>
  <c r="BE233" i="5"/>
  <c r="T233" i="5"/>
  <c r="T232" i="5" s="1"/>
  <c r="R233" i="5"/>
  <c r="R232" i="5" s="1"/>
  <c r="P233" i="5"/>
  <c r="P232" i="5"/>
  <c r="BI231" i="5"/>
  <c r="BH231" i="5"/>
  <c r="BG231" i="5"/>
  <c r="BE231" i="5"/>
  <c r="T231" i="5"/>
  <c r="R231" i="5"/>
  <c r="P231" i="5"/>
  <c r="BI228" i="5"/>
  <c r="BH228" i="5"/>
  <c r="BG228" i="5"/>
  <c r="BE228" i="5"/>
  <c r="T228" i="5"/>
  <c r="R228" i="5"/>
  <c r="P228" i="5"/>
  <c r="BI226" i="5"/>
  <c r="BH226" i="5"/>
  <c r="BG226" i="5"/>
  <c r="BE226" i="5"/>
  <c r="T226" i="5"/>
  <c r="T225" i="5"/>
  <c r="R226" i="5"/>
  <c r="R225" i="5"/>
  <c r="P226" i="5"/>
  <c r="P225" i="5" s="1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2" i="5"/>
  <c r="BH212" i="5"/>
  <c r="BG212" i="5"/>
  <c r="BE212" i="5"/>
  <c r="T212" i="5"/>
  <c r="R212" i="5"/>
  <c r="P212" i="5"/>
  <c r="BI209" i="5"/>
  <c r="BH209" i="5"/>
  <c r="BG209" i="5"/>
  <c r="BE209" i="5"/>
  <c r="T209" i="5"/>
  <c r="R209" i="5"/>
  <c r="P209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T205" i="5" s="1"/>
  <c r="R206" i="5"/>
  <c r="P206" i="5"/>
  <c r="BI202" i="5"/>
  <c r="BH202" i="5"/>
  <c r="BG202" i="5"/>
  <c r="BE202" i="5"/>
  <c r="T202" i="5"/>
  <c r="R202" i="5"/>
  <c r="P202" i="5"/>
  <c r="BI199" i="5"/>
  <c r="BH199" i="5"/>
  <c r="BG199" i="5"/>
  <c r="BE199" i="5"/>
  <c r="T199" i="5"/>
  <c r="R199" i="5"/>
  <c r="P199" i="5"/>
  <c r="BI196" i="5"/>
  <c r="BH196" i="5"/>
  <c r="BG196" i="5"/>
  <c r="BE196" i="5"/>
  <c r="T196" i="5"/>
  <c r="R196" i="5"/>
  <c r="P196" i="5"/>
  <c r="BI193" i="5"/>
  <c r="BH193" i="5"/>
  <c r="BG193" i="5"/>
  <c r="BE193" i="5"/>
  <c r="T193" i="5"/>
  <c r="R193" i="5"/>
  <c r="P193" i="5"/>
  <c r="BI190" i="5"/>
  <c r="BH190" i="5"/>
  <c r="BG190" i="5"/>
  <c r="BE190" i="5"/>
  <c r="T190" i="5"/>
  <c r="R190" i="5"/>
  <c r="P190" i="5"/>
  <c r="BI181" i="5"/>
  <c r="BH181" i="5"/>
  <c r="BG181" i="5"/>
  <c r="BE181" i="5"/>
  <c r="T181" i="5"/>
  <c r="R181" i="5"/>
  <c r="P181" i="5"/>
  <c r="BI173" i="5"/>
  <c r="BH173" i="5"/>
  <c r="BG173" i="5"/>
  <c r="BE173" i="5"/>
  <c r="T173" i="5"/>
  <c r="R173" i="5"/>
  <c r="P173" i="5"/>
  <c r="BI170" i="5"/>
  <c r="BH170" i="5"/>
  <c r="BG170" i="5"/>
  <c r="BE170" i="5"/>
  <c r="T170" i="5"/>
  <c r="R170" i="5"/>
  <c r="P170" i="5"/>
  <c r="BI166" i="5"/>
  <c r="BH166" i="5"/>
  <c r="BG166" i="5"/>
  <c r="BE166" i="5"/>
  <c r="T166" i="5"/>
  <c r="R166" i="5"/>
  <c r="P166" i="5"/>
  <c r="BI155" i="5"/>
  <c r="BH155" i="5"/>
  <c r="BG155" i="5"/>
  <c r="BE155" i="5"/>
  <c r="T155" i="5"/>
  <c r="R155" i="5"/>
  <c r="P155" i="5"/>
  <c r="BI152" i="5"/>
  <c r="BH152" i="5"/>
  <c r="BG152" i="5"/>
  <c r="BE152" i="5"/>
  <c r="T152" i="5"/>
  <c r="R152" i="5"/>
  <c r="P152" i="5"/>
  <c r="BI149" i="5"/>
  <c r="BH149" i="5"/>
  <c r="BG149" i="5"/>
  <c r="BE149" i="5"/>
  <c r="T149" i="5"/>
  <c r="R149" i="5"/>
  <c r="P149" i="5"/>
  <c r="BI146" i="5"/>
  <c r="BH146" i="5"/>
  <c r="BG146" i="5"/>
  <c r="BE146" i="5"/>
  <c r="T146" i="5"/>
  <c r="R146" i="5"/>
  <c r="P146" i="5"/>
  <c r="BI140" i="5"/>
  <c r="BH140" i="5"/>
  <c r="BG140" i="5"/>
  <c r="BE140" i="5"/>
  <c r="T140" i="5"/>
  <c r="R140" i="5"/>
  <c r="P140" i="5"/>
  <c r="BI137" i="5"/>
  <c r="BH137" i="5"/>
  <c r="BG137" i="5"/>
  <c r="BE137" i="5"/>
  <c r="T137" i="5"/>
  <c r="R137" i="5"/>
  <c r="P137" i="5"/>
  <c r="BI134" i="5"/>
  <c r="BH134" i="5"/>
  <c r="BG134" i="5"/>
  <c r="BE134" i="5"/>
  <c r="T134" i="5"/>
  <c r="R134" i="5"/>
  <c r="P134" i="5"/>
  <c r="BI131" i="5"/>
  <c r="BH131" i="5"/>
  <c r="BG131" i="5"/>
  <c r="BE131" i="5"/>
  <c r="T131" i="5"/>
  <c r="R131" i="5"/>
  <c r="P131" i="5"/>
  <c r="J125" i="5"/>
  <c r="J124" i="5"/>
  <c r="F124" i="5"/>
  <c r="F122" i="5"/>
  <c r="E120" i="5"/>
  <c r="J94" i="5"/>
  <c r="J93" i="5"/>
  <c r="F93" i="5"/>
  <c r="F91" i="5"/>
  <c r="E89" i="5"/>
  <c r="J20" i="5"/>
  <c r="E20" i="5"/>
  <c r="F125" i="5"/>
  <c r="J19" i="5"/>
  <c r="J14" i="5"/>
  <c r="J122" i="5" s="1"/>
  <c r="E7" i="5"/>
  <c r="E116" i="5" s="1"/>
  <c r="J39" i="4"/>
  <c r="J38" i="4"/>
  <c r="AY98" i="1" s="1"/>
  <c r="J37" i="4"/>
  <c r="AX98" i="1"/>
  <c r="BI205" i="4"/>
  <c r="BH205" i="4"/>
  <c r="BG205" i="4"/>
  <c r="BE205" i="4"/>
  <c r="T205" i="4"/>
  <c r="T204" i="4"/>
  <c r="R205" i="4"/>
  <c r="R204" i="4"/>
  <c r="P205" i="4"/>
  <c r="P204" i="4" s="1"/>
  <c r="BI203" i="4"/>
  <c r="BH203" i="4"/>
  <c r="BG203" i="4"/>
  <c r="BE203" i="4"/>
  <c r="T203" i="4"/>
  <c r="T202" i="4"/>
  <c r="R203" i="4"/>
  <c r="R202" i="4" s="1"/>
  <c r="P203" i="4"/>
  <c r="P202" i="4" s="1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3" i="4"/>
  <c r="BH193" i="4"/>
  <c r="BG193" i="4"/>
  <c r="BE193" i="4"/>
  <c r="T193" i="4"/>
  <c r="R193" i="4"/>
  <c r="P193" i="4"/>
  <c r="BI190" i="4"/>
  <c r="BH190" i="4"/>
  <c r="BG190" i="4"/>
  <c r="BE190" i="4"/>
  <c r="T190" i="4"/>
  <c r="R190" i="4"/>
  <c r="P190" i="4"/>
  <c r="BI185" i="4"/>
  <c r="BH185" i="4"/>
  <c r="BG185" i="4"/>
  <c r="BE185" i="4"/>
  <c r="T185" i="4"/>
  <c r="R185" i="4"/>
  <c r="P185" i="4"/>
  <c r="BI182" i="4"/>
  <c r="BH182" i="4"/>
  <c r="BG182" i="4"/>
  <c r="BE182" i="4"/>
  <c r="T182" i="4"/>
  <c r="R182" i="4"/>
  <c r="P182" i="4"/>
  <c r="BI174" i="4"/>
  <c r="BH174" i="4"/>
  <c r="BG174" i="4"/>
  <c r="BE174" i="4"/>
  <c r="T174" i="4"/>
  <c r="R174" i="4"/>
  <c r="P174" i="4"/>
  <c r="BI167" i="4"/>
  <c r="BH167" i="4"/>
  <c r="BG167" i="4"/>
  <c r="BE167" i="4"/>
  <c r="T167" i="4"/>
  <c r="R167" i="4"/>
  <c r="P167" i="4"/>
  <c r="BI164" i="4"/>
  <c r="BH164" i="4"/>
  <c r="BG164" i="4"/>
  <c r="BE164" i="4"/>
  <c r="T164" i="4"/>
  <c r="R164" i="4"/>
  <c r="P164" i="4"/>
  <c r="BI160" i="4"/>
  <c r="BH160" i="4"/>
  <c r="BG160" i="4"/>
  <c r="BE160" i="4"/>
  <c r="T160" i="4"/>
  <c r="R160" i="4"/>
  <c r="P160" i="4"/>
  <c r="BI150" i="4"/>
  <c r="BH150" i="4"/>
  <c r="BG150" i="4"/>
  <c r="BE150" i="4"/>
  <c r="T150" i="4"/>
  <c r="R150" i="4"/>
  <c r="P150" i="4"/>
  <c r="BI147" i="4"/>
  <c r="BH147" i="4"/>
  <c r="BG147" i="4"/>
  <c r="BE147" i="4"/>
  <c r="T147" i="4"/>
  <c r="R147" i="4"/>
  <c r="P147" i="4"/>
  <c r="BI144" i="4"/>
  <c r="BH144" i="4"/>
  <c r="BG144" i="4"/>
  <c r="BE144" i="4"/>
  <c r="T144" i="4"/>
  <c r="R144" i="4"/>
  <c r="P144" i="4"/>
  <c r="BI141" i="4"/>
  <c r="BH141" i="4"/>
  <c r="BG141" i="4"/>
  <c r="BE141" i="4"/>
  <c r="T141" i="4"/>
  <c r="R141" i="4"/>
  <c r="P141" i="4"/>
  <c r="BI135" i="4"/>
  <c r="BH135" i="4"/>
  <c r="BG135" i="4"/>
  <c r="BE135" i="4"/>
  <c r="T135" i="4"/>
  <c r="R135" i="4"/>
  <c r="P135" i="4"/>
  <c r="BI131" i="4"/>
  <c r="BH131" i="4"/>
  <c r="BG131" i="4"/>
  <c r="BE131" i="4"/>
  <c r="T131" i="4"/>
  <c r="R131" i="4"/>
  <c r="P131" i="4"/>
  <c r="BI128" i="4"/>
  <c r="BH128" i="4"/>
  <c r="BG128" i="4"/>
  <c r="BE128" i="4"/>
  <c r="T128" i="4"/>
  <c r="R128" i="4"/>
  <c r="P128" i="4"/>
  <c r="J122" i="4"/>
  <c r="J121" i="4"/>
  <c r="F121" i="4"/>
  <c r="F119" i="4"/>
  <c r="E117" i="4"/>
  <c r="J94" i="4"/>
  <c r="J93" i="4"/>
  <c r="F93" i="4"/>
  <c r="F91" i="4"/>
  <c r="E89" i="4"/>
  <c r="J20" i="4"/>
  <c r="E20" i="4"/>
  <c r="F94" i="4" s="1"/>
  <c r="J19" i="4"/>
  <c r="J14" i="4"/>
  <c r="J119" i="4"/>
  <c r="E7" i="4"/>
  <c r="E113" i="4" s="1"/>
  <c r="J39" i="3"/>
  <c r="J38" i="3"/>
  <c r="AY97" i="1" s="1"/>
  <c r="J37" i="3"/>
  <c r="AX97" i="1" s="1"/>
  <c r="BI193" i="3"/>
  <c r="BH193" i="3"/>
  <c r="BG193" i="3"/>
  <c r="BE193" i="3"/>
  <c r="T193" i="3"/>
  <c r="T192" i="3" s="1"/>
  <c r="R193" i="3"/>
  <c r="R192" i="3" s="1"/>
  <c r="P193" i="3"/>
  <c r="P192" i="3" s="1"/>
  <c r="BI191" i="3"/>
  <c r="BH191" i="3"/>
  <c r="BG191" i="3"/>
  <c r="BE191" i="3"/>
  <c r="T191" i="3"/>
  <c r="T190" i="3" s="1"/>
  <c r="R191" i="3"/>
  <c r="R190" i="3" s="1"/>
  <c r="P191" i="3"/>
  <c r="P190" i="3" s="1"/>
  <c r="BI187" i="3"/>
  <c r="BH187" i="3"/>
  <c r="BG187" i="3"/>
  <c r="BE187" i="3"/>
  <c r="T187" i="3"/>
  <c r="R187" i="3"/>
  <c r="P187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77" i="3"/>
  <c r="BH177" i="3"/>
  <c r="BG177" i="3"/>
  <c r="BE177" i="3"/>
  <c r="T177" i="3"/>
  <c r="R177" i="3"/>
  <c r="P177" i="3"/>
  <c r="BI175" i="3"/>
  <c r="BH175" i="3"/>
  <c r="BG175" i="3"/>
  <c r="BE175" i="3"/>
  <c r="T175" i="3"/>
  <c r="R175" i="3"/>
  <c r="P175" i="3"/>
  <c r="BI172" i="3"/>
  <c r="BH172" i="3"/>
  <c r="BG172" i="3"/>
  <c r="BE172" i="3"/>
  <c r="T172" i="3"/>
  <c r="R172" i="3"/>
  <c r="P172" i="3"/>
  <c r="BI165" i="3"/>
  <c r="BH165" i="3"/>
  <c r="BG165" i="3"/>
  <c r="BE165" i="3"/>
  <c r="T165" i="3"/>
  <c r="R165" i="3"/>
  <c r="P165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6" i="3"/>
  <c r="BH156" i="3"/>
  <c r="BG156" i="3"/>
  <c r="BE156" i="3"/>
  <c r="T156" i="3"/>
  <c r="R156" i="3"/>
  <c r="P156" i="3"/>
  <c r="BI149" i="3"/>
  <c r="BH149" i="3"/>
  <c r="BG149" i="3"/>
  <c r="BE149" i="3"/>
  <c r="T149" i="3"/>
  <c r="R149" i="3"/>
  <c r="P149" i="3"/>
  <c r="BI146" i="3"/>
  <c r="BH146" i="3"/>
  <c r="BG146" i="3"/>
  <c r="BE146" i="3"/>
  <c r="T146" i="3"/>
  <c r="R146" i="3"/>
  <c r="P146" i="3"/>
  <c r="BI143" i="3"/>
  <c r="BH143" i="3"/>
  <c r="BG143" i="3"/>
  <c r="BE143" i="3"/>
  <c r="T143" i="3"/>
  <c r="R143" i="3"/>
  <c r="P143" i="3"/>
  <c r="BI140" i="3"/>
  <c r="BH140" i="3"/>
  <c r="BG140" i="3"/>
  <c r="BE140" i="3"/>
  <c r="T140" i="3"/>
  <c r="R140" i="3"/>
  <c r="P140" i="3"/>
  <c r="BI134" i="3"/>
  <c r="BH134" i="3"/>
  <c r="BG134" i="3"/>
  <c r="BE134" i="3"/>
  <c r="T134" i="3"/>
  <c r="R134" i="3"/>
  <c r="P134" i="3"/>
  <c r="BI131" i="3"/>
  <c r="BH131" i="3"/>
  <c r="BG131" i="3"/>
  <c r="BE131" i="3"/>
  <c r="T131" i="3"/>
  <c r="R131" i="3"/>
  <c r="P131" i="3"/>
  <c r="BI128" i="3"/>
  <c r="BH128" i="3"/>
  <c r="BG128" i="3"/>
  <c r="BE128" i="3"/>
  <c r="T128" i="3"/>
  <c r="R128" i="3"/>
  <c r="P128" i="3"/>
  <c r="J122" i="3"/>
  <c r="J121" i="3"/>
  <c r="F121" i="3"/>
  <c r="F119" i="3"/>
  <c r="E117" i="3"/>
  <c r="J94" i="3"/>
  <c r="J93" i="3"/>
  <c r="F93" i="3"/>
  <c r="F91" i="3"/>
  <c r="E89" i="3"/>
  <c r="J20" i="3"/>
  <c r="E20" i="3"/>
  <c r="F122" i="3" s="1"/>
  <c r="J19" i="3"/>
  <c r="J14" i="3"/>
  <c r="J119" i="3" s="1"/>
  <c r="E7" i="3"/>
  <c r="E113" i="3" s="1"/>
  <c r="J39" i="2"/>
  <c r="J38" i="2"/>
  <c r="AY96" i="1"/>
  <c r="J37" i="2"/>
  <c r="AX96" i="1"/>
  <c r="BI2359" i="2"/>
  <c r="BH2359" i="2"/>
  <c r="BG2359" i="2"/>
  <c r="BE2359" i="2"/>
  <c r="T2359" i="2"/>
  <c r="R2359" i="2"/>
  <c r="P2359" i="2"/>
  <c r="BI2358" i="2"/>
  <c r="BH2358" i="2"/>
  <c r="BG2358" i="2"/>
  <c r="BE2358" i="2"/>
  <c r="T2358" i="2"/>
  <c r="R2358" i="2"/>
  <c r="P2358" i="2"/>
  <c r="BI2357" i="2"/>
  <c r="BH2357" i="2"/>
  <c r="BG2357" i="2"/>
  <c r="BE2357" i="2"/>
  <c r="T2357" i="2"/>
  <c r="R2357" i="2"/>
  <c r="P2357" i="2"/>
  <c r="BI2356" i="2"/>
  <c r="BH2356" i="2"/>
  <c r="BG2356" i="2"/>
  <c r="BE2356" i="2"/>
  <c r="T2356" i="2"/>
  <c r="R2356" i="2"/>
  <c r="P2356" i="2"/>
  <c r="BI2355" i="2"/>
  <c r="BH2355" i="2"/>
  <c r="BG2355" i="2"/>
  <c r="BE2355" i="2"/>
  <c r="T2355" i="2"/>
  <c r="R2355" i="2"/>
  <c r="P2355" i="2"/>
  <c r="BI2351" i="2"/>
  <c r="BH2351" i="2"/>
  <c r="BG2351" i="2"/>
  <c r="BE2351" i="2"/>
  <c r="T2351" i="2"/>
  <c r="R2351" i="2"/>
  <c r="P2351" i="2"/>
  <c r="BI2350" i="2"/>
  <c r="BH2350" i="2"/>
  <c r="BG2350" i="2"/>
  <c r="BE2350" i="2"/>
  <c r="T2350" i="2"/>
  <c r="R2350" i="2"/>
  <c r="P2350" i="2"/>
  <c r="BI2278" i="2"/>
  <c r="BH2278" i="2"/>
  <c r="BG2278" i="2"/>
  <c r="BE2278" i="2"/>
  <c r="T2278" i="2"/>
  <c r="R2278" i="2"/>
  <c r="P2278" i="2"/>
  <c r="BI2207" i="2"/>
  <c r="BH2207" i="2"/>
  <c r="BG2207" i="2"/>
  <c r="BE2207" i="2"/>
  <c r="T2207" i="2"/>
  <c r="R2207" i="2"/>
  <c r="R2206" i="2" s="1"/>
  <c r="P2207" i="2"/>
  <c r="P2206" i="2" s="1"/>
  <c r="BI2200" i="2"/>
  <c r="BH2200" i="2"/>
  <c r="BG2200" i="2"/>
  <c r="BE2200" i="2"/>
  <c r="T2200" i="2"/>
  <c r="R2200" i="2"/>
  <c r="P2200" i="2"/>
  <c r="BI2194" i="2"/>
  <c r="BH2194" i="2"/>
  <c r="BG2194" i="2"/>
  <c r="BE2194" i="2"/>
  <c r="T2194" i="2"/>
  <c r="R2194" i="2"/>
  <c r="P2194" i="2"/>
  <c r="BI2188" i="2"/>
  <c r="BH2188" i="2"/>
  <c r="BG2188" i="2"/>
  <c r="BE2188" i="2"/>
  <c r="T2188" i="2"/>
  <c r="R2188" i="2"/>
  <c r="P2188" i="2"/>
  <c r="BI2178" i="2"/>
  <c r="BH2178" i="2"/>
  <c r="BG2178" i="2"/>
  <c r="BE2178" i="2"/>
  <c r="T2178" i="2"/>
  <c r="R2178" i="2"/>
  <c r="P2178" i="2"/>
  <c r="BI2174" i="2"/>
  <c r="BH2174" i="2"/>
  <c r="BG2174" i="2"/>
  <c r="BE2174" i="2"/>
  <c r="T2174" i="2"/>
  <c r="R2174" i="2"/>
  <c r="P2174" i="2"/>
  <c r="BI2172" i="2"/>
  <c r="BH2172" i="2"/>
  <c r="BG2172" i="2"/>
  <c r="BE2172" i="2"/>
  <c r="T2172" i="2"/>
  <c r="R2172" i="2"/>
  <c r="P2172" i="2"/>
  <c r="BI2168" i="2"/>
  <c r="BH2168" i="2"/>
  <c r="BG2168" i="2"/>
  <c r="BE2168" i="2"/>
  <c r="T2168" i="2"/>
  <c r="R2168" i="2"/>
  <c r="P2168" i="2"/>
  <c r="BI2164" i="2"/>
  <c r="BH2164" i="2"/>
  <c r="BG2164" i="2"/>
  <c r="BE2164" i="2"/>
  <c r="T2164" i="2"/>
  <c r="R2164" i="2"/>
  <c r="P2164" i="2"/>
  <c r="BI2161" i="2"/>
  <c r="BH2161" i="2"/>
  <c r="BG2161" i="2"/>
  <c r="BE2161" i="2"/>
  <c r="T2161" i="2"/>
  <c r="R2161" i="2"/>
  <c r="P2161" i="2"/>
  <c r="BI2149" i="2"/>
  <c r="BH2149" i="2"/>
  <c r="BG2149" i="2"/>
  <c r="BE2149" i="2"/>
  <c r="T2149" i="2"/>
  <c r="R2149" i="2"/>
  <c r="P2149" i="2"/>
  <c r="BI2148" i="2"/>
  <c r="BH2148" i="2"/>
  <c r="BG2148" i="2"/>
  <c r="BE2148" i="2"/>
  <c r="T2148" i="2"/>
  <c r="R2148" i="2"/>
  <c r="P2148" i="2"/>
  <c r="BI2147" i="2"/>
  <c r="BH2147" i="2"/>
  <c r="BG2147" i="2"/>
  <c r="BE2147" i="2"/>
  <c r="T2147" i="2"/>
  <c r="R2147" i="2"/>
  <c r="P2147" i="2"/>
  <c r="BI2145" i="2"/>
  <c r="BH2145" i="2"/>
  <c r="BG2145" i="2"/>
  <c r="BE2145" i="2"/>
  <c r="T2145" i="2"/>
  <c r="R2145" i="2"/>
  <c r="P2145" i="2"/>
  <c r="BI2112" i="2"/>
  <c r="BH2112" i="2"/>
  <c r="BG2112" i="2"/>
  <c r="BE2112" i="2"/>
  <c r="T2112" i="2"/>
  <c r="R2112" i="2"/>
  <c r="P2112" i="2"/>
  <c r="BI2079" i="2"/>
  <c r="BH2079" i="2"/>
  <c r="BG2079" i="2"/>
  <c r="BE2079" i="2"/>
  <c r="T2079" i="2"/>
  <c r="R2079" i="2"/>
  <c r="P2079" i="2"/>
  <c r="BI2055" i="2"/>
  <c r="BH2055" i="2"/>
  <c r="BG2055" i="2"/>
  <c r="BE2055" i="2"/>
  <c r="T2055" i="2"/>
  <c r="R2055" i="2"/>
  <c r="P2055" i="2"/>
  <c r="BI2044" i="2"/>
  <c r="BH2044" i="2"/>
  <c r="BG2044" i="2"/>
  <c r="BE2044" i="2"/>
  <c r="T2044" i="2"/>
  <c r="R2044" i="2"/>
  <c r="P2044" i="2"/>
  <c r="BI2021" i="2"/>
  <c r="BH2021" i="2"/>
  <c r="BG2021" i="2"/>
  <c r="BE2021" i="2"/>
  <c r="T2021" i="2"/>
  <c r="R2021" i="2"/>
  <c r="P2021" i="2"/>
  <c r="BI2019" i="2"/>
  <c r="BH2019" i="2"/>
  <c r="BG2019" i="2"/>
  <c r="BE2019" i="2"/>
  <c r="T2019" i="2"/>
  <c r="R2019" i="2"/>
  <c r="P2019" i="2"/>
  <c r="BI2017" i="2"/>
  <c r="BH2017" i="2"/>
  <c r="BG2017" i="2"/>
  <c r="BE2017" i="2"/>
  <c r="T2017" i="2"/>
  <c r="R2017" i="2"/>
  <c r="P2017" i="2"/>
  <c r="BI2014" i="2"/>
  <c r="BH2014" i="2"/>
  <c r="BG2014" i="2"/>
  <c r="BE2014" i="2"/>
  <c r="T2014" i="2"/>
  <c r="R2014" i="2"/>
  <c r="P2014" i="2"/>
  <c r="BI2011" i="2"/>
  <c r="BH2011" i="2"/>
  <c r="BG2011" i="2"/>
  <c r="BE2011" i="2"/>
  <c r="T2011" i="2"/>
  <c r="R2011" i="2"/>
  <c r="P2011" i="2"/>
  <c r="BI1988" i="2"/>
  <c r="BH1988" i="2"/>
  <c r="BG1988" i="2"/>
  <c r="BE1988" i="2"/>
  <c r="T1988" i="2"/>
  <c r="R1988" i="2"/>
  <c r="P1988" i="2"/>
  <c r="BI1985" i="2"/>
  <c r="BH1985" i="2"/>
  <c r="BG1985" i="2"/>
  <c r="BE1985" i="2"/>
  <c r="T1985" i="2"/>
  <c r="R1985" i="2"/>
  <c r="P1985" i="2"/>
  <c r="BI1976" i="2"/>
  <c r="BH1976" i="2"/>
  <c r="BG1976" i="2"/>
  <c r="BE1976" i="2"/>
  <c r="T1976" i="2"/>
  <c r="R1976" i="2"/>
  <c r="P1976" i="2"/>
  <c r="BI1967" i="2"/>
  <c r="BH1967" i="2"/>
  <c r="BG1967" i="2"/>
  <c r="BE1967" i="2"/>
  <c r="T1967" i="2"/>
  <c r="R1967" i="2"/>
  <c r="P1967" i="2"/>
  <c r="BI1958" i="2"/>
  <c r="BH1958" i="2"/>
  <c r="BG1958" i="2"/>
  <c r="BE1958" i="2"/>
  <c r="T1958" i="2"/>
  <c r="R1958" i="2"/>
  <c r="P1958" i="2"/>
  <c r="BI1949" i="2"/>
  <c r="BH1949" i="2"/>
  <c r="BG1949" i="2"/>
  <c r="BE1949" i="2"/>
  <c r="T1949" i="2"/>
  <c r="R1949" i="2"/>
  <c r="P1949" i="2"/>
  <c r="BI1947" i="2"/>
  <c r="BH1947" i="2"/>
  <c r="BG1947" i="2"/>
  <c r="BE1947" i="2"/>
  <c r="T1947" i="2"/>
  <c r="R1947" i="2"/>
  <c r="P1947" i="2"/>
  <c r="BI1903" i="2"/>
  <c r="BH1903" i="2"/>
  <c r="BG1903" i="2"/>
  <c r="BE1903" i="2"/>
  <c r="T1903" i="2"/>
  <c r="R1903" i="2"/>
  <c r="P1903" i="2"/>
  <c r="BI1858" i="2"/>
  <c r="BH1858" i="2"/>
  <c r="BG1858" i="2"/>
  <c r="BE1858" i="2"/>
  <c r="T1858" i="2"/>
  <c r="R1858" i="2"/>
  <c r="P1858" i="2"/>
  <c r="BI1849" i="2"/>
  <c r="BH1849" i="2"/>
  <c r="BG1849" i="2"/>
  <c r="BE1849" i="2"/>
  <c r="T1849" i="2"/>
  <c r="R1849" i="2"/>
  <c r="P1849" i="2"/>
  <c r="BI1845" i="2"/>
  <c r="BH1845" i="2"/>
  <c r="BG1845" i="2"/>
  <c r="BE1845" i="2"/>
  <c r="T1845" i="2"/>
  <c r="R1845" i="2"/>
  <c r="P1845" i="2"/>
  <c r="BI1842" i="2"/>
  <c r="BH1842" i="2"/>
  <c r="BG1842" i="2"/>
  <c r="BE1842" i="2"/>
  <c r="T1842" i="2"/>
  <c r="R1842" i="2"/>
  <c r="P1842" i="2"/>
  <c r="BI1827" i="2"/>
  <c r="BH1827" i="2"/>
  <c r="BG1827" i="2"/>
  <c r="BE1827" i="2"/>
  <c r="T1827" i="2"/>
  <c r="R1827" i="2"/>
  <c r="P1827" i="2"/>
  <c r="BI1825" i="2"/>
  <c r="BH1825" i="2"/>
  <c r="BG1825" i="2"/>
  <c r="BE1825" i="2"/>
  <c r="T1825" i="2"/>
  <c r="R1825" i="2"/>
  <c r="P1825" i="2"/>
  <c r="BI1822" i="2"/>
  <c r="BH1822" i="2"/>
  <c r="BG1822" i="2"/>
  <c r="BE1822" i="2"/>
  <c r="T1822" i="2"/>
  <c r="R1822" i="2"/>
  <c r="P1822" i="2"/>
  <c r="BI1819" i="2"/>
  <c r="BH1819" i="2"/>
  <c r="BG1819" i="2"/>
  <c r="BE1819" i="2"/>
  <c r="T1819" i="2"/>
  <c r="R1819" i="2"/>
  <c r="P1819" i="2"/>
  <c r="BI1805" i="2"/>
  <c r="BH1805" i="2"/>
  <c r="BG1805" i="2"/>
  <c r="BE1805" i="2"/>
  <c r="T1805" i="2"/>
  <c r="R1805" i="2"/>
  <c r="P1805" i="2"/>
  <c r="BI1789" i="2"/>
  <c r="BH1789" i="2"/>
  <c r="BG1789" i="2"/>
  <c r="BE1789" i="2"/>
  <c r="T1789" i="2"/>
  <c r="R1789" i="2"/>
  <c r="P1789" i="2"/>
  <c r="BI1787" i="2"/>
  <c r="BH1787" i="2"/>
  <c r="BG1787" i="2"/>
  <c r="BE1787" i="2"/>
  <c r="T1787" i="2"/>
  <c r="R1787" i="2"/>
  <c r="P1787" i="2"/>
  <c r="BI1786" i="2"/>
  <c r="BH1786" i="2"/>
  <c r="BG1786" i="2"/>
  <c r="BE1786" i="2"/>
  <c r="T1786" i="2"/>
  <c r="R1786" i="2"/>
  <c r="P1786" i="2"/>
  <c r="BI1785" i="2"/>
  <c r="BH1785" i="2"/>
  <c r="BG1785" i="2"/>
  <c r="BE1785" i="2"/>
  <c r="T1785" i="2"/>
  <c r="R1785" i="2"/>
  <c r="P1785" i="2"/>
  <c r="BI1784" i="2"/>
  <c r="BH1784" i="2"/>
  <c r="BG1784" i="2"/>
  <c r="BE1784" i="2"/>
  <c r="T1784" i="2"/>
  <c r="R1784" i="2"/>
  <c r="P1784" i="2"/>
  <c r="BI1783" i="2"/>
  <c r="BH1783" i="2"/>
  <c r="BG1783" i="2"/>
  <c r="BE1783" i="2"/>
  <c r="T1783" i="2"/>
  <c r="R1783" i="2"/>
  <c r="P1783" i="2"/>
  <c r="BI1782" i="2"/>
  <c r="BH1782" i="2"/>
  <c r="BG1782" i="2"/>
  <c r="BE1782" i="2"/>
  <c r="T1782" i="2"/>
  <c r="R1782" i="2"/>
  <c r="P1782" i="2"/>
  <c r="BI1781" i="2"/>
  <c r="BH1781" i="2"/>
  <c r="BG1781" i="2"/>
  <c r="BE1781" i="2"/>
  <c r="T1781" i="2"/>
  <c r="R1781" i="2"/>
  <c r="P1781" i="2"/>
  <c r="BI1780" i="2"/>
  <c r="BH1780" i="2"/>
  <c r="BG1780" i="2"/>
  <c r="BE1780" i="2"/>
  <c r="T1780" i="2"/>
  <c r="R1780" i="2"/>
  <c r="P1780" i="2"/>
  <c r="BI1779" i="2"/>
  <c r="BH1779" i="2"/>
  <c r="BG1779" i="2"/>
  <c r="BE1779" i="2"/>
  <c r="T1779" i="2"/>
  <c r="R1779" i="2"/>
  <c r="P1779" i="2"/>
  <c r="BI1776" i="2"/>
  <c r="BH1776" i="2"/>
  <c r="BG1776" i="2"/>
  <c r="BE1776" i="2"/>
  <c r="T1776" i="2"/>
  <c r="R1776" i="2"/>
  <c r="P1776" i="2"/>
  <c r="BI1771" i="2"/>
  <c r="BH1771" i="2"/>
  <c r="BG1771" i="2"/>
  <c r="BE1771" i="2"/>
  <c r="T1771" i="2"/>
  <c r="R1771" i="2"/>
  <c r="P1771" i="2"/>
  <c r="BI1766" i="2"/>
  <c r="BH1766" i="2"/>
  <c r="BG1766" i="2"/>
  <c r="BE1766" i="2"/>
  <c r="T1766" i="2"/>
  <c r="R1766" i="2"/>
  <c r="P1766" i="2"/>
  <c r="BI1764" i="2"/>
  <c r="BH1764" i="2"/>
  <c r="BG1764" i="2"/>
  <c r="BE1764" i="2"/>
  <c r="T1764" i="2"/>
  <c r="R1764" i="2"/>
  <c r="P1764" i="2"/>
  <c r="BI1763" i="2"/>
  <c r="BH1763" i="2"/>
  <c r="BG1763" i="2"/>
  <c r="BE1763" i="2"/>
  <c r="T1763" i="2"/>
  <c r="R1763" i="2"/>
  <c r="P1763" i="2"/>
  <c r="BI1762" i="2"/>
  <c r="BH1762" i="2"/>
  <c r="BG1762" i="2"/>
  <c r="BE1762" i="2"/>
  <c r="T1762" i="2"/>
  <c r="R1762" i="2"/>
  <c r="P1762" i="2"/>
  <c r="BI1759" i="2"/>
  <c r="BH1759" i="2"/>
  <c r="BG1759" i="2"/>
  <c r="BE1759" i="2"/>
  <c r="T1759" i="2"/>
  <c r="R1759" i="2"/>
  <c r="P1759" i="2"/>
  <c r="BI1757" i="2"/>
  <c r="BH1757" i="2"/>
  <c r="BG1757" i="2"/>
  <c r="BE1757" i="2"/>
  <c r="T1757" i="2"/>
  <c r="R1757" i="2"/>
  <c r="P1757" i="2"/>
  <c r="BI1754" i="2"/>
  <c r="BH1754" i="2"/>
  <c r="BG1754" i="2"/>
  <c r="BE1754" i="2"/>
  <c r="T1754" i="2"/>
  <c r="R1754" i="2"/>
  <c r="P1754" i="2"/>
  <c r="BI1751" i="2"/>
  <c r="BH1751" i="2"/>
  <c r="BG1751" i="2"/>
  <c r="BE1751" i="2"/>
  <c r="T1751" i="2"/>
  <c r="R1751" i="2"/>
  <c r="P1751" i="2"/>
  <c r="BI1750" i="2"/>
  <c r="BH1750" i="2"/>
  <c r="BG1750" i="2"/>
  <c r="BE1750" i="2"/>
  <c r="T1750" i="2"/>
  <c r="R1750" i="2"/>
  <c r="P1750" i="2"/>
  <c r="BI1749" i="2"/>
  <c r="BH1749" i="2"/>
  <c r="BG1749" i="2"/>
  <c r="BE1749" i="2"/>
  <c r="T1749" i="2"/>
  <c r="R1749" i="2"/>
  <c r="P1749" i="2"/>
  <c r="BI1748" i="2"/>
  <c r="BH1748" i="2"/>
  <c r="BG1748" i="2"/>
  <c r="BE1748" i="2"/>
  <c r="T1748" i="2"/>
  <c r="R1748" i="2"/>
  <c r="P1748" i="2"/>
  <c r="BI1747" i="2"/>
  <c r="BH1747" i="2"/>
  <c r="BG1747" i="2"/>
  <c r="BE1747" i="2"/>
  <c r="T1747" i="2"/>
  <c r="R1747" i="2"/>
  <c r="P1747" i="2"/>
  <c r="BI1746" i="2"/>
  <c r="BH1746" i="2"/>
  <c r="BG1746" i="2"/>
  <c r="BE1746" i="2"/>
  <c r="T1746" i="2"/>
  <c r="R1746" i="2"/>
  <c r="P1746" i="2"/>
  <c r="BI1745" i="2"/>
  <c r="BH1745" i="2"/>
  <c r="BG1745" i="2"/>
  <c r="BE1745" i="2"/>
  <c r="T1745" i="2"/>
  <c r="R1745" i="2"/>
  <c r="P1745" i="2"/>
  <c r="BI1744" i="2"/>
  <c r="BH1744" i="2"/>
  <c r="BG1744" i="2"/>
  <c r="BE1744" i="2"/>
  <c r="T1744" i="2"/>
  <c r="R1744" i="2"/>
  <c r="P1744" i="2"/>
  <c r="BI1743" i="2"/>
  <c r="BH1743" i="2"/>
  <c r="BG1743" i="2"/>
  <c r="BE1743" i="2"/>
  <c r="T1743" i="2"/>
  <c r="R1743" i="2"/>
  <c r="P1743" i="2"/>
  <c r="BI1742" i="2"/>
  <c r="BH1742" i="2"/>
  <c r="BG1742" i="2"/>
  <c r="BE1742" i="2"/>
  <c r="T1742" i="2"/>
  <c r="R1742" i="2"/>
  <c r="P1742" i="2"/>
  <c r="BI1741" i="2"/>
  <c r="BH1741" i="2"/>
  <c r="BG1741" i="2"/>
  <c r="BE1741" i="2"/>
  <c r="T1741" i="2"/>
  <c r="R1741" i="2"/>
  <c r="P1741" i="2"/>
  <c r="BI1740" i="2"/>
  <c r="BH1740" i="2"/>
  <c r="BG1740" i="2"/>
  <c r="BE1740" i="2"/>
  <c r="T1740" i="2"/>
  <c r="R1740" i="2"/>
  <c r="P1740" i="2"/>
  <c r="BI1739" i="2"/>
  <c r="BH1739" i="2"/>
  <c r="BG1739" i="2"/>
  <c r="BE1739" i="2"/>
  <c r="T1739" i="2"/>
  <c r="R1739" i="2"/>
  <c r="P1739" i="2"/>
  <c r="BI1736" i="2"/>
  <c r="BH1736" i="2"/>
  <c r="BG1736" i="2"/>
  <c r="BE1736" i="2"/>
  <c r="T1736" i="2"/>
  <c r="R1736" i="2"/>
  <c r="P1736" i="2"/>
  <c r="BI1735" i="2"/>
  <c r="BH1735" i="2"/>
  <c r="BG1735" i="2"/>
  <c r="BE1735" i="2"/>
  <c r="T1735" i="2"/>
  <c r="R1735" i="2"/>
  <c r="P1735" i="2"/>
  <c r="BI1734" i="2"/>
  <c r="BH1734" i="2"/>
  <c r="BG1734" i="2"/>
  <c r="BE1734" i="2"/>
  <c r="T1734" i="2"/>
  <c r="R1734" i="2"/>
  <c r="P1734" i="2"/>
  <c r="BI1733" i="2"/>
  <c r="BH1733" i="2"/>
  <c r="BG1733" i="2"/>
  <c r="BE1733" i="2"/>
  <c r="T1733" i="2"/>
  <c r="R1733" i="2"/>
  <c r="P1733" i="2"/>
  <c r="BI1732" i="2"/>
  <c r="BH1732" i="2"/>
  <c r="BG1732" i="2"/>
  <c r="BE1732" i="2"/>
  <c r="T1732" i="2"/>
  <c r="R1732" i="2"/>
  <c r="P1732" i="2"/>
  <c r="BI1731" i="2"/>
  <c r="BH1731" i="2"/>
  <c r="BG1731" i="2"/>
  <c r="BE1731" i="2"/>
  <c r="T1731" i="2"/>
  <c r="R1731" i="2"/>
  <c r="P1731" i="2"/>
  <c r="BI1730" i="2"/>
  <c r="BH1730" i="2"/>
  <c r="BG1730" i="2"/>
  <c r="BE1730" i="2"/>
  <c r="T1730" i="2"/>
  <c r="R1730" i="2"/>
  <c r="P1730" i="2"/>
  <c r="BI1729" i="2"/>
  <c r="BH1729" i="2"/>
  <c r="BG1729" i="2"/>
  <c r="BE1729" i="2"/>
  <c r="T1729" i="2"/>
  <c r="R1729" i="2"/>
  <c r="P1729" i="2"/>
  <c r="BI1728" i="2"/>
  <c r="BH1728" i="2"/>
  <c r="BG1728" i="2"/>
  <c r="BE1728" i="2"/>
  <c r="T1728" i="2"/>
  <c r="R1728" i="2"/>
  <c r="P1728" i="2"/>
  <c r="BI1727" i="2"/>
  <c r="BH1727" i="2"/>
  <c r="BG1727" i="2"/>
  <c r="BE1727" i="2"/>
  <c r="T1727" i="2"/>
  <c r="R1727" i="2"/>
  <c r="P1727" i="2"/>
  <c r="BI1726" i="2"/>
  <c r="BH1726" i="2"/>
  <c r="BG1726" i="2"/>
  <c r="BE1726" i="2"/>
  <c r="T1726" i="2"/>
  <c r="R1726" i="2"/>
  <c r="P1726" i="2"/>
  <c r="BI1725" i="2"/>
  <c r="BH1725" i="2"/>
  <c r="BG1725" i="2"/>
  <c r="BE1725" i="2"/>
  <c r="T1725" i="2"/>
  <c r="R1725" i="2"/>
  <c r="P1725" i="2"/>
  <c r="BI1724" i="2"/>
  <c r="BH1724" i="2"/>
  <c r="BG1724" i="2"/>
  <c r="BE1724" i="2"/>
  <c r="T1724" i="2"/>
  <c r="R1724" i="2"/>
  <c r="P1724" i="2"/>
  <c r="BI1723" i="2"/>
  <c r="BH1723" i="2"/>
  <c r="BG1723" i="2"/>
  <c r="BE1723" i="2"/>
  <c r="T1723" i="2"/>
  <c r="R1723" i="2"/>
  <c r="P1723" i="2"/>
  <c r="BI1722" i="2"/>
  <c r="BH1722" i="2"/>
  <c r="BG1722" i="2"/>
  <c r="BE1722" i="2"/>
  <c r="T1722" i="2"/>
  <c r="R1722" i="2"/>
  <c r="P1722" i="2"/>
  <c r="BI1721" i="2"/>
  <c r="BH1721" i="2"/>
  <c r="BG1721" i="2"/>
  <c r="BE1721" i="2"/>
  <c r="T1721" i="2"/>
  <c r="R1721" i="2"/>
  <c r="P1721" i="2"/>
  <c r="BI1720" i="2"/>
  <c r="BH1720" i="2"/>
  <c r="BG1720" i="2"/>
  <c r="BE1720" i="2"/>
  <c r="T1720" i="2"/>
  <c r="R1720" i="2"/>
  <c r="P1720" i="2"/>
  <c r="BI1719" i="2"/>
  <c r="BH1719" i="2"/>
  <c r="BG1719" i="2"/>
  <c r="BE1719" i="2"/>
  <c r="T1719" i="2"/>
  <c r="R1719" i="2"/>
  <c r="P1719" i="2"/>
  <c r="BI1718" i="2"/>
  <c r="BH1718" i="2"/>
  <c r="BG1718" i="2"/>
  <c r="BE1718" i="2"/>
  <c r="T1718" i="2"/>
  <c r="R1718" i="2"/>
  <c r="P1718" i="2"/>
  <c r="BI1717" i="2"/>
  <c r="BH1717" i="2"/>
  <c r="BG1717" i="2"/>
  <c r="BE1717" i="2"/>
  <c r="T1717" i="2"/>
  <c r="R1717" i="2"/>
  <c r="P1717" i="2"/>
  <c r="BI1716" i="2"/>
  <c r="BH1716" i="2"/>
  <c r="BG1716" i="2"/>
  <c r="BE1716" i="2"/>
  <c r="T1716" i="2"/>
  <c r="R1716" i="2"/>
  <c r="P1716" i="2"/>
  <c r="BI1715" i="2"/>
  <c r="BH1715" i="2"/>
  <c r="BG1715" i="2"/>
  <c r="BE1715" i="2"/>
  <c r="T1715" i="2"/>
  <c r="R1715" i="2"/>
  <c r="P1715" i="2"/>
  <c r="BI1714" i="2"/>
  <c r="BH1714" i="2"/>
  <c r="BG1714" i="2"/>
  <c r="BE1714" i="2"/>
  <c r="T1714" i="2"/>
  <c r="R1714" i="2"/>
  <c r="P1714" i="2"/>
  <c r="BI1713" i="2"/>
  <c r="BH1713" i="2"/>
  <c r="BG1713" i="2"/>
  <c r="BE1713" i="2"/>
  <c r="T1713" i="2"/>
  <c r="R1713" i="2"/>
  <c r="P1713" i="2"/>
  <c r="BI1712" i="2"/>
  <c r="BH1712" i="2"/>
  <c r="BG1712" i="2"/>
  <c r="BE1712" i="2"/>
  <c r="T1712" i="2"/>
  <c r="R1712" i="2"/>
  <c r="P1712" i="2"/>
  <c r="BI1711" i="2"/>
  <c r="BH1711" i="2"/>
  <c r="BG1711" i="2"/>
  <c r="BE1711" i="2"/>
  <c r="T1711" i="2"/>
  <c r="R1711" i="2"/>
  <c r="P1711" i="2"/>
  <c r="BI1710" i="2"/>
  <c r="BH1710" i="2"/>
  <c r="BG1710" i="2"/>
  <c r="BE1710" i="2"/>
  <c r="T1710" i="2"/>
  <c r="R1710" i="2"/>
  <c r="P1710" i="2"/>
  <c r="BI1709" i="2"/>
  <c r="BH1709" i="2"/>
  <c r="BG1709" i="2"/>
  <c r="BE1709" i="2"/>
  <c r="T1709" i="2"/>
  <c r="R1709" i="2"/>
  <c r="P1709" i="2"/>
  <c r="BI1706" i="2"/>
  <c r="BH1706" i="2"/>
  <c r="BG1706" i="2"/>
  <c r="BE1706" i="2"/>
  <c r="T1706" i="2"/>
  <c r="R1706" i="2"/>
  <c r="P1706" i="2"/>
  <c r="BI1703" i="2"/>
  <c r="BH1703" i="2"/>
  <c r="BG1703" i="2"/>
  <c r="BE1703" i="2"/>
  <c r="T1703" i="2"/>
  <c r="R1703" i="2"/>
  <c r="P1703" i="2"/>
  <c r="BI1700" i="2"/>
  <c r="BH1700" i="2"/>
  <c r="BG1700" i="2"/>
  <c r="BE1700" i="2"/>
  <c r="T1700" i="2"/>
  <c r="R1700" i="2"/>
  <c r="P1700" i="2"/>
  <c r="BI1697" i="2"/>
  <c r="BH1697" i="2"/>
  <c r="BG1697" i="2"/>
  <c r="BE1697" i="2"/>
  <c r="T1697" i="2"/>
  <c r="R1697" i="2"/>
  <c r="P1697" i="2"/>
  <c r="BI1696" i="2"/>
  <c r="BH1696" i="2"/>
  <c r="BG1696" i="2"/>
  <c r="BE1696" i="2"/>
  <c r="T1696" i="2"/>
  <c r="R1696" i="2"/>
  <c r="P1696" i="2"/>
  <c r="BI1695" i="2"/>
  <c r="BH1695" i="2"/>
  <c r="BG1695" i="2"/>
  <c r="BE1695" i="2"/>
  <c r="T1695" i="2"/>
  <c r="R1695" i="2"/>
  <c r="P1695" i="2"/>
  <c r="BI1693" i="2"/>
  <c r="BH1693" i="2"/>
  <c r="BG1693" i="2"/>
  <c r="BE1693" i="2"/>
  <c r="T1693" i="2"/>
  <c r="R1693" i="2"/>
  <c r="P1693" i="2"/>
  <c r="BI1692" i="2"/>
  <c r="BH1692" i="2"/>
  <c r="BG1692" i="2"/>
  <c r="BE1692" i="2"/>
  <c r="T1692" i="2"/>
  <c r="R1692" i="2"/>
  <c r="P1692" i="2"/>
  <c r="BI1691" i="2"/>
  <c r="BH1691" i="2"/>
  <c r="BG1691" i="2"/>
  <c r="BE1691" i="2"/>
  <c r="T1691" i="2"/>
  <c r="R1691" i="2"/>
  <c r="P1691" i="2"/>
  <c r="BI1688" i="2"/>
  <c r="BH1688" i="2"/>
  <c r="BG1688" i="2"/>
  <c r="BE1688" i="2"/>
  <c r="T1688" i="2"/>
  <c r="R1688" i="2"/>
  <c r="P1688" i="2"/>
  <c r="BI1685" i="2"/>
  <c r="BH1685" i="2"/>
  <c r="BG1685" i="2"/>
  <c r="BE1685" i="2"/>
  <c r="T1685" i="2"/>
  <c r="R1685" i="2"/>
  <c r="P1685" i="2"/>
  <c r="BI1683" i="2"/>
  <c r="BH1683" i="2"/>
  <c r="BG1683" i="2"/>
  <c r="BE1683" i="2"/>
  <c r="T1683" i="2"/>
  <c r="R1683" i="2"/>
  <c r="P1683" i="2"/>
  <c r="BI1680" i="2"/>
  <c r="BH1680" i="2"/>
  <c r="BG1680" i="2"/>
  <c r="BE1680" i="2"/>
  <c r="T1680" i="2"/>
  <c r="R1680" i="2"/>
  <c r="P1680" i="2"/>
  <c r="BI1677" i="2"/>
  <c r="BH1677" i="2"/>
  <c r="BG1677" i="2"/>
  <c r="BE1677" i="2"/>
  <c r="T1677" i="2"/>
  <c r="R1677" i="2"/>
  <c r="P1677" i="2"/>
  <c r="BI1674" i="2"/>
  <c r="BH1674" i="2"/>
  <c r="BG1674" i="2"/>
  <c r="BE1674" i="2"/>
  <c r="T1674" i="2"/>
  <c r="R1674" i="2"/>
  <c r="P1674" i="2"/>
  <c r="BI1671" i="2"/>
  <c r="BH1671" i="2"/>
  <c r="BG1671" i="2"/>
  <c r="BE1671" i="2"/>
  <c r="T1671" i="2"/>
  <c r="R1671" i="2"/>
  <c r="P1671" i="2"/>
  <c r="BI1668" i="2"/>
  <c r="BH1668" i="2"/>
  <c r="BG1668" i="2"/>
  <c r="BE1668" i="2"/>
  <c r="T1668" i="2"/>
  <c r="R1668" i="2"/>
  <c r="P1668" i="2"/>
  <c r="BI1665" i="2"/>
  <c r="BH1665" i="2"/>
  <c r="BG1665" i="2"/>
  <c r="BE1665" i="2"/>
  <c r="T1665" i="2"/>
  <c r="R1665" i="2"/>
  <c r="P1665" i="2"/>
  <c r="BI1662" i="2"/>
  <c r="BH1662" i="2"/>
  <c r="BG1662" i="2"/>
  <c r="BE1662" i="2"/>
  <c r="T1662" i="2"/>
  <c r="R1662" i="2"/>
  <c r="P1662" i="2"/>
  <c r="BI1659" i="2"/>
  <c r="BH1659" i="2"/>
  <c r="BG1659" i="2"/>
  <c r="BE1659" i="2"/>
  <c r="T1659" i="2"/>
  <c r="R1659" i="2"/>
  <c r="P1659" i="2"/>
  <c r="BI1656" i="2"/>
  <c r="BH1656" i="2"/>
  <c r="BG1656" i="2"/>
  <c r="BE1656" i="2"/>
  <c r="T1656" i="2"/>
  <c r="R1656" i="2"/>
  <c r="P1656" i="2"/>
  <c r="BI1653" i="2"/>
  <c r="BH1653" i="2"/>
  <c r="BG1653" i="2"/>
  <c r="BE1653" i="2"/>
  <c r="T1653" i="2"/>
  <c r="R1653" i="2"/>
  <c r="P1653" i="2"/>
  <c r="BI1650" i="2"/>
  <c r="BH1650" i="2"/>
  <c r="BG1650" i="2"/>
  <c r="BE1650" i="2"/>
  <c r="T1650" i="2"/>
  <c r="R1650" i="2"/>
  <c r="P1650" i="2"/>
  <c r="BI1647" i="2"/>
  <c r="BH1647" i="2"/>
  <c r="BG1647" i="2"/>
  <c r="BE1647" i="2"/>
  <c r="T1647" i="2"/>
  <c r="R1647" i="2"/>
  <c r="P1647" i="2"/>
  <c r="BI1644" i="2"/>
  <c r="BH1644" i="2"/>
  <c r="BG1644" i="2"/>
  <c r="BE1644" i="2"/>
  <c r="T1644" i="2"/>
  <c r="R1644" i="2"/>
  <c r="P1644" i="2"/>
  <c r="BI1641" i="2"/>
  <c r="BH1641" i="2"/>
  <c r="BG1641" i="2"/>
  <c r="BE1641" i="2"/>
  <c r="T1641" i="2"/>
  <c r="R1641" i="2"/>
  <c r="P1641" i="2"/>
  <c r="BI1638" i="2"/>
  <c r="BH1638" i="2"/>
  <c r="BG1638" i="2"/>
  <c r="BE1638" i="2"/>
  <c r="T1638" i="2"/>
  <c r="R1638" i="2"/>
  <c r="P1638" i="2"/>
  <c r="BI1635" i="2"/>
  <c r="BH1635" i="2"/>
  <c r="BG1635" i="2"/>
  <c r="BE1635" i="2"/>
  <c r="T1635" i="2"/>
  <c r="R1635" i="2"/>
  <c r="P1635" i="2"/>
  <c r="BI1632" i="2"/>
  <c r="BH1632" i="2"/>
  <c r="BG1632" i="2"/>
  <c r="BE1632" i="2"/>
  <c r="T1632" i="2"/>
  <c r="R1632" i="2"/>
  <c r="P1632" i="2"/>
  <c r="BI1631" i="2"/>
  <c r="BH1631" i="2"/>
  <c r="BG1631" i="2"/>
  <c r="BE1631" i="2"/>
  <c r="T1631" i="2"/>
  <c r="R1631" i="2"/>
  <c r="P1631" i="2"/>
  <c r="BI1630" i="2"/>
  <c r="BH1630" i="2"/>
  <c r="BG1630" i="2"/>
  <c r="BE1630" i="2"/>
  <c r="T1630" i="2"/>
  <c r="R1630" i="2"/>
  <c r="P1630" i="2"/>
  <c r="BI1627" i="2"/>
  <c r="BH1627" i="2"/>
  <c r="BG1627" i="2"/>
  <c r="BE1627" i="2"/>
  <c r="T1627" i="2"/>
  <c r="R1627" i="2"/>
  <c r="P1627" i="2"/>
  <c r="BI1625" i="2"/>
  <c r="BH1625" i="2"/>
  <c r="BG1625" i="2"/>
  <c r="BE1625" i="2"/>
  <c r="T1625" i="2"/>
  <c r="R1625" i="2"/>
  <c r="P1625" i="2"/>
  <c r="BI1621" i="2"/>
  <c r="BH1621" i="2"/>
  <c r="BG1621" i="2"/>
  <c r="BE1621" i="2"/>
  <c r="T1621" i="2"/>
  <c r="R1621" i="2"/>
  <c r="P1621" i="2"/>
  <c r="BI1619" i="2"/>
  <c r="BH1619" i="2"/>
  <c r="BG1619" i="2"/>
  <c r="BE1619" i="2"/>
  <c r="T1619" i="2"/>
  <c r="R1619" i="2"/>
  <c r="P1619" i="2"/>
  <c r="BI1617" i="2"/>
  <c r="BH1617" i="2"/>
  <c r="BG1617" i="2"/>
  <c r="BE1617" i="2"/>
  <c r="T1617" i="2"/>
  <c r="R1617" i="2"/>
  <c r="P1617" i="2"/>
  <c r="BI1614" i="2"/>
  <c r="BH1614" i="2"/>
  <c r="BG1614" i="2"/>
  <c r="BE1614" i="2"/>
  <c r="T1614" i="2"/>
  <c r="R1614" i="2"/>
  <c r="P1614" i="2"/>
  <c r="BI1613" i="2"/>
  <c r="BH1613" i="2"/>
  <c r="BG1613" i="2"/>
  <c r="BE1613" i="2"/>
  <c r="T1613" i="2"/>
  <c r="R1613" i="2"/>
  <c r="P1613" i="2"/>
  <c r="BI1610" i="2"/>
  <c r="BH1610" i="2"/>
  <c r="BG1610" i="2"/>
  <c r="BE1610" i="2"/>
  <c r="T1610" i="2"/>
  <c r="R1610" i="2"/>
  <c r="P1610" i="2"/>
  <c r="BI1607" i="2"/>
  <c r="BH1607" i="2"/>
  <c r="BG1607" i="2"/>
  <c r="BE1607" i="2"/>
  <c r="T1607" i="2"/>
  <c r="R1607" i="2"/>
  <c r="P1607" i="2"/>
  <c r="BI1584" i="2"/>
  <c r="BH1584" i="2"/>
  <c r="BG1584" i="2"/>
  <c r="BE1584" i="2"/>
  <c r="T1584" i="2"/>
  <c r="R1584" i="2"/>
  <c r="P1584" i="2"/>
  <c r="BI1561" i="2"/>
  <c r="BH1561" i="2"/>
  <c r="BG1561" i="2"/>
  <c r="BE1561" i="2"/>
  <c r="T1561" i="2"/>
  <c r="R1561" i="2"/>
  <c r="P1561" i="2"/>
  <c r="BI1551" i="2"/>
  <c r="BH1551" i="2"/>
  <c r="BG1551" i="2"/>
  <c r="BE1551" i="2"/>
  <c r="T1551" i="2"/>
  <c r="R1551" i="2"/>
  <c r="P1551" i="2"/>
  <c r="BI1536" i="2"/>
  <c r="BH1536" i="2"/>
  <c r="BG1536" i="2"/>
  <c r="BE1536" i="2"/>
  <c r="T1536" i="2"/>
  <c r="R1536" i="2"/>
  <c r="P1536" i="2"/>
  <c r="BI1534" i="2"/>
  <c r="BH1534" i="2"/>
  <c r="BG1534" i="2"/>
  <c r="BE1534" i="2"/>
  <c r="T1534" i="2"/>
  <c r="R1534" i="2"/>
  <c r="P1534" i="2"/>
  <c r="BI1532" i="2"/>
  <c r="BH1532" i="2"/>
  <c r="BG1532" i="2"/>
  <c r="BE1532" i="2"/>
  <c r="T1532" i="2"/>
  <c r="R1532" i="2"/>
  <c r="P1532" i="2"/>
  <c r="BI1529" i="2"/>
  <c r="BH1529" i="2"/>
  <c r="BG1529" i="2"/>
  <c r="BE1529" i="2"/>
  <c r="T1529" i="2"/>
  <c r="R1529" i="2"/>
  <c r="P1529" i="2"/>
  <c r="BI1528" i="2"/>
  <c r="BH1528" i="2"/>
  <c r="BG1528" i="2"/>
  <c r="BE1528" i="2"/>
  <c r="T1528" i="2"/>
  <c r="R1528" i="2"/>
  <c r="P1528" i="2"/>
  <c r="BI1525" i="2"/>
  <c r="BH1525" i="2"/>
  <c r="BG1525" i="2"/>
  <c r="BE1525" i="2"/>
  <c r="T1525" i="2"/>
  <c r="R1525" i="2"/>
  <c r="P1525" i="2"/>
  <c r="BI1522" i="2"/>
  <c r="BH1522" i="2"/>
  <c r="BG1522" i="2"/>
  <c r="BE1522" i="2"/>
  <c r="T1522" i="2"/>
  <c r="R1522" i="2"/>
  <c r="P1522" i="2"/>
  <c r="BI1519" i="2"/>
  <c r="BH1519" i="2"/>
  <c r="BG1519" i="2"/>
  <c r="BE1519" i="2"/>
  <c r="T1519" i="2"/>
  <c r="R1519" i="2"/>
  <c r="P1519" i="2"/>
  <c r="BI1516" i="2"/>
  <c r="BH1516" i="2"/>
  <c r="BG1516" i="2"/>
  <c r="BE1516" i="2"/>
  <c r="T1516" i="2"/>
  <c r="R1516" i="2"/>
  <c r="P1516" i="2"/>
  <c r="BI1513" i="2"/>
  <c r="BH1513" i="2"/>
  <c r="BG1513" i="2"/>
  <c r="BE1513" i="2"/>
  <c r="T1513" i="2"/>
  <c r="R1513" i="2"/>
  <c r="P1513" i="2"/>
  <c r="BI1510" i="2"/>
  <c r="BH1510" i="2"/>
  <c r="BG1510" i="2"/>
  <c r="BE1510" i="2"/>
  <c r="T1510" i="2"/>
  <c r="R1510" i="2"/>
  <c r="P1510" i="2"/>
  <c r="BI1507" i="2"/>
  <c r="BH1507" i="2"/>
  <c r="BG1507" i="2"/>
  <c r="BE1507" i="2"/>
  <c r="T1507" i="2"/>
  <c r="R1507" i="2"/>
  <c r="P1507" i="2"/>
  <c r="BI1504" i="2"/>
  <c r="BH1504" i="2"/>
  <c r="BG1504" i="2"/>
  <c r="BE1504" i="2"/>
  <c r="T1504" i="2"/>
  <c r="R1504" i="2"/>
  <c r="P1504" i="2"/>
  <c r="BI1501" i="2"/>
  <c r="BH1501" i="2"/>
  <c r="BG1501" i="2"/>
  <c r="BE1501" i="2"/>
  <c r="T1501" i="2"/>
  <c r="R1501" i="2"/>
  <c r="P1501" i="2"/>
  <c r="BI1498" i="2"/>
  <c r="BH1498" i="2"/>
  <c r="BG1498" i="2"/>
  <c r="BE1498" i="2"/>
  <c r="T1498" i="2"/>
  <c r="R1498" i="2"/>
  <c r="P1498" i="2"/>
  <c r="BI1494" i="2"/>
  <c r="BH1494" i="2"/>
  <c r="BG1494" i="2"/>
  <c r="BE1494" i="2"/>
  <c r="T1494" i="2"/>
  <c r="R1494" i="2"/>
  <c r="P1494" i="2"/>
  <c r="BI1490" i="2"/>
  <c r="BH1490" i="2"/>
  <c r="BG1490" i="2"/>
  <c r="BE1490" i="2"/>
  <c r="T1490" i="2"/>
  <c r="R1490" i="2"/>
  <c r="P1490" i="2"/>
  <c r="BI1486" i="2"/>
  <c r="BH1486" i="2"/>
  <c r="BG1486" i="2"/>
  <c r="BE1486" i="2"/>
  <c r="T1486" i="2"/>
  <c r="R1486" i="2"/>
  <c r="P1486" i="2"/>
  <c r="BI1480" i="2"/>
  <c r="BH1480" i="2"/>
  <c r="BG1480" i="2"/>
  <c r="BE1480" i="2"/>
  <c r="T1480" i="2"/>
  <c r="R1480" i="2"/>
  <c r="P1480" i="2"/>
  <c r="BI1478" i="2"/>
  <c r="BH1478" i="2"/>
  <c r="BG1478" i="2"/>
  <c r="BE1478" i="2"/>
  <c r="T1478" i="2"/>
  <c r="R1478" i="2"/>
  <c r="P1478" i="2"/>
  <c r="BI1477" i="2"/>
  <c r="BH1477" i="2"/>
  <c r="BG1477" i="2"/>
  <c r="BE1477" i="2"/>
  <c r="T1477" i="2"/>
  <c r="R1477" i="2"/>
  <c r="P1477" i="2"/>
  <c r="BI1476" i="2"/>
  <c r="BH1476" i="2"/>
  <c r="BG1476" i="2"/>
  <c r="BE1476" i="2"/>
  <c r="T1476" i="2"/>
  <c r="R1476" i="2"/>
  <c r="P1476" i="2"/>
  <c r="BI1475" i="2"/>
  <c r="BH1475" i="2"/>
  <c r="BG1475" i="2"/>
  <c r="BE1475" i="2"/>
  <c r="T1475" i="2"/>
  <c r="R1475" i="2"/>
  <c r="P1475" i="2"/>
  <c r="BI1474" i="2"/>
  <c r="BH1474" i="2"/>
  <c r="BG1474" i="2"/>
  <c r="BE1474" i="2"/>
  <c r="T1474" i="2"/>
  <c r="R1474" i="2"/>
  <c r="P1474" i="2"/>
  <c r="BI1473" i="2"/>
  <c r="BH1473" i="2"/>
  <c r="BG1473" i="2"/>
  <c r="BE1473" i="2"/>
  <c r="T1473" i="2"/>
  <c r="R1473" i="2"/>
  <c r="P1473" i="2"/>
  <c r="BI1472" i="2"/>
  <c r="BH1472" i="2"/>
  <c r="BG1472" i="2"/>
  <c r="BE1472" i="2"/>
  <c r="T1472" i="2"/>
  <c r="R1472" i="2"/>
  <c r="P1472" i="2"/>
  <c r="BI1471" i="2"/>
  <c r="BH1471" i="2"/>
  <c r="BG1471" i="2"/>
  <c r="BE1471" i="2"/>
  <c r="T1471" i="2"/>
  <c r="R1471" i="2"/>
  <c r="P1471" i="2"/>
  <c r="BI1470" i="2"/>
  <c r="BH1470" i="2"/>
  <c r="BG1470" i="2"/>
  <c r="BE1470" i="2"/>
  <c r="T1470" i="2"/>
  <c r="R1470" i="2"/>
  <c r="P1470" i="2"/>
  <c r="BI1469" i="2"/>
  <c r="BH1469" i="2"/>
  <c r="BG1469" i="2"/>
  <c r="BE1469" i="2"/>
  <c r="T1469" i="2"/>
  <c r="R1469" i="2"/>
  <c r="P1469" i="2"/>
  <c r="BI1468" i="2"/>
  <c r="BH1468" i="2"/>
  <c r="BG1468" i="2"/>
  <c r="BE1468" i="2"/>
  <c r="T1468" i="2"/>
  <c r="R1468" i="2"/>
  <c r="P1468" i="2"/>
  <c r="BI1467" i="2"/>
  <c r="BH1467" i="2"/>
  <c r="BG1467" i="2"/>
  <c r="BE1467" i="2"/>
  <c r="T1467" i="2"/>
  <c r="R1467" i="2"/>
  <c r="P1467" i="2"/>
  <c r="BI1466" i="2"/>
  <c r="BH1466" i="2"/>
  <c r="BG1466" i="2"/>
  <c r="BE1466" i="2"/>
  <c r="T1466" i="2"/>
  <c r="R1466" i="2"/>
  <c r="P1466" i="2"/>
  <c r="BI1465" i="2"/>
  <c r="BH1465" i="2"/>
  <c r="BG1465" i="2"/>
  <c r="BE1465" i="2"/>
  <c r="T1465" i="2"/>
  <c r="R1465" i="2"/>
  <c r="P1465" i="2"/>
  <c r="BI1464" i="2"/>
  <c r="BH1464" i="2"/>
  <c r="BG1464" i="2"/>
  <c r="BE1464" i="2"/>
  <c r="T1464" i="2"/>
  <c r="R1464" i="2"/>
  <c r="P1464" i="2"/>
  <c r="BI1463" i="2"/>
  <c r="BH1463" i="2"/>
  <c r="BG1463" i="2"/>
  <c r="BE1463" i="2"/>
  <c r="T1463" i="2"/>
  <c r="R1463" i="2"/>
  <c r="P1463" i="2"/>
  <c r="BI1462" i="2"/>
  <c r="BH1462" i="2"/>
  <c r="BG1462" i="2"/>
  <c r="BE1462" i="2"/>
  <c r="T1462" i="2"/>
  <c r="R1462" i="2"/>
  <c r="P1462" i="2"/>
  <c r="BI1461" i="2"/>
  <c r="BH1461" i="2"/>
  <c r="BG1461" i="2"/>
  <c r="BE1461" i="2"/>
  <c r="T1461" i="2"/>
  <c r="R1461" i="2"/>
  <c r="P1461" i="2"/>
  <c r="BI1460" i="2"/>
  <c r="BH1460" i="2"/>
  <c r="BG1460" i="2"/>
  <c r="BE1460" i="2"/>
  <c r="T1460" i="2"/>
  <c r="R1460" i="2"/>
  <c r="P1460" i="2"/>
  <c r="BI1459" i="2"/>
  <c r="BH1459" i="2"/>
  <c r="BG1459" i="2"/>
  <c r="BE1459" i="2"/>
  <c r="T1459" i="2"/>
  <c r="R1459" i="2"/>
  <c r="P1459" i="2"/>
  <c r="BI1458" i="2"/>
  <c r="BH1458" i="2"/>
  <c r="BG1458" i="2"/>
  <c r="BE1458" i="2"/>
  <c r="T1458" i="2"/>
  <c r="R1458" i="2"/>
  <c r="P1458" i="2"/>
  <c r="BI1457" i="2"/>
  <c r="BH1457" i="2"/>
  <c r="BG1457" i="2"/>
  <c r="BE1457" i="2"/>
  <c r="T1457" i="2"/>
  <c r="R1457" i="2"/>
  <c r="P1457" i="2"/>
  <c r="BI1456" i="2"/>
  <c r="BH1456" i="2"/>
  <c r="BG1456" i="2"/>
  <c r="BE1456" i="2"/>
  <c r="T1456" i="2"/>
  <c r="R1456" i="2"/>
  <c r="P1456" i="2"/>
  <c r="BI1455" i="2"/>
  <c r="BH1455" i="2"/>
  <c r="BG1455" i="2"/>
  <c r="BE1455" i="2"/>
  <c r="T1455" i="2"/>
  <c r="R1455" i="2"/>
  <c r="P1455" i="2"/>
  <c r="BI1454" i="2"/>
  <c r="BH1454" i="2"/>
  <c r="BG1454" i="2"/>
  <c r="BE1454" i="2"/>
  <c r="T1454" i="2"/>
  <c r="R1454" i="2"/>
  <c r="P1454" i="2"/>
  <c r="BI1453" i="2"/>
  <c r="BH1453" i="2"/>
  <c r="BG1453" i="2"/>
  <c r="BE1453" i="2"/>
  <c r="T1453" i="2"/>
  <c r="R1453" i="2"/>
  <c r="P1453" i="2"/>
  <c r="BI1452" i="2"/>
  <c r="BH1452" i="2"/>
  <c r="BG1452" i="2"/>
  <c r="BE1452" i="2"/>
  <c r="T1452" i="2"/>
  <c r="R1452" i="2"/>
  <c r="P1452" i="2"/>
  <c r="BI1451" i="2"/>
  <c r="BH1451" i="2"/>
  <c r="BG1451" i="2"/>
  <c r="BE1451" i="2"/>
  <c r="T1451" i="2"/>
  <c r="R1451" i="2"/>
  <c r="P1451" i="2"/>
  <c r="BI1450" i="2"/>
  <c r="BH1450" i="2"/>
  <c r="BG1450" i="2"/>
  <c r="BE1450" i="2"/>
  <c r="T1450" i="2"/>
  <c r="R1450" i="2"/>
  <c r="P1450" i="2"/>
  <c r="BI1449" i="2"/>
  <c r="BH1449" i="2"/>
  <c r="BG1449" i="2"/>
  <c r="BE1449" i="2"/>
  <c r="T1449" i="2"/>
  <c r="R1449" i="2"/>
  <c r="P1449" i="2"/>
  <c r="BI1448" i="2"/>
  <c r="BH1448" i="2"/>
  <c r="BG1448" i="2"/>
  <c r="BE1448" i="2"/>
  <c r="T1448" i="2"/>
  <c r="R1448" i="2"/>
  <c r="P1448" i="2"/>
  <c r="BI1447" i="2"/>
  <c r="BH1447" i="2"/>
  <c r="BG1447" i="2"/>
  <c r="BE1447" i="2"/>
  <c r="T1447" i="2"/>
  <c r="R1447" i="2"/>
  <c r="P1447" i="2"/>
  <c r="BI1446" i="2"/>
  <c r="BH1446" i="2"/>
  <c r="BG1446" i="2"/>
  <c r="BE1446" i="2"/>
  <c r="T1446" i="2"/>
  <c r="R1446" i="2"/>
  <c r="P1446" i="2"/>
  <c r="BI1445" i="2"/>
  <c r="BH1445" i="2"/>
  <c r="BG1445" i="2"/>
  <c r="BE1445" i="2"/>
  <c r="T1445" i="2"/>
  <c r="R1445" i="2"/>
  <c r="P1445" i="2"/>
  <c r="BI1444" i="2"/>
  <c r="BH1444" i="2"/>
  <c r="BG1444" i="2"/>
  <c r="BE1444" i="2"/>
  <c r="T1444" i="2"/>
  <c r="R1444" i="2"/>
  <c r="P1444" i="2"/>
  <c r="BI1442" i="2"/>
  <c r="BH1442" i="2"/>
  <c r="BG1442" i="2"/>
  <c r="BE1442" i="2"/>
  <c r="T1442" i="2"/>
  <c r="R1442" i="2"/>
  <c r="P1442" i="2"/>
  <c r="BI1441" i="2"/>
  <c r="BH1441" i="2"/>
  <c r="BG1441" i="2"/>
  <c r="BE1441" i="2"/>
  <c r="T1441" i="2"/>
  <c r="R1441" i="2"/>
  <c r="P1441" i="2"/>
  <c r="BI1440" i="2"/>
  <c r="BH1440" i="2"/>
  <c r="BG1440" i="2"/>
  <c r="BE1440" i="2"/>
  <c r="T1440" i="2"/>
  <c r="R1440" i="2"/>
  <c r="P1440" i="2"/>
  <c r="BI1439" i="2"/>
  <c r="BH1439" i="2"/>
  <c r="BG1439" i="2"/>
  <c r="BE1439" i="2"/>
  <c r="T1439" i="2"/>
  <c r="R1439" i="2"/>
  <c r="P1439" i="2"/>
  <c r="BI1438" i="2"/>
  <c r="BH1438" i="2"/>
  <c r="BG1438" i="2"/>
  <c r="BE1438" i="2"/>
  <c r="T1438" i="2"/>
  <c r="R1438" i="2"/>
  <c r="P1438" i="2"/>
  <c r="BI1437" i="2"/>
  <c r="BH1437" i="2"/>
  <c r="BG1437" i="2"/>
  <c r="BE1437" i="2"/>
  <c r="T1437" i="2"/>
  <c r="R1437" i="2"/>
  <c r="P1437" i="2"/>
  <c r="BI1436" i="2"/>
  <c r="BH1436" i="2"/>
  <c r="BG1436" i="2"/>
  <c r="BE1436" i="2"/>
  <c r="T1436" i="2"/>
  <c r="R1436" i="2"/>
  <c r="P1436" i="2"/>
  <c r="BI1435" i="2"/>
  <c r="BH1435" i="2"/>
  <c r="BG1435" i="2"/>
  <c r="BE1435" i="2"/>
  <c r="T1435" i="2"/>
  <c r="R1435" i="2"/>
  <c r="P1435" i="2"/>
  <c r="BI1434" i="2"/>
  <c r="BH1434" i="2"/>
  <c r="BG1434" i="2"/>
  <c r="BE1434" i="2"/>
  <c r="T1434" i="2"/>
  <c r="R1434" i="2"/>
  <c r="P1434" i="2"/>
  <c r="BI1433" i="2"/>
  <c r="BH1433" i="2"/>
  <c r="BG1433" i="2"/>
  <c r="BE1433" i="2"/>
  <c r="T1433" i="2"/>
  <c r="R1433" i="2"/>
  <c r="P1433" i="2"/>
  <c r="BI1432" i="2"/>
  <c r="BH1432" i="2"/>
  <c r="BG1432" i="2"/>
  <c r="BE1432" i="2"/>
  <c r="T1432" i="2"/>
  <c r="R1432" i="2"/>
  <c r="P1432" i="2"/>
  <c r="BI1431" i="2"/>
  <c r="BH1431" i="2"/>
  <c r="BG1431" i="2"/>
  <c r="BE1431" i="2"/>
  <c r="T1431" i="2"/>
  <c r="R1431" i="2"/>
  <c r="P1431" i="2"/>
  <c r="BI1430" i="2"/>
  <c r="BH1430" i="2"/>
  <c r="BG1430" i="2"/>
  <c r="BE1430" i="2"/>
  <c r="T1430" i="2"/>
  <c r="R1430" i="2"/>
  <c r="P1430" i="2"/>
  <c r="BI1429" i="2"/>
  <c r="BH1429" i="2"/>
  <c r="BG1429" i="2"/>
  <c r="BE1429" i="2"/>
  <c r="T1429" i="2"/>
  <c r="R1429" i="2"/>
  <c r="P1429" i="2"/>
  <c r="BI1428" i="2"/>
  <c r="BH1428" i="2"/>
  <c r="BG1428" i="2"/>
  <c r="BE1428" i="2"/>
  <c r="T1428" i="2"/>
  <c r="R1428" i="2"/>
  <c r="P1428" i="2"/>
  <c r="BI1427" i="2"/>
  <c r="BH1427" i="2"/>
  <c r="BG1427" i="2"/>
  <c r="BE1427" i="2"/>
  <c r="T1427" i="2"/>
  <c r="R1427" i="2"/>
  <c r="P1427" i="2"/>
  <c r="BI1426" i="2"/>
  <c r="BH1426" i="2"/>
  <c r="BG1426" i="2"/>
  <c r="BE1426" i="2"/>
  <c r="T1426" i="2"/>
  <c r="R1426" i="2"/>
  <c r="P1426" i="2"/>
  <c r="BI1425" i="2"/>
  <c r="BH1425" i="2"/>
  <c r="BG1425" i="2"/>
  <c r="BE1425" i="2"/>
  <c r="T1425" i="2"/>
  <c r="R1425" i="2"/>
  <c r="P1425" i="2"/>
  <c r="BI1424" i="2"/>
  <c r="BH1424" i="2"/>
  <c r="BG1424" i="2"/>
  <c r="BE1424" i="2"/>
  <c r="T1424" i="2"/>
  <c r="R1424" i="2"/>
  <c r="P1424" i="2"/>
  <c r="BI1423" i="2"/>
  <c r="BH1423" i="2"/>
  <c r="BG1423" i="2"/>
  <c r="BE1423" i="2"/>
  <c r="T1423" i="2"/>
  <c r="R1423" i="2"/>
  <c r="P1423" i="2"/>
  <c r="BI1422" i="2"/>
  <c r="BH1422" i="2"/>
  <c r="BG1422" i="2"/>
  <c r="BE1422" i="2"/>
  <c r="T1422" i="2"/>
  <c r="R1422" i="2"/>
  <c r="P1422" i="2"/>
  <c r="BI1421" i="2"/>
  <c r="BH1421" i="2"/>
  <c r="BG1421" i="2"/>
  <c r="BE1421" i="2"/>
  <c r="T1421" i="2"/>
  <c r="R1421" i="2"/>
  <c r="P1421" i="2"/>
  <c r="BI1420" i="2"/>
  <c r="BH1420" i="2"/>
  <c r="BG1420" i="2"/>
  <c r="BE1420" i="2"/>
  <c r="T1420" i="2"/>
  <c r="R1420" i="2"/>
  <c r="P1420" i="2"/>
  <c r="BI1419" i="2"/>
  <c r="BH1419" i="2"/>
  <c r="BG1419" i="2"/>
  <c r="BE1419" i="2"/>
  <c r="T1419" i="2"/>
  <c r="R1419" i="2"/>
  <c r="P1419" i="2"/>
  <c r="BI1418" i="2"/>
  <c r="BH1418" i="2"/>
  <c r="BG1418" i="2"/>
  <c r="BE1418" i="2"/>
  <c r="T1418" i="2"/>
  <c r="R1418" i="2"/>
  <c r="P1418" i="2"/>
  <c r="BI1417" i="2"/>
  <c r="BH1417" i="2"/>
  <c r="BG1417" i="2"/>
  <c r="BE1417" i="2"/>
  <c r="T1417" i="2"/>
  <c r="R1417" i="2"/>
  <c r="P1417" i="2"/>
  <c r="BI1416" i="2"/>
  <c r="BH1416" i="2"/>
  <c r="BG1416" i="2"/>
  <c r="BE1416" i="2"/>
  <c r="T1416" i="2"/>
  <c r="R1416" i="2"/>
  <c r="P1416" i="2"/>
  <c r="BI1415" i="2"/>
  <c r="BH1415" i="2"/>
  <c r="BG1415" i="2"/>
  <c r="BE1415" i="2"/>
  <c r="T1415" i="2"/>
  <c r="R1415" i="2"/>
  <c r="P1415" i="2"/>
  <c r="BI1414" i="2"/>
  <c r="BH1414" i="2"/>
  <c r="BG1414" i="2"/>
  <c r="BE1414" i="2"/>
  <c r="T1414" i="2"/>
  <c r="R1414" i="2"/>
  <c r="P1414" i="2"/>
  <c r="BI1413" i="2"/>
  <c r="BH1413" i="2"/>
  <c r="BG1413" i="2"/>
  <c r="BE1413" i="2"/>
  <c r="T1413" i="2"/>
  <c r="R1413" i="2"/>
  <c r="P1413" i="2"/>
  <c r="BI1412" i="2"/>
  <c r="BH1412" i="2"/>
  <c r="BG1412" i="2"/>
  <c r="BE1412" i="2"/>
  <c r="T1412" i="2"/>
  <c r="R1412" i="2"/>
  <c r="P1412" i="2"/>
  <c r="BI1411" i="2"/>
  <c r="BH1411" i="2"/>
  <c r="BG1411" i="2"/>
  <c r="BE1411" i="2"/>
  <c r="T1411" i="2"/>
  <c r="R1411" i="2"/>
  <c r="P1411" i="2"/>
  <c r="BI1410" i="2"/>
  <c r="BH1410" i="2"/>
  <c r="BG1410" i="2"/>
  <c r="BE1410" i="2"/>
  <c r="T1410" i="2"/>
  <c r="R1410" i="2"/>
  <c r="P1410" i="2"/>
  <c r="BI1409" i="2"/>
  <c r="BH1409" i="2"/>
  <c r="BG1409" i="2"/>
  <c r="BE1409" i="2"/>
  <c r="T1409" i="2"/>
  <c r="R1409" i="2"/>
  <c r="P1409" i="2"/>
  <c r="BI1406" i="2"/>
  <c r="BH1406" i="2"/>
  <c r="BG1406" i="2"/>
  <c r="BE1406" i="2"/>
  <c r="T1406" i="2"/>
  <c r="R1406" i="2"/>
  <c r="P1406" i="2"/>
  <c r="BI1405" i="2"/>
  <c r="BH1405" i="2"/>
  <c r="BG1405" i="2"/>
  <c r="BE1405" i="2"/>
  <c r="T1405" i="2"/>
  <c r="R1405" i="2"/>
  <c r="P1405" i="2"/>
  <c r="BI1404" i="2"/>
  <c r="BH1404" i="2"/>
  <c r="BG1404" i="2"/>
  <c r="BE1404" i="2"/>
  <c r="T1404" i="2"/>
  <c r="R1404" i="2"/>
  <c r="P1404" i="2"/>
  <c r="BI1403" i="2"/>
  <c r="BH1403" i="2"/>
  <c r="BG1403" i="2"/>
  <c r="BE1403" i="2"/>
  <c r="T1403" i="2"/>
  <c r="R1403" i="2"/>
  <c r="P1403" i="2"/>
  <c r="BI1402" i="2"/>
  <c r="BH1402" i="2"/>
  <c r="BG1402" i="2"/>
  <c r="BE1402" i="2"/>
  <c r="T1402" i="2"/>
  <c r="R1402" i="2"/>
  <c r="P1402" i="2"/>
  <c r="BI1401" i="2"/>
  <c r="BH1401" i="2"/>
  <c r="BG1401" i="2"/>
  <c r="BE1401" i="2"/>
  <c r="T1401" i="2"/>
  <c r="R1401" i="2"/>
  <c r="P1401" i="2"/>
  <c r="BI1400" i="2"/>
  <c r="BH1400" i="2"/>
  <c r="BG1400" i="2"/>
  <c r="BE1400" i="2"/>
  <c r="T1400" i="2"/>
  <c r="R1400" i="2"/>
  <c r="P1400" i="2"/>
  <c r="BI1399" i="2"/>
  <c r="BH1399" i="2"/>
  <c r="BG1399" i="2"/>
  <c r="BE1399" i="2"/>
  <c r="T1399" i="2"/>
  <c r="R1399" i="2"/>
  <c r="P1399" i="2"/>
  <c r="BI1398" i="2"/>
  <c r="BH1398" i="2"/>
  <c r="BG1398" i="2"/>
  <c r="BE1398" i="2"/>
  <c r="T1398" i="2"/>
  <c r="R1398" i="2"/>
  <c r="P1398" i="2"/>
  <c r="BI1396" i="2"/>
  <c r="BH1396" i="2"/>
  <c r="BG1396" i="2"/>
  <c r="BE1396" i="2"/>
  <c r="T1396" i="2"/>
  <c r="R1396" i="2"/>
  <c r="P1396" i="2"/>
  <c r="BI1395" i="2"/>
  <c r="BH1395" i="2"/>
  <c r="BG1395" i="2"/>
  <c r="BE1395" i="2"/>
  <c r="T1395" i="2"/>
  <c r="R1395" i="2"/>
  <c r="P1395" i="2"/>
  <c r="BI1394" i="2"/>
  <c r="BH1394" i="2"/>
  <c r="BG1394" i="2"/>
  <c r="BE1394" i="2"/>
  <c r="T1394" i="2"/>
  <c r="R1394" i="2"/>
  <c r="P1394" i="2"/>
  <c r="BI1393" i="2"/>
  <c r="BH1393" i="2"/>
  <c r="BG1393" i="2"/>
  <c r="BE1393" i="2"/>
  <c r="T1393" i="2"/>
  <c r="R1393" i="2"/>
  <c r="P1393" i="2"/>
  <c r="BI1392" i="2"/>
  <c r="BH1392" i="2"/>
  <c r="BG1392" i="2"/>
  <c r="BE1392" i="2"/>
  <c r="T1392" i="2"/>
  <c r="R1392" i="2"/>
  <c r="P1392" i="2"/>
  <c r="BI1391" i="2"/>
  <c r="BH1391" i="2"/>
  <c r="BG1391" i="2"/>
  <c r="BE1391" i="2"/>
  <c r="T1391" i="2"/>
  <c r="R1391" i="2"/>
  <c r="P1391" i="2"/>
  <c r="BI1390" i="2"/>
  <c r="BH1390" i="2"/>
  <c r="BG1390" i="2"/>
  <c r="BE1390" i="2"/>
  <c r="T1390" i="2"/>
  <c r="R1390" i="2"/>
  <c r="P1390" i="2"/>
  <c r="BI1389" i="2"/>
  <c r="BH1389" i="2"/>
  <c r="BG1389" i="2"/>
  <c r="BE1389" i="2"/>
  <c r="T1389" i="2"/>
  <c r="R1389" i="2"/>
  <c r="P1389" i="2"/>
  <c r="BI1388" i="2"/>
  <c r="BH1388" i="2"/>
  <c r="BG1388" i="2"/>
  <c r="BE1388" i="2"/>
  <c r="T1388" i="2"/>
  <c r="R1388" i="2"/>
  <c r="P1388" i="2"/>
  <c r="BI1387" i="2"/>
  <c r="BH1387" i="2"/>
  <c r="BG1387" i="2"/>
  <c r="BE1387" i="2"/>
  <c r="T1387" i="2"/>
  <c r="R1387" i="2"/>
  <c r="P1387" i="2"/>
  <c r="BI1386" i="2"/>
  <c r="BH1386" i="2"/>
  <c r="BG1386" i="2"/>
  <c r="BE1386" i="2"/>
  <c r="T1386" i="2"/>
  <c r="R1386" i="2"/>
  <c r="P1386" i="2"/>
  <c r="BI1384" i="2"/>
  <c r="BH1384" i="2"/>
  <c r="BG1384" i="2"/>
  <c r="BE1384" i="2"/>
  <c r="T1384" i="2"/>
  <c r="R1384" i="2"/>
  <c r="P1384" i="2"/>
  <c r="BI1383" i="2"/>
  <c r="BH1383" i="2"/>
  <c r="BG1383" i="2"/>
  <c r="BE1383" i="2"/>
  <c r="T1383" i="2"/>
  <c r="R1383" i="2"/>
  <c r="P1383" i="2"/>
  <c r="BI1382" i="2"/>
  <c r="BH1382" i="2"/>
  <c r="BG1382" i="2"/>
  <c r="BE1382" i="2"/>
  <c r="T1382" i="2"/>
  <c r="R1382" i="2"/>
  <c r="P1382" i="2"/>
  <c r="BI1381" i="2"/>
  <c r="BH1381" i="2"/>
  <c r="BG1381" i="2"/>
  <c r="BE1381" i="2"/>
  <c r="T1381" i="2"/>
  <c r="R1381" i="2"/>
  <c r="P1381" i="2"/>
  <c r="BI1380" i="2"/>
  <c r="BH1380" i="2"/>
  <c r="BG1380" i="2"/>
  <c r="BE1380" i="2"/>
  <c r="T1380" i="2"/>
  <c r="R1380" i="2"/>
  <c r="P1380" i="2"/>
  <c r="BI1379" i="2"/>
  <c r="BH1379" i="2"/>
  <c r="BG1379" i="2"/>
  <c r="BE1379" i="2"/>
  <c r="T1379" i="2"/>
  <c r="R1379" i="2"/>
  <c r="P1379" i="2"/>
  <c r="BI1378" i="2"/>
  <c r="BH1378" i="2"/>
  <c r="BG1378" i="2"/>
  <c r="BE1378" i="2"/>
  <c r="T1378" i="2"/>
  <c r="R1378" i="2"/>
  <c r="P1378" i="2"/>
  <c r="BI1377" i="2"/>
  <c r="BH1377" i="2"/>
  <c r="BG1377" i="2"/>
  <c r="BE1377" i="2"/>
  <c r="T1377" i="2"/>
  <c r="R1377" i="2"/>
  <c r="P1377" i="2"/>
  <c r="BI1375" i="2"/>
  <c r="BH1375" i="2"/>
  <c r="BG1375" i="2"/>
  <c r="BE1375" i="2"/>
  <c r="T1375" i="2"/>
  <c r="R1375" i="2"/>
  <c r="P1375" i="2"/>
  <c r="BI1374" i="2"/>
  <c r="BH1374" i="2"/>
  <c r="BG1374" i="2"/>
  <c r="BE1374" i="2"/>
  <c r="T1374" i="2"/>
  <c r="R1374" i="2"/>
  <c r="P1374" i="2"/>
  <c r="BI1373" i="2"/>
  <c r="BH1373" i="2"/>
  <c r="BG1373" i="2"/>
  <c r="BE1373" i="2"/>
  <c r="T1373" i="2"/>
  <c r="R1373" i="2"/>
  <c r="P1373" i="2"/>
  <c r="BI1372" i="2"/>
  <c r="BH1372" i="2"/>
  <c r="BG1372" i="2"/>
  <c r="BE1372" i="2"/>
  <c r="T1372" i="2"/>
  <c r="R1372" i="2"/>
  <c r="P1372" i="2"/>
  <c r="BI1371" i="2"/>
  <c r="BH1371" i="2"/>
  <c r="BG1371" i="2"/>
  <c r="BE1371" i="2"/>
  <c r="T1371" i="2"/>
  <c r="R1371" i="2"/>
  <c r="P1371" i="2"/>
  <c r="BI1370" i="2"/>
  <c r="BH1370" i="2"/>
  <c r="BG1370" i="2"/>
  <c r="BE1370" i="2"/>
  <c r="T1370" i="2"/>
  <c r="R1370" i="2"/>
  <c r="P1370" i="2"/>
  <c r="BI1369" i="2"/>
  <c r="BH1369" i="2"/>
  <c r="BG1369" i="2"/>
  <c r="BE1369" i="2"/>
  <c r="T1369" i="2"/>
  <c r="R1369" i="2"/>
  <c r="P1369" i="2"/>
  <c r="BI1368" i="2"/>
  <c r="BH1368" i="2"/>
  <c r="BG1368" i="2"/>
  <c r="BE1368" i="2"/>
  <c r="T1368" i="2"/>
  <c r="R1368" i="2"/>
  <c r="P1368" i="2"/>
  <c r="BI1367" i="2"/>
  <c r="BH1367" i="2"/>
  <c r="BG1367" i="2"/>
  <c r="BE1367" i="2"/>
  <c r="T1367" i="2"/>
  <c r="R1367" i="2"/>
  <c r="P1367" i="2"/>
  <c r="BI1366" i="2"/>
  <c r="BH1366" i="2"/>
  <c r="BG1366" i="2"/>
  <c r="BE1366" i="2"/>
  <c r="T1366" i="2"/>
  <c r="R1366" i="2"/>
  <c r="P1366" i="2"/>
  <c r="BI1365" i="2"/>
  <c r="BH1365" i="2"/>
  <c r="BG1365" i="2"/>
  <c r="BE1365" i="2"/>
  <c r="T1365" i="2"/>
  <c r="R1365" i="2"/>
  <c r="P1365" i="2"/>
  <c r="BI1364" i="2"/>
  <c r="BH1364" i="2"/>
  <c r="BG1364" i="2"/>
  <c r="BE1364" i="2"/>
  <c r="T1364" i="2"/>
  <c r="R1364" i="2"/>
  <c r="P1364" i="2"/>
  <c r="BI1363" i="2"/>
  <c r="BH1363" i="2"/>
  <c r="BG1363" i="2"/>
  <c r="BE1363" i="2"/>
  <c r="T1363" i="2"/>
  <c r="R1363" i="2"/>
  <c r="P1363" i="2"/>
  <c r="BI1362" i="2"/>
  <c r="BH1362" i="2"/>
  <c r="BG1362" i="2"/>
  <c r="BE1362" i="2"/>
  <c r="T1362" i="2"/>
  <c r="R1362" i="2"/>
  <c r="P1362" i="2"/>
  <c r="BI1361" i="2"/>
  <c r="BH1361" i="2"/>
  <c r="BG1361" i="2"/>
  <c r="BE1361" i="2"/>
  <c r="T1361" i="2"/>
  <c r="R1361" i="2"/>
  <c r="P1361" i="2"/>
  <c r="BI1360" i="2"/>
  <c r="BH1360" i="2"/>
  <c r="BG1360" i="2"/>
  <c r="BE1360" i="2"/>
  <c r="T1360" i="2"/>
  <c r="R1360" i="2"/>
  <c r="P1360" i="2"/>
  <c r="BI1359" i="2"/>
  <c r="BH1359" i="2"/>
  <c r="BG1359" i="2"/>
  <c r="BE1359" i="2"/>
  <c r="T1359" i="2"/>
  <c r="R1359" i="2"/>
  <c r="P1359" i="2"/>
  <c r="BI1358" i="2"/>
  <c r="BH1358" i="2"/>
  <c r="BG1358" i="2"/>
  <c r="BE1358" i="2"/>
  <c r="T1358" i="2"/>
  <c r="R1358" i="2"/>
  <c r="P1358" i="2"/>
  <c r="BI1357" i="2"/>
  <c r="BH1357" i="2"/>
  <c r="BG1357" i="2"/>
  <c r="BE1357" i="2"/>
  <c r="T1357" i="2"/>
  <c r="R1357" i="2"/>
  <c r="P1357" i="2"/>
  <c r="BI1356" i="2"/>
  <c r="BH1356" i="2"/>
  <c r="BG1356" i="2"/>
  <c r="BE1356" i="2"/>
  <c r="T1356" i="2"/>
  <c r="R1356" i="2"/>
  <c r="P1356" i="2"/>
  <c r="BI1354" i="2"/>
  <c r="BH1354" i="2"/>
  <c r="BG1354" i="2"/>
  <c r="BE1354" i="2"/>
  <c r="T1354" i="2"/>
  <c r="R1354" i="2"/>
  <c r="P1354" i="2"/>
  <c r="BI1353" i="2"/>
  <c r="BH1353" i="2"/>
  <c r="BG1353" i="2"/>
  <c r="BE1353" i="2"/>
  <c r="T1353" i="2"/>
  <c r="R1353" i="2"/>
  <c r="P1353" i="2"/>
  <c r="BI1352" i="2"/>
  <c r="BH1352" i="2"/>
  <c r="BG1352" i="2"/>
  <c r="BE1352" i="2"/>
  <c r="T1352" i="2"/>
  <c r="R1352" i="2"/>
  <c r="P1352" i="2"/>
  <c r="BI1351" i="2"/>
  <c r="BH1351" i="2"/>
  <c r="BG1351" i="2"/>
  <c r="BE1351" i="2"/>
  <c r="T1351" i="2"/>
  <c r="R1351" i="2"/>
  <c r="P1351" i="2"/>
  <c r="BI1350" i="2"/>
  <c r="BH1350" i="2"/>
  <c r="BG1350" i="2"/>
  <c r="BE1350" i="2"/>
  <c r="T1350" i="2"/>
  <c r="R1350" i="2"/>
  <c r="P1350" i="2"/>
  <c r="BI1349" i="2"/>
  <c r="BH1349" i="2"/>
  <c r="BG1349" i="2"/>
  <c r="BE1349" i="2"/>
  <c r="T1349" i="2"/>
  <c r="R1349" i="2"/>
  <c r="P1349" i="2"/>
  <c r="BI1348" i="2"/>
  <c r="BH1348" i="2"/>
  <c r="BG1348" i="2"/>
  <c r="BE1348" i="2"/>
  <c r="T1348" i="2"/>
  <c r="R1348" i="2"/>
  <c r="P1348" i="2"/>
  <c r="BI1347" i="2"/>
  <c r="BH1347" i="2"/>
  <c r="BG1347" i="2"/>
  <c r="BE1347" i="2"/>
  <c r="T1347" i="2"/>
  <c r="R1347" i="2"/>
  <c r="P1347" i="2"/>
  <c r="BI1346" i="2"/>
  <c r="BH1346" i="2"/>
  <c r="BG1346" i="2"/>
  <c r="BE1346" i="2"/>
  <c r="T1346" i="2"/>
  <c r="R1346" i="2"/>
  <c r="P1346" i="2"/>
  <c r="BI1345" i="2"/>
  <c r="BH1345" i="2"/>
  <c r="BG1345" i="2"/>
  <c r="BE1345" i="2"/>
  <c r="T1345" i="2"/>
  <c r="R1345" i="2"/>
  <c r="P1345" i="2"/>
  <c r="BI1343" i="2"/>
  <c r="BH1343" i="2"/>
  <c r="BG1343" i="2"/>
  <c r="BE1343" i="2"/>
  <c r="T1343" i="2"/>
  <c r="R1343" i="2"/>
  <c r="P1343" i="2"/>
  <c r="BI1342" i="2"/>
  <c r="BH1342" i="2"/>
  <c r="BG1342" i="2"/>
  <c r="BE1342" i="2"/>
  <c r="T1342" i="2"/>
  <c r="R1342" i="2"/>
  <c r="P1342" i="2"/>
  <c r="BI1341" i="2"/>
  <c r="BH1341" i="2"/>
  <c r="BG1341" i="2"/>
  <c r="BE1341" i="2"/>
  <c r="T1341" i="2"/>
  <c r="R1341" i="2"/>
  <c r="P1341" i="2"/>
  <c r="BI1340" i="2"/>
  <c r="BH1340" i="2"/>
  <c r="BG1340" i="2"/>
  <c r="BE1340" i="2"/>
  <c r="T1340" i="2"/>
  <c r="R1340" i="2"/>
  <c r="P1340" i="2"/>
  <c r="BI1339" i="2"/>
  <c r="BH1339" i="2"/>
  <c r="BG1339" i="2"/>
  <c r="BE1339" i="2"/>
  <c r="T1339" i="2"/>
  <c r="R1339" i="2"/>
  <c r="P1339" i="2"/>
  <c r="BI1338" i="2"/>
  <c r="BH1338" i="2"/>
  <c r="BG1338" i="2"/>
  <c r="BE1338" i="2"/>
  <c r="T1338" i="2"/>
  <c r="R1338" i="2"/>
  <c r="P1338" i="2"/>
  <c r="BI1337" i="2"/>
  <c r="BH1337" i="2"/>
  <c r="BG1337" i="2"/>
  <c r="BE1337" i="2"/>
  <c r="T1337" i="2"/>
  <c r="R1337" i="2"/>
  <c r="P1337" i="2"/>
  <c r="BI1335" i="2"/>
  <c r="BH1335" i="2"/>
  <c r="BG1335" i="2"/>
  <c r="BE1335" i="2"/>
  <c r="T1335" i="2"/>
  <c r="R1335" i="2"/>
  <c r="P1335" i="2"/>
  <c r="BI1334" i="2"/>
  <c r="BH1334" i="2"/>
  <c r="BG1334" i="2"/>
  <c r="BE1334" i="2"/>
  <c r="T1334" i="2"/>
  <c r="R1334" i="2"/>
  <c r="P1334" i="2"/>
  <c r="BI1333" i="2"/>
  <c r="BH1333" i="2"/>
  <c r="BG1333" i="2"/>
  <c r="BE1333" i="2"/>
  <c r="T1333" i="2"/>
  <c r="R1333" i="2"/>
  <c r="P1333" i="2"/>
  <c r="BI1332" i="2"/>
  <c r="BH1332" i="2"/>
  <c r="BG1332" i="2"/>
  <c r="BE1332" i="2"/>
  <c r="T1332" i="2"/>
  <c r="R1332" i="2"/>
  <c r="P1332" i="2"/>
  <c r="BI1331" i="2"/>
  <c r="BH1331" i="2"/>
  <c r="BG1331" i="2"/>
  <c r="BE1331" i="2"/>
  <c r="T1331" i="2"/>
  <c r="R1331" i="2"/>
  <c r="P1331" i="2"/>
  <c r="BI1330" i="2"/>
  <c r="BH1330" i="2"/>
  <c r="BG1330" i="2"/>
  <c r="BE1330" i="2"/>
  <c r="T1330" i="2"/>
  <c r="R1330" i="2"/>
  <c r="P1330" i="2"/>
  <c r="BI1329" i="2"/>
  <c r="BH1329" i="2"/>
  <c r="BG1329" i="2"/>
  <c r="BE1329" i="2"/>
  <c r="T1329" i="2"/>
  <c r="R1329" i="2"/>
  <c r="P1329" i="2"/>
  <c r="BI1328" i="2"/>
  <c r="BH1328" i="2"/>
  <c r="BG1328" i="2"/>
  <c r="BE1328" i="2"/>
  <c r="T1328" i="2"/>
  <c r="R1328" i="2"/>
  <c r="P1328" i="2"/>
  <c r="BI1326" i="2"/>
  <c r="BH1326" i="2"/>
  <c r="BG1326" i="2"/>
  <c r="BE1326" i="2"/>
  <c r="T1326" i="2"/>
  <c r="R1326" i="2"/>
  <c r="P1326" i="2"/>
  <c r="BI1325" i="2"/>
  <c r="BH1325" i="2"/>
  <c r="BG1325" i="2"/>
  <c r="BE1325" i="2"/>
  <c r="T1325" i="2"/>
  <c r="R1325" i="2"/>
  <c r="P1325" i="2"/>
  <c r="BI1324" i="2"/>
  <c r="BH1324" i="2"/>
  <c r="BG1324" i="2"/>
  <c r="BE1324" i="2"/>
  <c r="T1324" i="2"/>
  <c r="R1324" i="2"/>
  <c r="P1324" i="2"/>
  <c r="BI1323" i="2"/>
  <c r="BH1323" i="2"/>
  <c r="BG1323" i="2"/>
  <c r="BE1323" i="2"/>
  <c r="T1323" i="2"/>
  <c r="R1323" i="2"/>
  <c r="P1323" i="2"/>
  <c r="BI1322" i="2"/>
  <c r="BH1322" i="2"/>
  <c r="BG1322" i="2"/>
  <c r="BE1322" i="2"/>
  <c r="T1322" i="2"/>
  <c r="R1322" i="2"/>
  <c r="P1322" i="2"/>
  <c r="BI1321" i="2"/>
  <c r="BH1321" i="2"/>
  <c r="BG1321" i="2"/>
  <c r="BE1321" i="2"/>
  <c r="T1321" i="2"/>
  <c r="R1321" i="2"/>
  <c r="P1321" i="2"/>
  <c r="BI1320" i="2"/>
  <c r="BH1320" i="2"/>
  <c r="BG1320" i="2"/>
  <c r="BE1320" i="2"/>
  <c r="T1320" i="2"/>
  <c r="R1320" i="2"/>
  <c r="P1320" i="2"/>
  <c r="BI1317" i="2"/>
  <c r="BH1317" i="2"/>
  <c r="BG1317" i="2"/>
  <c r="BE1317" i="2"/>
  <c r="T1317" i="2"/>
  <c r="R1317" i="2"/>
  <c r="P1317" i="2"/>
  <c r="BI1316" i="2"/>
  <c r="BH1316" i="2"/>
  <c r="BG1316" i="2"/>
  <c r="BE1316" i="2"/>
  <c r="T1316" i="2"/>
  <c r="R1316" i="2"/>
  <c r="P1316" i="2"/>
  <c r="BI1315" i="2"/>
  <c r="BH1315" i="2"/>
  <c r="BG1315" i="2"/>
  <c r="BE1315" i="2"/>
  <c r="T1315" i="2"/>
  <c r="R1315" i="2"/>
  <c r="P1315" i="2"/>
  <c r="BI1314" i="2"/>
  <c r="BH1314" i="2"/>
  <c r="BG1314" i="2"/>
  <c r="BE1314" i="2"/>
  <c r="T1314" i="2"/>
  <c r="R1314" i="2"/>
  <c r="P1314" i="2"/>
  <c r="BI1312" i="2"/>
  <c r="BH1312" i="2"/>
  <c r="BG1312" i="2"/>
  <c r="BE1312" i="2"/>
  <c r="T1312" i="2"/>
  <c r="R1312" i="2"/>
  <c r="P1312" i="2"/>
  <c r="BI1311" i="2"/>
  <c r="BH1311" i="2"/>
  <c r="BG1311" i="2"/>
  <c r="BE1311" i="2"/>
  <c r="T1311" i="2"/>
  <c r="R1311" i="2"/>
  <c r="P1311" i="2"/>
  <c r="BI1310" i="2"/>
  <c r="BH1310" i="2"/>
  <c r="BG1310" i="2"/>
  <c r="BE1310" i="2"/>
  <c r="T1310" i="2"/>
  <c r="R1310" i="2"/>
  <c r="P1310" i="2"/>
  <c r="BI1304" i="2"/>
  <c r="BH1304" i="2"/>
  <c r="BG1304" i="2"/>
  <c r="BE1304" i="2"/>
  <c r="T1304" i="2"/>
  <c r="R1304" i="2"/>
  <c r="P1304" i="2"/>
  <c r="BI1298" i="2"/>
  <c r="BH1298" i="2"/>
  <c r="BG1298" i="2"/>
  <c r="BE1298" i="2"/>
  <c r="T1298" i="2"/>
  <c r="R1298" i="2"/>
  <c r="P1298" i="2"/>
  <c r="BI1297" i="2"/>
  <c r="BH1297" i="2"/>
  <c r="BG1297" i="2"/>
  <c r="BE1297" i="2"/>
  <c r="T1297" i="2"/>
  <c r="R1297" i="2"/>
  <c r="P1297" i="2"/>
  <c r="BI1296" i="2"/>
  <c r="BH1296" i="2"/>
  <c r="BG1296" i="2"/>
  <c r="BE1296" i="2"/>
  <c r="T1296" i="2"/>
  <c r="R1296" i="2"/>
  <c r="P1296" i="2"/>
  <c r="BI1295" i="2"/>
  <c r="BH1295" i="2"/>
  <c r="BG1295" i="2"/>
  <c r="BE1295" i="2"/>
  <c r="T1295" i="2"/>
  <c r="R1295" i="2"/>
  <c r="P1295" i="2"/>
  <c r="BI1294" i="2"/>
  <c r="BH1294" i="2"/>
  <c r="BG1294" i="2"/>
  <c r="BE1294" i="2"/>
  <c r="T1294" i="2"/>
  <c r="R1294" i="2"/>
  <c r="P1294" i="2"/>
  <c r="BI1293" i="2"/>
  <c r="BH1293" i="2"/>
  <c r="BG1293" i="2"/>
  <c r="BE1293" i="2"/>
  <c r="T1293" i="2"/>
  <c r="R1293" i="2"/>
  <c r="P1293" i="2"/>
  <c r="BI1292" i="2"/>
  <c r="BH1292" i="2"/>
  <c r="BG1292" i="2"/>
  <c r="BE1292" i="2"/>
  <c r="T1292" i="2"/>
  <c r="R1292" i="2"/>
  <c r="P1292" i="2"/>
  <c r="BI1289" i="2"/>
  <c r="BH1289" i="2"/>
  <c r="BG1289" i="2"/>
  <c r="BE1289" i="2"/>
  <c r="T1289" i="2"/>
  <c r="R1289" i="2"/>
  <c r="P1289" i="2"/>
  <c r="BI1288" i="2"/>
  <c r="BH1288" i="2"/>
  <c r="BG1288" i="2"/>
  <c r="BE1288" i="2"/>
  <c r="T1288" i="2"/>
  <c r="R1288" i="2"/>
  <c r="P1288" i="2"/>
  <c r="BI1287" i="2"/>
  <c r="BH1287" i="2"/>
  <c r="BG1287" i="2"/>
  <c r="BE1287" i="2"/>
  <c r="T1287" i="2"/>
  <c r="R1287" i="2"/>
  <c r="P1287" i="2"/>
  <c r="BI1286" i="2"/>
  <c r="BH1286" i="2"/>
  <c r="BG1286" i="2"/>
  <c r="BE1286" i="2"/>
  <c r="T1286" i="2"/>
  <c r="R1286" i="2"/>
  <c r="P1286" i="2"/>
  <c r="BI1283" i="2"/>
  <c r="BH1283" i="2"/>
  <c r="BG1283" i="2"/>
  <c r="BE1283" i="2"/>
  <c r="T1283" i="2"/>
  <c r="R1283" i="2"/>
  <c r="P1283" i="2"/>
  <c r="BI1280" i="2"/>
  <c r="BH1280" i="2"/>
  <c r="BG1280" i="2"/>
  <c r="BE1280" i="2"/>
  <c r="T1280" i="2"/>
  <c r="R1280" i="2"/>
  <c r="P1280" i="2"/>
  <c r="BI1274" i="2"/>
  <c r="BH1274" i="2"/>
  <c r="BG1274" i="2"/>
  <c r="BE1274" i="2"/>
  <c r="T1274" i="2"/>
  <c r="R1274" i="2"/>
  <c r="P1274" i="2"/>
  <c r="BI1271" i="2"/>
  <c r="BH1271" i="2"/>
  <c r="BG1271" i="2"/>
  <c r="BE1271" i="2"/>
  <c r="T1271" i="2"/>
  <c r="R1271" i="2"/>
  <c r="P1271" i="2"/>
  <c r="BI1270" i="2"/>
  <c r="BH1270" i="2"/>
  <c r="BG1270" i="2"/>
  <c r="BE1270" i="2"/>
  <c r="T1270" i="2"/>
  <c r="R1270" i="2"/>
  <c r="P1270" i="2"/>
  <c r="BI1269" i="2"/>
  <c r="BH1269" i="2"/>
  <c r="BG1269" i="2"/>
  <c r="BE1269" i="2"/>
  <c r="T1269" i="2"/>
  <c r="R1269" i="2"/>
  <c r="P1269" i="2"/>
  <c r="BI1268" i="2"/>
  <c r="BH1268" i="2"/>
  <c r="BG1268" i="2"/>
  <c r="BE1268" i="2"/>
  <c r="T1268" i="2"/>
  <c r="R1268" i="2"/>
  <c r="P1268" i="2"/>
  <c r="BI1267" i="2"/>
  <c r="BH1267" i="2"/>
  <c r="BG1267" i="2"/>
  <c r="BE1267" i="2"/>
  <c r="T1267" i="2"/>
  <c r="R1267" i="2"/>
  <c r="P1267" i="2"/>
  <c r="BI1266" i="2"/>
  <c r="BH1266" i="2"/>
  <c r="BG1266" i="2"/>
  <c r="BE1266" i="2"/>
  <c r="T1266" i="2"/>
  <c r="R1266" i="2"/>
  <c r="P1266" i="2"/>
  <c r="BI1265" i="2"/>
  <c r="BH1265" i="2"/>
  <c r="BG1265" i="2"/>
  <c r="BE1265" i="2"/>
  <c r="T1265" i="2"/>
  <c r="R1265" i="2"/>
  <c r="P1265" i="2"/>
  <c r="BI1264" i="2"/>
  <c r="BH1264" i="2"/>
  <c r="BG1264" i="2"/>
  <c r="BE1264" i="2"/>
  <c r="T1264" i="2"/>
  <c r="R1264" i="2"/>
  <c r="P1264" i="2"/>
  <c r="BI1263" i="2"/>
  <c r="BH1263" i="2"/>
  <c r="BG1263" i="2"/>
  <c r="BE1263" i="2"/>
  <c r="T1263" i="2"/>
  <c r="R1263" i="2"/>
  <c r="P1263" i="2"/>
  <c r="BI1262" i="2"/>
  <c r="BH1262" i="2"/>
  <c r="BG1262" i="2"/>
  <c r="BE1262" i="2"/>
  <c r="T1262" i="2"/>
  <c r="R1262" i="2"/>
  <c r="P1262" i="2"/>
  <c r="BI1261" i="2"/>
  <c r="BH1261" i="2"/>
  <c r="BG1261" i="2"/>
  <c r="BE1261" i="2"/>
  <c r="T1261" i="2"/>
  <c r="R1261" i="2"/>
  <c r="P1261" i="2"/>
  <c r="BI1260" i="2"/>
  <c r="BH1260" i="2"/>
  <c r="BG1260" i="2"/>
  <c r="BE1260" i="2"/>
  <c r="T1260" i="2"/>
  <c r="R1260" i="2"/>
  <c r="P1260" i="2"/>
  <c r="BI1259" i="2"/>
  <c r="BH1259" i="2"/>
  <c r="BG1259" i="2"/>
  <c r="BE1259" i="2"/>
  <c r="T1259" i="2"/>
  <c r="R1259" i="2"/>
  <c r="P1259" i="2"/>
  <c r="BI1258" i="2"/>
  <c r="BH1258" i="2"/>
  <c r="BG1258" i="2"/>
  <c r="BE1258" i="2"/>
  <c r="T1258" i="2"/>
  <c r="R1258" i="2"/>
  <c r="P1258" i="2"/>
  <c r="BI1257" i="2"/>
  <c r="BH1257" i="2"/>
  <c r="BG1257" i="2"/>
  <c r="BE1257" i="2"/>
  <c r="T1257" i="2"/>
  <c r="R1257" i="2"/>
  <c r="P1257" i="2"/>
  <c r="BI1256" i="2"/>
  <c r="BH1256" i="2"/>
  <c r="BG1256" i="2"/>
  <c r="BE1256" i="2"/>
  <c r="T1256" i="2"/>
  <c r="R1256" i="2"/>
  <c r="P1256" i="2"/>
  <c r="BI1255" i="2"/>
  <c r="BH1255" i="2"/>
  <c r="BG1255" i="2"/>
  <c r="BE1255" i="2"/>
  <c r="T1255" i="2"/>
  <c r="R1255" i="2"/>
  <c r="P1255" i="2"/>
  <c r="BI1254" i="2"/>
  <c r="BH1254" i="2"/>
  <c r="BG1254" i="2"/>
  <c r="BE1254" i="2"/>
  <c r="T1254" i="2"/>
  <c r="R1254" i="2"/>
  <c r="P1254" i="2"/>
  <c r="BI1253" i="2"/>
  <c r="BH1253" i="2"/>
  <c r="BG1253" i="2"/>
  <c r="BE1253" i="2"/>
  <c r="T1253" i="2"/>
  <c r="R1253" i="2"/>
  <c r="P1253" i="2"/>
  <c r="BI1252" i="2"/>
  <c r="BH1252" i="2"/>
  <c r="BG1252" i="2"/>
  <c r="BE1252" i="2"/>
  <c r="T1252" i="2"/>
  <c r="R1252" i="2"/>
  <c r="P1252" i="2"/>
  <c r="BI1251" i="2"/>
  <c r="BH1251" i="2"/>
  <c r="BG1251" i="2"/>
  <c r="BE1251" i="2"/>
  <c r="T1251" i="2"/>
  <c r="R1251" i="2"/>
  <c r="P1251" i="2"/>
  <c r="BI1250" i="2"/>
  <c r="BH1250" i="2"/>
  <c r="BG1250" i="2"/>
  <c r="BE1250" i="2"/>
  <c r="T1250" i="2"/>
  <c r="R1250" i="2"/>
  <c r="P1250" i="2"/>
  <c r="BI1249" i="2"/>
  <c r="BH1249" i="2"/>
  <c r="BG1249" i="2"/>
  <c r="BE1249" i="2"/>
  <c r="T1249" i="2"/>
  <c r="R1249" i="2"/>
  <c r="P1249" i="2"/>
  <c r="BI1248" i="2"/>
  <c r="BH1248" i="2"/>
  <c r="BG1248" i="2"/>
  <c r="BE1248" i="2"/>
  <c r="T1248" i="2"/>
  <c r="R1248" i="2"/>
  <c r="P1248" i="2"/>
  <c r="BI1247" i="2"/>
  <c r="BH1247" i="2"/>
  <c r="BG1247" i="2"/>
  <c r="BE1247" i="2"/>
  <c r="T1247" i="2"/>
  <c r="R1247" i="2"/>
  <c r="P1247" i="2"/>
  <c r="BI1246" i="2"/>
  <c r="BH1246" i="2"/>
  <c r="BG1246" i="2"/>
  <c r="BE1246" i="2"/>
  <c r="T1246" i="2"/>
  <c r="R1246" i="2"/>
  <c r="P1246" i="2"/>
  <c r="BI1245" i="2"/>
  <c r="BH1245" i="2"/>
  <c r="BG1245" i="2"/>
  <c r="BE1245" i="2"/>
  <c r="T1245" i="2"/>
  <c r="R1245" i="2"/>
  <c r="P1245" i="2"/>
  <c r="BI1244" i="2"/>
  <c r="BH1244" i="2"/>
  <c r="BG1244" i="2"/>
  <c r="BE1244" i="2"/>
  <c r="T1244" i="2"/>
  <c r="R1244" i="2"/>
  <c r="P1244" i="2"/>
  <c r="BI1243" i="2"/>
  <c r="BH1243" i="2"/>
  <c r="BG1243" i="2"/>
  <c r="BE1243" i="2"/>
  <c r="T1243" i="2"/>
  <c r="R1243" i="2"/>
  <c r="P1243" i="2"/>
  <c r="BI1239" i="2"/>
  <c r="BH1239" i="2"/>
  <c r="BG1239" i="2"/>
  <c r="BE1239" i="2"/>
  <c r="T1239" i="2"/>
  <c r="T1238" i="2" s="1"/>
  <c r="R1239" i="2"/>
  <c r="R1238" i="2" s="1"/>
  <c r="P1239" i="2"/>
  <c r="P1238" i="2" s="1"/>
  <c r="BI1237" i="2"/>
  <c r="BH1237" i="2"/>
  <c r="BG1237" i="2"/>
  <c r="BE1237" i="2"/>
  <c r="T1237" i="2"/>
  <c r="R1237" i="2"/>
  <c r="P1237" i="2"/>
  <c r="BI1234" i="2"/>
  <c r="BH1234" i="2"/>
  <c r="BG1234" i="2"/>
  <c r="BE1234" i="2"/>
  <c r="T1234" i="2"/>
  <c r="R1234" i="2"/>
  <c r="P1234" i="2"/>
  <c r="BI1231" i="2"/>
  <c r="BH1231" i="2"/>
  <c r="BG1231" i="2"/>
  <c r="BE1231" i="2"/>
  <c r="T1231" i="2"/>
  <c r="R1231" i="2"/>
  <c r="P1231" i="2"/>
  <c r="BI1228" i="2"/>
  <c r="BH1228" i="2"/>
  <c r="BG1228" i="2"/>
  <c r="BE1228" i="2"/>
  <c r="T1228" i="2"/>
  <c r="R1228" i="2"/>
  <c r="P1228" i="2"/>
  <c r="BI1227" i="2"/>
  <c r="BH1227" i="2"/>
  <c r="BG1227" i="2"/>
  <c r="BE1227" i="2"/>
  <c r="T1227" i="2"/>
  <c r="R1227" i="2"/>
  <c r="P1227" i="2"/>
  <c r="BI1221" i="2"/>
  <c r="BH1221" i="2"/>
  <c r="BG1221" i="2"/>
  <c r="BE1221" i="2"/>
  <c r="T1221" i="2"/>
  <c r="R1221" i="2"/>
  <c r="P1221" i="2"/>
  <c r="BI1218" i="2"/>
  <c r="BH1218" i="2"/>
  <c r="BG1218" i="2"/>
  <c r="BE1218" i="2"/>
  <c r="T1218" i="2"/>
  <c r="R1218" i="2"/>
  <c r="P1218" i="2"/>
  <c r="BI1215" i="2"/>
  <c r="BH1215" i="2"/>
  <c r="BG1215" i="2"/>
  <c r="BE1215" i="2"/>
  <c r="T1215" i="2"/>
  <c r="R1215" i="2"/>
  <c r="P1215" i="2"/>
  <c r="BI1214" i="2"/>
  <c r="BH1214" i="2"/>
  <c r="BG1214" i="2"/>
  <c r="BE1214" i="2"/>
  <c r="T1214" i="2"/>
  <c r="R1214" i="2"/>
  <c r="P1214" i="2"/>
  <c r="BI1211" i="2"/>
  <c r="BH1211" i="2"/>
  <c r="BG1211" i="2"/>
  <c r="BE1211" i="2"/>
  <c r="T1211" i="2"/>
  <c r="R1211" i="2"/>
  <c r="P1211" i="2"/>
  <c r="BI1208" i="2"/>
  <c r="BH1208" i="2"/>
  <c r="BG1208" i="2"/>
  <c r="BE1208" i="2"/>
  <c r="T1208" i="2"/>
  <c r="R1208" i="2"/>
  <c r="P1208" i="2"/>
  <c r="BI1205" i="2"/>
  <c r="BH1205" i="2"/>
  <c r="BG1205" i="2"/>
  <c r="BE1205" i="2"/>
  <c r="T1205" i="2"/>
  <c r="R1205" i="2"/>
  <c r="P1205" i="2"/>
  <c r="BI1202" i="2"/>
  <c r="BH1202" i="2"/>
  <c r="BG1202" i="2"/>
  <c r="BE1202" i="2"/>
  <c r="T1202" i="2"/>
  <c r="R1202" i="2"/>
  <c r="P1202" i="2"/>
  <c r="BI1196" i="2"/>
  <c r="BH1196" i="2"/>
  <c r="BG1196" i="2"/>
  <c r="BE1196" i="2"/>
  <c r="T1196" i="2"/>
  <c r="R1196" i="2"/>
  <c r="P1196" i="2"/>
  <c r="BI1193" i="2"/>
  <c r="BH1193" i="2"/>
  <c r="BG1193" i="2"/>
  <c r="BE1193" i="2"/>
  <c r="T1193" i="2"/>
  <c r="R1193" i="2"/>
  <c r="P1193" i="2"/>
  <c r="BI1192" i="2"/>
  <c r="BH1192" i="2"/>
  <c r="BG1192" i="2"/>
  <c r="BE1192" i="2"/>
  <c r="T1192" i="2"/>
  <c r="R1192" i="2"/>
  <c r="P1192" i="2"/>
  <c r="BI1191" i="2"/>
  <c r="BH1191" i="2"/>
  <c r="BG1191" i="2"/>
  <c r="BE1191" i="2"/>
  <c r="T1191" i="2"/>
  <c r="R1191" i="2"/>
  <c r="P1191" i="2"/>
  <c r="BI1188" i="2"/>
  <c r="BH1188" i="2"/>
  <c r="BG1188" i="2"/>
  <c r="BE1188" i="2"/>
  <c r="T1188" i="2"/>
  <c r="R1188" i="2"/>
  <c r="P1188" i="2"/>
  <c r="BI1185" i="2"/>
  <c r="BH1185" i="2"/>
  <c r="BG1185" i="2"/>
  <c r="BE1185" i="2"/>
  <c r="T1185" i="2"/>
  <c r="R1185" i="2"/>
  <c r="P1185" i="2"/>
  <c r="BI1182" i="2"/>
  <c r="BH1182" i="2"/>
  <c r="BG1182" i="2"/>
  <c r="BE1182" i="2"/>
  <c r="T1182" i="2"/>
  <c r="R1182" i="2"/>
  <c r="P1182" i="2"/>
  <c r="BI1179" i="2"/>
  <c r="BH1179" i="2"/>
  <c r="BG1179" i="2"/>
  <c r="BE1179" i="2"/>
  <c r="T1179" i="2"/>
  <c r="R1179" i="2"/>
  <c r="P1179" i="2"/>
  <c r="BI1176" i="2"/>
  <c r="BH1176" i="2"/>
  <c r="BG1176" i="2"/>
  <c r="BE1176" i="2"/>
  <c r="T1176" i="2"/>
  <c r="R1176" i="2"/>
  <c r="P1176" i="2"/>
  <c r="BI1173" i="2"/>
  <c r="BH1173" i="2"/>
  <c r="BG1173" i="2"/>
  <c r="BE1173" i="2"/>
  <c r="T1173" i="2"/>
  <c r="R1173" i="2"/>
  <c r="P1173" i="2"/>
  <c r="BI1170" i="2"/>
  <c r="BH1170" i="2"/>
  <c r="BG1170" i="2"/>
  <c r="BE1170" i="2"/>
  <c r="T1170" i="2"/>
  <c r="R1170" i="2"/>
  <c r="P1170" i="2"/>
  <c r="BI1168" i="2"/>
  <c r="BH1168" i="2"/>
  <c r="BG1168" i="2"/>
  <c r="BE1168" i="2"/>
  <c r="T1168" i="2"/>
  <c r="R1168" i="2"/>
  <c r="P1168" i="2"/>
  <c r="BI1165" i="2"/>
  <c r="BH1165" i="2"/>
  <c r="BG1165" i="2"/>
  <c r="BE1165" i="2"/>
  <c r="T1165" i="2"/>
  <c r="R1165" i="2"/>
  <c r="P1165" i="2"/>
  <c r="BI1164" i="2"/>
  <c r="BH1164" i="2"/>
  <c r="BG1164" i="2"/>
  <c r="BE1164" i="2"/>
  <c r="T1164" i="2"/>
  <c r="R1164" i="2"/>
  <c r="P1164" i="2"/>
  <c r="BI1163" i="2"/>
  <c r="BH1163" i="2"/>
  <c r="BG1163" i="2"/>
  <c r="BE1163" i="2"/>
  <c r="T1163" i="2"/>
  <c r="R1163" i="2"/>
  <c r="P1163" i="2"/>
  <c r="BI1160" i="2"/>
  <c r="BH1160" i="2"/>
  <c r="BG1160" i="2"/>
  <c r="BE1160" i="2"/>
  <c r="T1160" i="2"/>
  <c r="R1160" i="2"/>
  <c r="P1160" i="2"/>
  <c r="BI1159" i="2"/>
  <c r="BH1159" i="2"/>
  <c r="BG1159" i="2"/>
  <c r="BE1159" i="2"/>
  <c r="T1159" i="2"/>
  <c r="R1159" i="2"/>
  <c r="P1159" i="2"/>
  <c r="BI1158" i="2"/>
  <c r="BH1158" i="2"/>
  <c r="BG1158" i="2"/>
  <c r="BE1158" i="2"/>
  <c r="T1158" i="2"/>
  <c r="R1158" i="2"/>
  <c r="P1158" i="2"/>
  <c r="BI1157" i="2"/>
  <c r="BH1157" i="2"/>
  <c r="BG1157" i="2"/>
  <c r="BE1157" i="2"/>
  <c r="T1157" i="2"/>
  <c r="R1157" i="2"/>
  <c r="P1157" i="2"/>
  <c r="BI1156" i="2"/>
  <c r="BH1156" i="2"/>
  <c r="BG1156" i="2"/>
  <c r="BE1156" i="2"/>
  <c r="T1156" i="2"/>
  <c r="R1156" i="2"/>
  <c r="P1156" i="2"/>
  <c r="BI1155" i="2"/>
  <c r="BH1155" i="2"/>
  <c r="BG1155" i="2"/>
  <c r="BE1155" i="2"/>
  <c r="T1155" i="2"/>
  <c r="R1155" i="2"/>
  <c r="P1155" i="2"/>
  <c r="BI1152" i="2"/>
  <c r="BH1152" i="2"/>
  <c r="BG1152" i="2"/>
  <c r="BE1152" i="2"/>
  <c r="T1152" i="2"/>
  <c r="R1152" i="2"/>
  <c r="P1152" i="2"/>
  <c r="BI1149" i="2"/>
  <c r="BH1149" i="2"/>
  <c r="BG1149" i="2"/>
  <c r="BE1149" i="2"/>
  <c r="T1149" i="2"/>
  <c r="R1149" i="2"/>
  <c r="P1149" i="2"/>
  <c r="BI1146" i="2"/>
  <c r="BH1146" i="2"/>
  <c r="BG1146" i="2"/>
  <c r="BE1146" i="2"/>
  <c r="T1146" i="2"/>
  <c r="R1146" i="2"/>
  <c r="P1146" i="2"/>
  <c r="BI1143" i="2"/>
  <c r="BH1143" i="2"/>
  <c r="BG1143" i="2"/>
  <c r="BE1143" i="2"/>
  <c r="T1143" i="2"/>
  <c r="R1143" i="2"/>
  <c r="P1143" i="2"/>
  <c r="BI1140" i="2"/>
  <c r="BH1140" i="2"/>
  <c r="BG1140" i="2"/>
  <c r="BE1140" i="2"/>
  <c r="T1140" i="2"/>
  <c r="R1140" i="2"/>
  <c r="P1140" i="2"/>
  <c r="BI1137" i="2"/>
  <c r="BH1137" i="2"/>
  <c r="BG1137" i="2"/>
  <c r="BE1137" i="2"/>
  <c r="T1137" i="2"/>
  <c r="R1137" i="2"/>
  <c r="P1137" i="2"/>
  <c r="BI1134" i="2"/>
  <c r="BH1134" i="2"/>
  <c r="BG1134" i="2"/>
  <c r="BE1134" i="2"/>
  <c r="T1134" i="2"/>
  <c r="R1134" i="2"/>
  <c r="P1134" i="2"/>
  <c r="BI1131" i="2"/>
  <c r="BH1131" i="2"/>
  <c r="BG1131" i="2"/>
  <c r="BE1131" i="2"/>
  <c r="T1131" i="2"/>
  <c r="R1131" i="2"/>
  <c r="P1131" i="2"/>
  <c r="BI1128" i="2"/>
  <c r="BH1128" i="2"/>
  <c r="BG1128" i="2"/>
  <c r="BE1128" i="2"/>
  <c r="T1128" i="2"/>
  <c r="R1128" i="2"/>
  <c r="P1128" i="2"/>
  <c r="BI1126" i="2"/>
  <c r="BH1126" i="2"/>
  <c r="BG1126" i="2"/>
  <c r="BE1126" i="2"/>
  <c r="T1126" i="2"/>
  <c r="R1126" i="2"/>
  <c r="P1126" i="2"/>
  <c r="BI1123" i="2"/>
  <c r="BH1123" i="2"/>
  <c r="BG1123" i="2"/>
  <c r="BE1123" i="2"/>
  <c r="T1123" i="2"/>
  <c r="R1123" i="2"/>
  <c r="P1123" i="2"/>
  <c r="BI1100" i="2"/>
  <c r="BH1100" i="2"/>
  <c r="BG1100" i="2"/>
  <c r="BE1100" i="2"/>
  <c r="T1100" i="2"/>
  <c r="R1100" i="2"/>
  <c r="P1100" i="2"/>
  <c r="BI1097" i="2"/>
  <c r="BH1097" i="2"/>
  <c r="BG1097" i="2"/>
  <c r="BE1097" i="2"/>
  <c r="T1097" i="2"/>
  <c r="R1097" i="2"/>
  <c r="P1097" i="2"/>
  <c r="BI1074" i="2"/>
  <c r="BH1074" i="2"/>
  <c r="BG1074" i="2"/>
  <c r="BE1074" i="2"/>
  <c r="T1074" i="2"/>
  <c r="R1074" i="2"/>
  <c r="P1074" i="2"/>
  <c r="BI1072" i="2"/>
  <c r="BH1072" i="2"/>
  <c r="BG1072" i="2"/>
  <c r="BE1072" i="2"/>
  <c r="T1072" i="2"/>
  <c r="R1072" i="2"/>
  <c r="P1072" i="2"/>
  <c r="BI1068" i="2"/>
  <c r="BH1068" i="2"/>
  <c r="BG1068" i="2"/>
  <c r="BE1068" i="2"/>
  <c r="T1068" i="2"/>
  <c r="R1068" i="2"/>
  <c r="P1068" i="2"/>
  <c r="BI1066" i="2"/>
  <c r="BH1066" i="2"/>
  <c r="BG1066" i="2"/>
  <c r="BE1066" i="2"/>
  <c r="T1066" i="2"/>
  <c r="R1066" i="2"/>
  <c r="P1066" i="2"/>
  <c r="BI1062" i="2"/>
  <c r="BH1062" i="2"/>
  <c r="BG1062" i="2"/>
  <c r="BE1062" i="2"/>
  <c r="T1062" i="2"/>
  <c r="R1062" i="2"/>
  <c r="P1062" i="2"/>
  <c r="BI1058" i="2"/>
  <c r="BH1058" i="2"/>
  <c r="BG1058" i="2"/>
  <c r="BE1058" i="2"/>
  <c r="T1058" i="2"/>
  <c r="R1058" i="2"/>
  <c r="P1058" i="2"/>
  <c r="BI1054" i="2"/>
  <c r="BH1054" i="2"/>
  <c r="BG1054" i="2"/>
  <c r="BE1054" i="2"/>
  <c r="T1054" i="2"/>
  <c r="R1054" i="2"/>
  <c r="P1054" i="2"/>
  <c r="BI1052" i="2"/>
  <c r="BH1052" i="2"/>
  <c r="BG1052" i="2"/>
  <c r="BE1052" i="2"/>
  <c r="T1052" i="2"/>
  <c r="R1052" i="2"/>
  <c r="P1052" i="2"/>
  <c r="BI1050" i="2"/>
  <c r="BH1050" i="2"/>
  <c r="BG1050" i="2"/>
  <c r="BE1050" i="2"/>
  <c r="T1050" i="2"/>
  <c r="R1050" i="2"/>
  <c r="P1050" i="2"/>
  <c r="BI1046" i="2"/>
  <c r="BH1046" i="2"/>
  <c r="BG1046" i="2"/>
  <c r="BE1046" i="2"/>
  <c r="T1046" i="2"/>
  <c r="R1046" i="2"/>
  <c r="P1046" i="2"/>
  <c r="BI1042" i="2"/>
  <c r="BH1042" i="2"/>
  <c r="BG1042" i="2"/>
  <c r="BE1042" i="2"/>
  <c r="T1042" i="2"/>
  <c r="R1042" i="2"/>
  <c r="P1042" i="2"/>
  <c r="BI1038" i="2"/>
  <c r="BH1038" i="2"/>
  <c r="BG1038" i="2"/>
  <c r="BE1038" i="2"/>
  <c r="T1038" i="2"/>
  <c r="R1038" i="2"/>
  <c r="P1038" i="2"/>
  <c r="BI1035" i="2"/>
  <c r="BH1035" i="2"/>
  <c r="BG1035" i="2"/>
  <c r="BE1035" i="2"/>
  <c r="T1035" i="2"/>
  <c r="R1035" i="2"/>
  <c r="P1035" i="2"/>
  <c r="BI1032" i="2"/>
  <c r="BH1032" i="2"/>
  <c r="BG1032" i="2"/>
  <c r="BE1032" i="2"/>
  <c r="T1032" i="2"/>
  <c r="R1032" i="2"/>
  <c r="P1032" i="2"/>
  <c r="BI1028" i="2"/>
  <c r="BH1028" i="2"/>
  <c r="BG1028" i="2"/>
  <c r="BE1028" i="2"/>
  <c r="T1028" i="2"/>
  <c r="R1028" i="2"/>
  <c r="P1028" i="2"/>
  <c r="BI1025" i="2"/>
  <c r="BH1025" i="2"/>
  <c r="BG1025" i="2"/>
  <c r="BE1025" i="2"/>
  <c r="T1025" i="2"/>
  <c r="R1025" i="2"/>
  <c r="P1025" i="2"/>
  <c r="BI1022" i="2"/>
  <c r="BH1022" i="2"/>
  <c r="BG1022" i="2"/>
  <c r="BE1022" i="2"/>
  <c r="T1022" i="2"/>
  <c r="R1022" i="2"/>
  <c r="P1022" i="2"/>
  <c r="BI1014" i="2"/>
  <c r="BH1014" i="2"/>
  <c r="BG1014" i="2"/>
  <c r="BE1014" i="2"/>
  <c r="T1014" i="2"/>
  <c r="R1014" i="2"/>
  <c r="P1014" i="2"/>
  <c r="BI1012" i="2"/>
  <c r="BH1012" i="2"/>
  <c r="BG1012" i="2"/>
  <c r="BE1012" i="2"/>
  <c r="T1012" i="2"/>
  <c r="R1012" i="2"/>
  <c r="P1012" i="2"/>
  <c r="BI1009" i="2"/>
  <c r="BH1009" i="2"/>
  <c r="BG1009" i="2"/>
  <c r="BE1009" i="2"/>
  <c r="T1009" i="2"/>
  <c r="R1009" i="2"/>
  <c r="P1009" i="2"/>
  <c r="BI1006" i="2"/>
  <c r="BH1006" i="2"/>
  <c r="BG1006" i="2"/>
  <c r="BE1006" i="2"/>
  <c r="T1006" i="2"/>
  <c r="R1006" i="2"/>
  <c r="P1006" i="2"/>
  <c r="BI1002" i="2"/>
  <c r="BH1002" i="2"/>
  <c r="BG1002" i="2"/>
  <c r="BE1002" i="2"/>
  <c r="T1002" i="2"/>
  <c r="R1002" i="2"/>
  <c r="P1002" i="2"/>
  <c r="BI999" i="2"/>
  <c r="BH999" i="2"/>
  <c r="BG999" i="2"/>
  <c r="BE999" i="2"/>
  <c r="T999" i="2"/>
  <c r="T998" i="2"/>
  <c r="R999" i="2"/>
  <c r="R998" i="2"/>
  <c r="P999" i="2"/>
  <c r="P998" i="2"/>
  <c r="BI997" i="2"/>
  <c r="BH997" i="2"/>
  <c r="BG997" i="2"/>
  <c r="BE997" i="2"/>
  <c r="T997" i="2"/>
  <c r="R997" i="2"/>
  <c r="P997" i="2"/>
  <c r="BI996" i="2"/>
  <c r="BH996" i="2"/>
  <c r="BG996" i="2"/>
  <c r="BE996" i="2"/>
  <c r="T996" i="2"/>
  <c r="R996" i="2"/>
  <c r="P996" i="2"/>
  <c r="BI973" i="2"/>
  <c r="BH973" i="2"/>
  <c r="BG973" i="2"/>
  <c r="BE973" i="2"/>
  <c r="T973" i="2"/>
  <c r="R973" i="2"/>
  <c r="P973" i="2"/>
  <c r="BI972" i="2"/>
  <c r="BH972" i="2"/>
  <c r="BG972" i="2"/>
  <c r="BE972" i="2"/>
  <c r="T972" i="2"/>
  <c r="R972" i="2"/>
  <c r="P972" i="2"/>
  <c r="BI969" i="2"/>
  <c r="BH969" i="2"/>
  <c r="BG969" i="2"/>
  <c r="BE969" i="2"/>
  <c r="T969" i="2"/>
  <c r="R969" i="2"/>
  <c r="P969" i="2"/>
  <c r="BI968" i="2"/>
  <c r="BH968" i="2"/>
  <c r="BG968" i="2"/>
  <c r="BE968" i="2"/>
  <c r="T968" i="2"/>
  <c r="R968" i="2"/>
  <c r="P968" i="2"/>
  <c r="BI967" i="2"/>
  <c r="BH967" i="2"/>
  <c r="BG967" i="2"/>
  <c r="BE967" i="2"/>
  <c r="T967" i="2"/>
  <c r="R967" i="2"/>
  <c r="P967" i="2"/>
  <c r="BI964" i="2"/>
  <c r="BH964" i="2"/>
  <c r="BG964" i="2"/>
  <c r="BE964" i="2"/>
  <c r="T964" i="2"/>
  <c r="R964" i="2"/>
  <c r="P964" i="2"/>
  <c r="BI960" i="2"/>
  <c r="BH960" i="2"/>
  <c r="BG960" i="2"/>
  <c r="BE960" i="2"/>
  <c r="T960" i="2"/>
  <c r="R960" i="2"/>
  <c r="P960" i="2"/>
  <c r="BI959" i="2"/>
  <c r="BH959" i="2"/>
  <c r="BG959" i="2"/>
  <c r="BE959" i="2"/>
  <c r="T959" i="2"/>
  <c r="R959" i="2"/>
  <c r="P959" i="2"/>
  <c r="BI956" i="2"/>
  <c r="BH956" i="2"/>
  <c r="BG956" i="2"/>
  <c r="BE956" i="2"/>
  <c r="T956" i="2"/>
  <c r="R956" i="2"/>
  <c r="P956" i="2"/>
  <c r="BI952" i="2"/>
  <c r="BH952" i="2"/>
  <c r="BG952" i="2"/>
  <c r="BE952" i="2"/>
  <c r="T952" i="2"/>
  <c r="R952" i="2"/>
  <c r="P952" i="2"/>
  <c r="BI951" i="2"/>
  <c r="BH951" i="2"/>
  <c r="BG951" i="2"/>
  <c r="BE951" i="2"/>
  <c r="T951" i="2"/>
  <c r="R951" i="2"/>
  <c r="P951" i="2"/>
  <c r="BI947" i="2"/>
  <c r="BH947" i="2"/>
  <c r="BG947" i="2"/>
  <c r="BE947" i="2"/>
  <c r="T947" i="2"/>
  <c r="R947" i="2"/>
  <c r="P947" i="2"/>
  <c r="BI944" i="2"/>
  <c r="BH944" i="2"/>
  <c r="BG944" i="2"/>
  <c r="BE944" i="2"/>
  <c r="T944" i="2"/>
  <c r="R944" i="2"/>
  <c r="P944" i="2"/>
  <c r="BI942" i="2"/>
  <c r="BH942" i="2"/>
  <c r="BG942" i="2"/>
  <c r="BE942" i="2"/>
  <c r="T942" i="2"/>
  <c r="T941" i="2" s="1"/>
  <c r="R942" i="2"/>
  <c r="R941" i="2" s="1"/>
  <c r="P942" i="2"/>
  <c r="P941" i="2" s="1"/>
  <c r="BI938" i="2"/>
  <c r="BH938" i="2"/>
  <c r="BG938" i="2"/>
  <c r="BE938" i="2"/>
  <c r="T938" i="2"/>
  <c r="R938" i="2"/>
  <c r="P938" i="2"/>
  <c r="BI935" i="2"/>
  <c r="BH935" i="2"/>
  <c r="BG935" i="2"/>
  <c r="BE935" i="2"/>
  <c r="T935" i="2"/>
  <c r="R935" i="2"/>
  <c r="P935" i="2"/>
  <c r="BI932" i="2"/>
  <c r="BH932" i="2"/>
  <c r="BG932" i="2"/>
  <c r="BE932" i="2"/>
  <c r="T932" i="2"/>
  <c r="R932" i="2"/>
  <c r="P932" i="2"/>
  <c r="BI929" i="2"/>
  <c r="BH929" i="2"/>
  <c r="BG929" i="2"/>
  <c r="BE929" i="2"/>
  <c r="T929" i="2"/>
  <c r="R929" i="2"/>
  <c r="P929" i="2"/>
  <c r="BI926" i="2"/>
  <c r="BH926" i="2"/>
  <c r="BG926" i="2"/>
  <c r="BE926" i="2"/>
  <c r="T926" i="2"/>
  <c r="R926" i="2"/>
  <c r="P926" i="2"/>
  <c r="BI903" i="2"/>
  <c r="BH903" i="2"/>
  <c r="BG903" i="2"/>
  <c r="BE903" i="2"/>
  <c r="T903" i="2"/>
  <c r="R903" i="2"/>
  <c r="P903" i="2"/>
  <c r="BI897" i="2"/>
  <c r="BH897" i="2"/>
  <c r="BG897" i="2"/>
  <c r="BE897" i="2"/>
  <c r="T897" i="2"/>
  <c r="R897" i="2"/>
  <c r="P897" i="2"/>
  <c r="BI868" i="2"/>
  <c r="BH868" i="2"/>
  <c r="BG868" i="2"/>
  <c r="BE868" i="2"/>
  <c r="T868" i="2"/>
  <c r="R868" i="2"/>
  <c r="P868" i="2"/>
  <c r="BI862" i="2"/>
  <c r="BH862" i="2"/>
  <c r="BG862" i="2"/>
  <c r="BE862" i="2"/>
  <c r="T862" i="2"/>
  <c r="R862" i="2"/>
  <c r="P862" i="2"/>
  <c r="BI848" i="2"/>
  <c r="BH848" i="2"/>
  <c r="BG848" i="2"/>
  <c r="BE848" i="2"/>
  <c r="T848" i="2"/>
  <c r="R848" i="2"/>
  <c r="P848" i="2"/>
  <c r="BI834" i="2"/>
  <c r="BH834" i="2"/>
  <c r="BG834" i="2"/>
  <c r="BE834" i="2"/>
  <c r="T834" i="2"/>
  <c r="R834" i="2"/>
  <c r="P834" i="2"/>
  <c r="BI822" i="2"/>
  <c r="BH822" i="2"/>
  <c r="BG822" i="2"/>
  <c r="BE822" i="2"/>
  <c r="T822" i="2"/>
  <c r="R822" i="2"/>
  <c r="P822" i="2"/>
  <c r="BI819" i="2"/>
  <c r="BH819" i="2"/>
  <c r="BG819" i="2"/>
  <c r="BE819" i="2"/>
  <c r="T819" i="2"/>
  <c r="R819" i="2"/>
  <c r="P819" i="2"/>
  <c r="BI807" i="2"/>
  <c r="BH807" i="2"/>
  <c r="BG807" i="2"/>
  <c r="BE807" i="2"/>
  <c r="T807" i="2"/>
  <c r="R807" i="2"/>
  <c r="P807" i="2"/>
  <c r="BI805" i="2"/>
  <c r="BH805" i="2"/>
  <c r="BG805" i="2"/>
  <c r="BE805" i="2"/>
  <c r="T805" i="2"/>
  <c r="R805" i="2"/>
  <c r="P805" i="2"/>
  <c r="BI791" i="2"/>
  <c r="BH791" i="2"/>
  <c r="BG791" i="2"/>
  <c r="BE791" i="2"/>
  <c r="T791" i="2"/>
  <c r="R791" i="2"/>
  <c r="P791" i="2"/>
  <c r="BI790" i="2"/>
  <c r="BH790" i="2"/>
  <c r="BG790" i="2"/>
  <c r="BE790" i="2"/>
  <c r="T790" i="2"/>
  <c r="R790" i="2"/>
  <c r="P790" i="2"/>
  <c r="BI784" i="2"/>
  <c r="BH784" i="2"/>
  <c r="BG784" i="2"/>
  <c r="BE784" i="2"/>
  <c r="T784" i="2"/>
  <c r="R784" i="2"/>
  <c r="P784" i="2"/>
  <c r="BI781" i="2"/>
  <c r="BH781" i="2"/>
  <c r="BG781" i="2"/>
  <c r="BE781" i="2"/>
  <c r="T781" i="2"/>
  <c r="R781" i="2"/>
  <c r="P781" i="2"/>
  <c r="BI775" i="2"/>
  <c r="BH775" i="2"/>
  <c r="BG775" i="2"/>
  <c r="BE775" i="2"/>
  <c r="T775" i="2"/>
  <c r="R775" i="2"/>
  <c r="P775" i="2"/>
  <c r="BI769" i="2"/>
  <c r="BH769" i="2"/>
  <c r="BG769" i="2"/>
  <c r="BE769" i="2"/>
  <c r="T769" i="2"/>
  <c r="R769" i="2"/>
  <c r="P769" i="2"/>
  <c r="BI763" i="2"/>
  <c r="BH763" i="2"/>
  <c r="BG763" i="2"/>
  <c r="BE763" i="2"/>
  <c r="T763" i="2"/>
  <c r="R763" i="2"/>
  <c r="P763" i="2"/>
  <c r="BI760" i="2"/>
  <c r="BH760" i="2"/>
  <c r="BG760" i="2"/>
  <c r="BE760" i="2"/>
  <c r="T760" i="2"/>
  <c r="R760" i="2"/>
  <c r="P760" i="2"/>
  <c r="BI759" i="2"/>
  <c r="BH759" i="2"/>
  <c r="BG759" i="2"/>
  <c r="BE759" i="2"/>
  <c r="T759" i="2"/>
  <c r="R759" i="2"/>
  <c r="P759" i="2"/>
  <c r="BI740" i="2"/>
  <c r="BH740" i="2"/>
  <c r="BG740" i="2"/>
  <c r="BE740" i="2"/>
  <c r="T740" i="2"/>
  <c r="R740" i="2"/>
  <c r="P740" i="2"/>
  <c r="BI721" i="2"/>
  <c r="BH721" i="2"/>
  <c r="BG721" i="2"/>
  <c r="BE721" i="2"/>
  <c r="T721" i="2"/>
  <c r="R721" i="2"/>
  <c r="P721" i="2"/>
  <c r="BI719" i="2"/>
  <c r="BH719" i="2"/>
  <c r="BG719" i="2"/>
  <c r="BE719" i="2"/>
  <c r="T719" i="2"/>
  <c r="R719" i="2"/>
  <c r="P719" i="2"/>
  <c r="BI693" i="2"/>
  <c r="BH693" i="2"/>
  <c r="BG693" i="2"/>
  <c r="BE693" i="2"/>
  <c r="T693" i="2"/>
  <c r="R693" i="2"/>
  <c r="P693" i="2"/>
  <c r="BI691" i="2"/>
  <c r="BH691" i="2"/>
  <c r="BG691" i="2"/>
  <c r="BE691" i="2"/>
  <c r="T691" i="2"/>
  <c r="R691" i="2"/>
  <c r="P691" i="2"/>
  <c r="BI690" i="2"/>
  <c r="BH690" i="2"/>
  <c r="BG690" i="2"/>
  <c r="BE690" i="2"/>
  <c r="T690" i="2"/>
  <c r="R690" i="2"/>
  <c r="P690" i="2"/>
  <c r="BI687" i="2"/>
  <c r="BH687" i="2"/>
  <c r="BG687" i="2"/>
  <c r="BE687" i="2"/>
  <c r="T687" i="2"/>
  <c r="R687" i="2"/>
  <c r="P687" i="2"/>
  <c r="BI684" i="2"/>
  <c r="BH684" i="2"/>
  <c r="BG684" i="2"/>
  <c r="BE684" i="2"/>
  <c r="T684" i="2"/>
  <c r="R684" i="2"/>
  <c r="P684" i="2"/>
  <c r="BI683" i="2"/>
  <c r="BH683" i="2"/>
  <c r="BG683" i="2"/>
  <c r="BE683" i="2"/>
  <c r="T683" i="2"/>
  <c r="R683" i="2"/>
  <c r="P683" i="2"/>
  <c r="BI680" i="2"/>
  <c r="BH680" i="2"/>
  <c r="BG680" i="2"/>
  <c r="BE680" i="2"/>
  <c r="T680" i="2"/>
  <c r="R680" i="2"/>
  <c r="P680" i="2"/>
  <c r="BI677" i="2"/>
  <c r="BH677" i="2"/>
  <c r="BG677" i="2"/>
  <c r="BE677" i="2"/>
  <c r="T677" i="2"/>
  <c r="R677" i="2"/>
  <c r="P677" i="2"/>
  <c r="BI663" i="2"/>
  <c r="BH663" i="2"/>
  <c r="BG663" i="2"/>
  <c r="BE663" i="2"/>
  <c r="T663" i="2"/>
  <c r="R663" i="2"/>
  <c r="P663" i="2"/>
  <c r="BI657" i="2"/>
  <c r="BH657" i="2"/>
  <c r="BG657" i="2"/>
  <c r="BE657" i="2"/>
  <c r="T657" i="2"/>
  <c r="R657" i="2"/>
  <c r="P657" i="2"/>
  <c r="BI586" i="2"/>
  <c r="BH586" i="2"/>
  <c r="BG586" i="2"/>
  <c r="BE586" i="2"/>
  <c r="T586" i="2"/>
  <c r="R586" i="2"/>
  <c r="P586" i="2"/>
  <c r="BI515" i="2"/>
  <c r="BH515" i="2"/>
  <c r="BG515" i="2"/>
  <c r="BE515" i="2"/>
  <c r="T515" i="2"/>
  <c r="R515" i="2"/>
  <c r="P515" i="2"/>
  <c r="BI444" i="2"/>
  <c r="BH444" i="2"/>
  <c r="BG444" i="2"/>
  <c r="BE444" i="2"/>
  <c r="T444" i="2"/>
  <c r="R444" i="2"/>
  <c r="P444" i="2"/>
  <c r="BI441" i="2"/>
  <c r="BH441" i="2"/>
  <c r="BG441" i="2"/>
  <c r="BE441" i="2"/>
  <c r="T441" i="2"/>
  <c r="R441" i="2"/>
  <c r="P441" i="2"/>
  <c r="BI436" i="2"/>
  <c r="BH436" i="2"/>
  <c r="BG436" i="2"/>
  <c r="BE436" i="2"/>
  <c r="T436" i="2"/>
  <c r="R436" i="2"/>
  <c r="P436" i="2"/>
  <c r="BI433" i="2"/>
  <c r="BH433" i="2"/>
  <c r="BG433" i="2"/>
  <c r="BE433" i="2"/>
  <c r="T433" i="2"/>
  <c r="R433" i="2"/>
  <c r="P433" i="2"/>
  <c r="BI428" i="2"/>
  <c r="BH428" i="2"/>
  <c r="BG428" i="2"/>
  <c r="BE428" i="2"/>
  <c r="T428" i="2"/>
  <c r="R428" i="2"/>
  <c r="P428" i="2"/>
  <c r="BI423" i="2"/>
  <c r="BH423" i="2"/>
  <c r="BG423" i="2"/>
  <c r="BE423" i="2"/>
  <c r="T423" i="2"/>
  <c r="R423" i="2"/>
  <c r="P423" i="2"/>
  <c r="BI419" i="2"/>
  <c r="BH419" i="2"/>
  <c r="BG419" i="2"/>
  <c r="BE419" i="2"/>
  <c r="T419" i="2"/>
  <c r="R419" i="2"/>
  <c r="P419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398" i="2"/>
  <c r="BH398" i="2"/>
  <c r="BG398" i="2"/>
  <c r="BE398" i="2"/>
  <c r="T398" i="2"/>
  <c r="R398" i="2"/>
  <c r="P398" i="2"/>
  <c r="BI388" i="2"/>
  <c r="BH388" i="2"/>
  <c r="BG388" i="2"/>
  <c r="BE388" i="2"/>
  <c r="T388" i="2"/>
  <c r="R388" i="2"/>
  <c r="P388" i="2"/>
  <c r="BI385" i="2"/>
  <c r="BH385" i="2"/>
  <c r="BG385" i="2"/>
  <c r="BE385" i="2"/>
  <c r="T385" i="2"/>
  <c r="R385" i="2"/>
  <c r="P385" i="2"/>
  <c r="BI382" i="2"/>
  <c r="BH382" i="2"/>
  <c r="BG382" i="2"/>
  <c r="BE382" i="2"/>
  <c r="T382" i="2"/>
  <c r="R382" i="2"/>
  <c r="P382" i="2"/>
  <c r="BI363" i="2"/>
  <c r="BH363" i="2"/>
  <c r="BG363" i="2"/>
  <c r="BE363" i="2"/>
  <c r="T363" i="2"/>
  <c r="R363" i="2"/>
  <c r="P363" i="2"/>
  <c r="BI352" i="2"/>
  <c r="BH352" i="2"/>
  <c r="BG352" i="2"/>
  <c r="BE352" i="2"/>
  <c r="T352" i="2"/>
  <c r="R352" i="2"/>
  <c r="P352" i="2"/>
  <c r="BI341" i="2"/>
  <c r="BH341" i="2"/>
  <c r="BG341" i="2"/>
  <c r="BE341" i="2"/>
  <c r="T341" i="2"/>
  <c r="R341" i="2"/>
  <c r="P341" i="2"/>
  <c r="BI330" i="2"/>
  <c r="BH330" i="2"/>
  <c r="BG330" i="2"/>
  <c r="BE330" i="2"/>
  <c r="T330" i="2"/>
  <c r="R330" i="2"/>
  <c r="P330" i="2"/>
  <c r="BI317" i="2"/>
  <c r="BH317" i="2"/>
  <c r="BG317" i="2"/>
  <c r="BE317" i="2"/>
  <c r="T317" i="2"/>
  <c r="R317" i="2"/>
  <c r="P317" i="2"/>
  <c r="BI313" i="2"/>
  <c r="BH313" i="2"/>
  <c r="BG313" i="2"/>
  <c r="BE313" i="2"/>
  <c r="T313" i="2"/>
  <c r="R313" i="2"/>
  <c r="P313" i="2"/>
  <c r="BI310" i="2"/>
  <c r="BH310" i="2"/>
  <c r="BG310" i="2"/>
  <c r="BE310" i="2"/>
  <c r="T310" i="2"/>
  <c r="R310" i="2"/>
  <c r="P310" i="2"/>
  <c r="BI307" i="2"/>
  <c r="BH307" i="2"/>
  <c r="BG307" i="2"/>
  <c r="BE307" i="2"/>
  <c r="T307" i="2"/>
  <c r="R307" i="2"/>
  <c r="P307" i="2"/>
  <c r="BI293" i="2"/>
  <c r="BH293" i="2"/>
  <c r="BG293" i="2"/>
  <c r="BE293" i="2"/>
  <c r="T293" i="2"/>
  <c r="R293" i="2"/>
  <c r="P293" i="2"/>
  <c r="BI290" i="2"/>
  <c r="BH290" i="2"/>
  <c r="BG290" i="2"/>
  <c r="BE290" i="2"/>
  <c r="T290" i="2"/>
  <c r="R290" i="2"/>
  <c r="P290" i="2"/>
  <c r="BI286" i="2"/>
  <c r="BH286" i="2"/>
  <c r="BG286" i="2"/>
  <c r="BE286" i="2"/>
  <c r="T286" i="2"/>
  <c r="R286" i="2"/>
  <c r="P286" i="2"/>
  <c r="BI283" i="2"/>
  <c r="BH283" i="2"/>
  <c r="BG283" i="2"/>
  <c r="BE283" i="2"/>
  <c r="T283" i="2"/>
  <c r="R283" i="2"/>
  <c r="P283" i="2"/>
  <c r="BI279" i="2"/>
  <c r="BH279" i="2"/>
  <c r="BG279" i="2"/>
  <c r="BE279" i="2"/>
  <c r="T279" i="2"/>
  <c r="R279" i="2"/>
  <c r="P279" i="2"/>
  <c r="BI276" i="2"/>
  <c r="BH276" i="2"/>
  <c r="BG276" i="2"/>
  <c r="BE276" i="2"/>
  <c r="T276" i="2"/>
  <c r="R276" i="2"/>
  <c r="P276" i="2"/>
  <c r="BI273" i="2"/>
  <c r="BH273" i="2"/>
  <c r="BG273" i="2"/>
  <c r="BE273" i="2"/>
  <c r="T273" i="2"/>
  <c r="R273" i="2"/>
  <c r="P273" i="2"/>
  <c r="BI267" i="2"/>
  <c r="BH267" i="2"/>
  <c r="BG267" i="2"/>
  <c r="BE267" i="2"/>
  <c r="T267" i="2"/>
  <c r="R267" i="2"/>
  <c r="P267" i="2"/>
  <c r="BI264" i="2"/>
  <c r="BH264" i="2"/>
  <c r="BG264" i="2"/>
  <c r="BE264" i="2"/>
  <c r="T264" i="2"/>
  <c r="R264" i="2"/>
  <c r="P264" i="2"/>
  <c r="BI261" i="2"/>
  <c r="BH261" i="2"/>
  <c r="BG261" i="2"/>
  <c r="BE261" i="2"/>
  <c r="T261" i="2"/>
  <c r="R261" i="2"/>
  <c r="P261" i="2"/>
  <c r="BI258" i="2"/>
  <c r="BH258" i="2"/>
  <c r="BG258" i="2"/>
  <c r="BE258" i="2"/>
  <c r="T258" i="2"/>
  <c r="R258" i="2"/>
  <c r="P258" i="2"/>
  <c r="BI255" i="2"/>
  <c r="BH255" i="2"/>
  <c r="BG255" i="2"/>
  <c r="BE255" i="2"/>
  <c r="T255" i="2"/>
  <c r="R255" i="2"/>
  <c r="P255" i="2"/>
  <c r="BI252" i="2"/>
  <c r="BH252" i="2"/>
  <c r="BG252" i="2"/>
  <c r="BE252" i="2"/>
  <c r="T252" i="2"/>
  <c r="R252" i="2"/>
  <c r="P252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4" i="2"/>
  <c r="BH244" i="2"/>
  <c r="BG244" i="2"/>
  <c r="BE244" i="2"/>
  <c r="T244" i="2"/>
  <c r="R244" i="2"/>
  <c r="P244" i="2"/>
  <c r="BI241" i="2"/>
  <c r="BH241" i="2"/>
  <c r="BG241" i="2"/>
  <c r="BE241" i="2"/>
  <c r="T241" i="2"/>
  <c r="R241" i="2"/>
  <c r="P241" i="2"/>
  <c r="BI238" i="2"/>
  <c r="BH238" i="2"/>
  <c r="BG238" i="2"/>
  <c r="BE238" i="2"/>
  <c r="T238" i="2"/>
  <c r="R238" i="2"/>
  <c r="P238" i="2"/>
  <c r="BI235" i="2"/>
  <c r="BH235" i="2"/>
  <c r="BG235" i="2"/>
  <c r="BE235" i="2"/>
  <c r="T235" i="2"/>
  <c r="R235" i="2"/>
  <c r="P235" i="2"/>
  <c r="BI232" i="2"/>
  <c r="BH232" i="2"/>
  <c r="BG232" i="2"/>
  <c r="BE232" i="2"/>
  <c r="T232" i="2"/>
  <c r="R232" i="2"/>
  <c r="P232" i="2"/>
  <c r="BI229" i="2"/>
  <c r="BH229" i="2"/>
  <c r="BG229" i="2"/>
  <c r="BE229" i="2"/>
  <c r="T229" i="2"/>
  <c r="R229" i="2"/>
  <c r="P229" i="2"/>
  <c r="BI226" i="2"/>
  <c r="BH226" i="2"/>
  <c r="BG226" i="2"/>
  <c r="BE226" i="2"/>
  <c r="T226" i="2"/>
  <c r="R226" i="2"/>
  <c r="P226" i="2"/>
  <c r="BI223" i="2"/>
  <c r="BH223" i="2"/>
  <c r="BG223" i="2"/>
  <c r="BE223" i="2"/>
  <c r="T223" i="2"/>
  <c r="R223" i="2"/>
  <c r="P223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0" i="2"/>
  <c r="BH210" i="2"/>
  <c r="BG210" i="2"/>
  <c r="BE210" i="2"/>
  <c r="T210" i="2"/>
  <c r="R210" i="2"/>
  <c r="P210" i="2"/>
  <c r="BI206" i="2"/>
  <c r="BH206" i="2"/>
  <c r="BG206" i="2"/>
  <c r="BE206" i="2"/>
  <c r="T206" i="2"/>
  <c r="R206" i="2"/>
  <c r="P206" i="2"/>
  <c r="BI202" i="2"/>
  <c r="BH202" i="2"/>
  <c r="BG202" i="2"/>
  <c r="BE202" i="2"/>
  <c r="T202" i="2"/>
  <c r="R202" i="2"/>
  <c r="P202" i="2"/>
  <c r="BI197" i="2"/>
  <c r="BH197" i="2"/>
  <c r="BG197" i="2"/>
  <c r="BE197" i="2"/>
  <c r="T197" i="2"/>
  <c r="R197" i="2"/>
  <c r="P197" i="2"/>
  <c r="BI193" i="2"/>
  <c r="BH193" i="2"/>
  <c r="BG193" i="2"/>
  <c r="BE193" i="2"/>
  <c r="T193" i="2"/>
  <c r="R193" i="2"/>
  <c r="P193" i="2"/>
  <c r="BI189" i="2"/>
  <c r="BH189" i="2"/>
  <c r="BG189" i="2"/>
  <c r="BE189" i="2"/>
  <c r="T189" i="2"/>
  <c r="R189" i="2"/>
  <c r="P189" i="2"/>
  <c r="BI186" i="2"/>
  <c r="BH186" i="2"/>
  <c r="BG186" i="2"/>
  <c r="BE186" i="2"/>
  <c r="T186" i="2"/>
  <c r="R186" i="2"/>
  <c r="P186" i="2"/>
  <c r="BI183" i="2"/>
  <c r="BH183" i="2"/>
  <c r="BG183" i="2"/>
  <c r="BE183" i="2"/>
  <c r="T183" i="2"/>
  <c r="R183" i="2"/>
  <c r="P183" i="2"/>
  <c r="BI180" i="2"/>
  <c r="BH180" i="2"/>
  <c r="BG180" i="2"/>
  <c r="BE180" i="2"/>
  <c r="T180" i="2"/>
  <c r="R180" i="2"/>
  <c r="P180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R174" i="2"/>
  <c r="P174" i="2"/>
  <c r="BI171" i="2"/>
  <c r="BH171" i="2"/>
  <c r="BG171" i="2"/>
  <c r="BE171" i="2"/>
  <c r="T171" i="2"/>
  <c r="R171" i="2"/>
  <c r="P171" i="2"/>
  <c r="BI168" i="2"/>
  <c r="BH168" i="2"/>
  <c r="BG168" i="2"/>
  <c r="BE168" i="2"/>
  <c r="T168" i="2"/>
  <c r="R168" i="2"/>
  <c r="P168" i="2"/>
  <c r="BI165" i="2"/>
  <c r="BH165" i="2"/>
  <c r="BG165" i="2"/>
  <c r="BE165" i="2"/>
  <c r="T165" i="2"/>
  <c r="R165" i="2"/>
  <c r="P165" i="2"/>
  <c r="J159" i="2"/>
  <c r="J158" i="2"/>
  <c r="F158" i="2"/>
  <c r="F156" i="2"/>
  <c r="E154" i="2"/>
  <c r="J94" i="2"/>
  <c r="J93" i="2"/>
  <c r="F93" i="2"/>
  <c r="F91" i="2"/>
  <c r="E89" i="2"/>
  <c r="J20" i="2"/>
  <c r="E20" i="2"/>
  <c r="F94" i="2" s="1"/>
  <c r="J19" i="2"/>
  <c r="J14" i="2"/>
  <c r="J156" i="2" s="1"/>
  <c r="E7" i="2"/>
  <c r="E85" i="2"/>
  <c r="L90" i="1"/>
  <c r="AM90" i="1"/>
  <c r="AM89" i="1"/>
  <c r="L89" i="1"/>
  <c r="AM87" i="1"/>
  <c r="L87" i="1"/>
  <c r="L85" i="1"/>
  <c r="L84" i="1"/>
  <c r="J2278" i="2"/>
  <c r="J2194" i="2"/>
  <c r="BK2172" i="2"/>
  <c r="J2147" i="2"/>
  <c r="BK2044" i="2"/>
  <c r="BK2011" i="2"/>
  <c r="BK1967" i="2"/>
  <c r="BK1845" i="2"/>
  <c r="J1822" i="2"/>
  <c r="BK1786" i="2"/>
  <c r="J1781" i="2"/>
  <c r="J1771" i="2"/>
  <c r="BK1759" i="2"/>
  <c r="BK1750" i="2"/>
  <c r="J1747" i="2"/>
  <c r="J1744" i="2"/>
  <c r="J1740" i="2"/>
  <c r="BK1733" i="2"/>
  <c r="BK1730" i="2"/>
  <c r="J1727" i="2"/>
  <c r="BK1715" i="2"/>
  <c r="J1709" i="2"/>
  <c r="BK1695" i="2"/>
  <c r="J1683" i="2"/>
  <c r="BK1659" i="2"/>
  <c r="BK1635" i="2"/>
  <c r="BK1625" i="2"/>
  <c r="J1534" i="2"/>
  <c r="BK1522" i="2"/>
  <c r="J1504" i="2"/>
  <c r="J1468" i="2"/>
  <c r="J1459" i="2"/>
  <c r="BK1445" i="2"/>
  <c r="J1437" i="2"/>
  <c r="J1431" i="2"/>
  <c r="BK1422" i="2"/>
  <c r="BK1416" i="2"/>
  <c r="J1411" i="2"/>
  <c r="J1393" i="2"/>
  <c r="BK1383" i="2"/>
  <c r="J1373" i="2"/>
  <c r="BK1366" i="2"/>
  <c r="J1357" i="2"/>
  <c r="BK1348" i="2"/>
  <c r="J1340" i="2"/>
  <c r="J1332" i="2"/>
  <c r="BK1325" i="2"/>
  <c r="BK1294" i="2"/>
  <c r="BK1286" i="2"/>
  <c r="BK1267" i="2"/>
  <c r="BK1254" i="2"/>
  <c r="J1251" i="2"/>
  <c r="BK1234" i="2"/>
  <c r="BK1193" i="2"/>
  <c r="BK1182" i="2"/>
  <c r="BK1160" i="2"/>
  <c r="J1152" i="2"/>
  <c r="J1134" i="2"/>
  <c r="BK1074" i="2"/>
  <c r="J1052" i="2"/>
  <c r="BK1042" i="2"/>
  <c r="J997" i="2"/>
  <c r="J967" i="2"/>
  <c r="BK938" i="2"/>
  <c r="BK868" i="2"/>
  <c r="BK819" i="2"/>
  <c r="J769" i="2"/>
  <c r="BK691" i="2"/>
  <c r="J680" i="2"/>
  <c r="J423" i="2"/>
  <c r="J363" i="2"/>
  <c r="J293" i="2"/>
  <c r="J273" i="2"/>
  <c r="J235" i="2"/>
  <c r="BK206" i="2"/>
  <c r="J180" i="2"/>
  <c r="J2356" i="2"/>
  <c r="BK2278" i="2"/>
  <c r="J2174" i="2"/>
  <c r="BK2112" i="2"/>
  <c r="BK2021" i="2"/>
  <c r="J2011" i="2"/>
  <c r="BK1958" i="2"/>
  <c r="BK1849" i="2"/>
  <c r="J1819" i="2"/>
  <c r="J1786" i="2"/>
  <c r="J1780" i="2"/>
  <c r="BK1764" i="2"/>
  <c r="J1750" i="2"/>
  <c r="BK1740" i="2"/>
  <c r="J1734" i="2"/>
  <c r="J1728" i="2"/>
  <c r="J1723" i="2"/>
  <c r="BK1718" i="2"/>
  <c r="J1711" i="2"/>
  <c r="J1692" i="2"/>
  <c r="BK1680" i="2"/>
  <c r="J1668" i="2"/>
  <c r="J1656" i="2"/>
  <c r="BK1644" i="2"/>
  <c r="BK1627" i="2"/>
  <c r="BK1619" i="2"/>
  <c r="BK1610" i="2"/>
  <c r="J1536" i="2"/>
  <c r="J1516" i="2"/>
  <c r="J1498" i="2"/>
  <c r="BK1478" i="2"/>
  <c r="BK1473" i="2"/>
  <c r="BK1466" i="2"/>
  <c r="J1460" i="2"/>
  <c r="BK1455" i="2"/>
  <c r="BK1446" i="2"/>
  <c r="J1440" i="2"/>
  <c r="BK1435" i="2"/>
  <c r="J1427" i="2"/>
  <c r="J1417" i="2"/>
  <c r="BK1409" i="2"/>
  <c r="J1394" i="2"/>
  <c r="BK1382" i="2"/>
  <c r="BK1374" i="2"/>
  <c r="J1360" i="2"/>
  <c r="BK1351" i="2"/>
  <c r="BK1342" i="2"/>
  <c r="J1330" i="2"/>
  <c r="BK1320" i="2"/>
  <c r="BK1304" i="2"/>
  <c r="BK1288" i="2"/>
  <c r="J1274" i="2"/>
  <c r="J1264" i="2"/>
  <c r="J1257" i="2"/>
  <c r="BK1245" i="2"/>
  <c r="J1231" i="2"/>
  <c r="J1196" i="2"/>
  <c r="J1176" i="2"/>
  <c r="J1159" i="2"/>
  <c r="BK1149" i="2"/>
  <c r="J1128" i="2"/>
  <c r="BK1068" i="2"/>
  <c r="J1038" i="2"/>
  <c r="BK1009" i="2"/>
  <c r="BK967" i="2"/>
  <c r="BK944" i="2"/>
  <c r="J932" i="2"/>
  <c r="BK784" i="2"/>
  <c r="BK721" i="2"/>
  <c r="J683" i="2"/>
  <c r="BK441" i="2"/>
  <c r="BK388" i="2"/>
  <c r="BK352" i="2"/>
  <c r="J279" i="2"/>
  <c r="BK255" i="2"/>
  <c r="BK238" i="2"/>
  <c r="BK226" i="2"/>
  <c r="J218" i="2"/>
  <c r="BK197" i="2"/>
  <c r="J177" i="2"/>
  <c r="BK2356" i="2"/>
  <c r="BK2194" i="2"/>
  <c r="J2172" i="2"/>
  <c r="BK2168" i="2"/>
  <c r="BK2147" i="2"/>
  <c r="J2079" i="2"/>
  <c r="J1949" i="2"/>
  <c r="J1849" i="2"/>
  <c r="BK1842" i="2"/>
  <c r="BK1783" i="2"/>
  <c r="J1776" i="2"/>
  <c r="J1764" i="2"/>
  <c r="BK1751" i="2"/>
  <c r="J1742" i="2"/>
  <c r="J1732" i="2"/>
  <c r="BK1725" i="2"/>
  <c r="J1718" i="2"/>
  <c r="J1714" i="2"/>
  <c r="BK1709" i="2"/>
  <c r="BK1697" i="2"/>
  <c r="BK1692" i="2"/>
  <c r="J1677" i="2"/>
  <c r="J1650" i="2"/>
  <c r="BK1631" i="2"/>
  <c r="J1617" i="2"/>
  <c r="BK1584" i="2"/>
  <c r="BK1532" i="2"/>
  <c r="BK1516" i="2"/>
  <c r="J1490" i="2"/>
  <c r="J1477" i="2"/>
  <c r="BK1468" i="2"/>
  <c r="BK1457" i="2"/>
  <c r="J1450" i="2"/>
  <c r="BK1442" i="2"/>
  <c r="J1436" i="2"/>
  <c r="J1424" i="2"/>
  <c r="BK1414" i="2"/>
  <c r="J1406" i="2"/>
  <c r="J1403" i="2"/>
  <c r="BK1395" i="2"/>
  <c r="J1392" i="2"/>
  <c r="J1381" i="2"/>
  <c r="BK1373" i="2"/>
  <c r="BK1370" i="2"/>
  <c r="J1366" i="2"/>
  <c r="BK1361" i="2"/>
  <c r="J1358" i="2"/>
  <c r="BK1352" i="2"/>
  <c r="J1343" i="2"/>
  <c r="BK1337" i="2"/>
  <c r="J1331" i="2"/>
  <c r="J1329" i="2"/>
  <c r="J1323" i="2"/>
  <c r="J1314" i="2"/>
  <c r="BK1298" i="2"/>
  <c r="J1295" i="2"/>
  <c r="J1289" i="2"/>
  <c r="BK1268" i="2"/>
  <c r="BK1264" i="2"/>
  <c r="BK1260" i="2"/>
  <c r="BK1258" i="2"/>
  <c r="BK1253" i="2"/>
  <c r="BK1251" i="2"/>
  <c r="J1246" i="2"/>
  <c r="BK1239" i="2"/>
  <c r="BK1227" i="2"/>
  <c r="BK1215" i="2"/>
  <c r="BK1192" i="2"/>
  <c r="J1182" i="2"/>
  <c r="BK1173" i="2"/>
  <c r="J1155" i="2"/>
  <c r="J1074" i="2"/>
  <c r="J1062" i="2"/>
  <c r="J1035" i="2"/>
  <c r="J1025" i="2"/>
  <c r="BK1012" i="2"/>
  <c r="BK999" i="2"/>
  <c r="BK972" i="2"/>
  <c r="J964" i="2"/>
  <c r="J951" i="2"/>
  <c r="J897" i="2"/>
  <c r="BK805" i="2"/>
  <c r="J763" i="2"/>
  <c r="BK690" i="2"/>
  <c r="J586" i="2"/>
  <c r="BK428" i="2"/>
  <c r="BK398" i="2"/>
  <c r="BK330" i="2"/>
  <c r="BK293" i="2"/>
  <c r="BK261" i="2"/>
  <c r="J247" i="2"/>
  <c r="J226" i="2"/>
  <c r="J217" i="2"/>
  <c r="BK180" i="2"/>
  <c r="BK168" i="2"/>
  <c r="BK1474" i="2"/>
  <c r="J1471" i="2"/>
  <c r="BK1464" i="2"/>
  <c r="BK1459" i="2"/>
  <c r="J1454" i="2"/>
  <c r="J1451" i="2"/>
  <c r="J1441" i="2"/>
  <c r="BK1434" i="2"/>
  <c r="J1430" i="2"/>
  <c r="BK1425" i="2"/>
  <c r="BK1417" i="2"/>
  <c r="BK1413" i="2"/>
  <c r="BK1406" i="2"/>
  <c r="BK1401" i="2"/>
  <c r="J1391" i="2"/>
  <c r="J1388" i="2"/>
  <c r="J1383" i="2"/>
  <c r="J1379" i="2"/>
  <c r="BK1369" i="2"/>
  <c r="J1365" i="2"/>
  <c r="J1361" i="2"/>
  <c r="J1352" i="2"/>
  <c r="BK1347" i="2"/>
  <c r="BK1334" i="2"/>
  <c r="BK1332" i="2"/>
  <c r="BK1323" i="2"/>
  <c r="J1320" i="2"/>
  <c r="BK1310" i="2"/>
  <c r="J1292" i="2"/>
  <c r="BK1271" i="2"/>
  <c r="J1262" i="2"/>
  <c r="J1254" i="2"/>
  <c r="BK1244" i="2"/>
  <c r="J1227" i="2"/>
  <c r="BK1211" i="2"/>
  <c r="BK1202" i="2"/>
  <c r="J1173" i="2"/>
  <c r="BK1163" i="2"/>
  <c r="J1149" i="2"/>
  <c r="J1140" i="2"/>
  <c r="BK1100" i="2"/>
  <c r="BK1058" i="2"/>
  <c r="J1046" i="2"/>
  <c r="BK1028" i="2"/>
  <c r="J999" i="2"/>
  <c r="BK960" i="2"/>
  <c r="BK947" i="2"/>
  <c r="J929" i="2"/>
  <c r="BK862" i="2"/>
  <c r="J822" i="2"/>
  <c r="BK781" i="2"/>
  <c r="J760" i="2"/>
  <c r="J719" i="2"/>
  <c r="BK683" i="2"/>
  <c r="BK515" i="2"/>
  <c r="BK423" i="2"/>
  <c r="J398" i="2"/>
  <c r="J317" i="2"/>
  <c r="J286" i="2"/>
  <c r="J267" i="2"/>
  <c r="BK248" i="2"/>
  <c r="BK232" i="2"/>
  <c r="BK218" i="2"/>
  <c r="J197" i="2"/>
  <c r="BK186" i="2"/>
  <c r="BK191" i="3"/>
  <c r="BK177" i="3"/>
  <c r="BK165" i="3"/>
  <c r="J158" i="3"/>
  <c r="BK149" i="3"/>
  <c r="J134" i="3"/>
  <c r="J187" i="3"/>
  <c r="J183" i="3"/>
  <c r="J172" i="3"/>
  <c r="J156" i="3"/>
  <c r="J143" i="3"/>
  <c r="BK131" i="3"/>
  <c r="BK193" i="3"/>
  <c r="BK182" i="3"/>
  <c r="BK172" i="3"/>
  <c r="J146" i="3"/>
  <c r="J128" i="3"/>
  <c r="J199" i="4"/>
  <c r="BK196" i="4"/>
  <c r="BK185" i="4"/>
  <c r="J144" i="4"/>
  <c r="J141" i="4"/>
  <c r="J135" i="4"/>
  <c r="J131" i="4"/>
  <c r="J205" i="4"/>
  <c r="J201" i="4"/>
  <c r="J200" i="4"/>
  <c r="BK199" i="4"/>
  <c r="J197" i="4"/>
  <c r="J196" i="4"/>
  <c r="BK195" i="4"/>
  <c r="J193" i="4"/>
  <c r="J190" i="4"/>
  <c r="J174" i="4"/>
  <c r="J167" i="4"/>
  <c r="J164" i="4"/>
  <c r="BK160" i="4"/>
  <c r="J150" i="4"/>
  <c r="BK147" i="4"/>
  <c r="BK144" i="4"/>
  <c r="BK141" i="4"/>
  <c r="BK131" i="4"/>
  <c r="BK128" i="4"/>
  <c r="BK205" i="4"/>
  <c r="J203" i="4"/>
  <c r="BK200" i="4"/>
  <c r="BK198" i="4"/>
  <c r="BK193" i="4"/>
  <c r="J185" i="4"/>
  <c r="BK182" i="4"/>
  <c r="BK174" i="4"/>
  <c r="BK150" i="4"/>
  <c r="BK135" i="4"/>
  <c r="J128" i="4"/>
  <c r="J231" i="5"/>
  <c r="BK228" i="5"/>
  <c r="BK222" i="5"/>
  <c r="J219" i="5"/>
  <c r="BK218" i="5"/>
  <c r="BK217" i="5"/>
  <c r="J209" i="5"/>
  <c r="BK206" i="5"/>
  <c r="BK196" i="5"/>
  <c r="BK149" i="5"/>
  <c r="BK137" i="5"/>
  <c r="BK233" i="5"/>
  <c r="BK220" i="5"/>
  <c r="BK209" i="5"/>
  <c r="BK199" i="5"/>
  <c r="J181" i="5"/>
  <c r="J166" i="5"/>
  <c r="J140" i="5"/>
  <c r="BK131" i="5"/>
  <c r="J228" i="5"/>
  <c r="J220" i="5"/>
  <c r="BK212" i="5"/>
  <c r="J193" i="5"/>
  <c r="BK166" i="5"/>
  <c r="J149" i="5"/>
  <c r="BK163" i="6"/>
  <c r="J147" i="6"/>
  <c r="J131" i="6"/>
  <c r="BK160" i="6"/>
  <c r="J134" i="6"/>
  <c r="BK157" i="6"/>
  <c r="J141" i="6"/>
  <c r="BK165" i="6"/>
  <c r="J157" i="6"/>
  <c r="J144" i="6"/>
  <c r="BK226" i="7"/>
  <c r="J222" i="7"/>
  <c r="BK217" i="7"/>
  <c r="J204" i="7"/>
  <c r="J192" i="7"/>
  <c r="J183" i="7"/>
  <c r="J176" i="7"/>
  <c r="BK160" i="7"/>
  <c r="BK140" i="7"/>
  <c r="BK225" i="7"/>
  <c r="BK214" i="7"/>
  <c r="BK207" i="7"/>
  <c r="BK195" i="7"/>
  <c r="J179" i="7"/>
  <c r="BK149" i="7"/>
  <c r="BK137" i="7"/>
  <c r="J225" i="7"/>
  <c r="J223" i="7"/>
  <c r="BK218" i="7"/>
  <c r="J201" i="7"/>
  <c r="J187" i="7"/>
  <c r="BK176" i="7"/>
  <c r="BK143" i="7"/>
  <c r="BK134" i="7"/>
  <c r="BK1816" i="8"/>
  <c r="J1778" i="8"/>
  <c r="BK1772" i="8"/>
  <c r="J1496" i="8"/>
  <c r="BK1473" i="8"/>
  <c r="BK1466" i="8"/>
  <c r="J1461" i="8"/>
  <c r="BK1450" i="8"/>
  <c r="BK1443" i="8"/>
  <c r="BK1435" i="8"/>
  <c r="BK1430" i="8"/>
  <c r="BK1421" i="8"/>
  <c r="J1413" i="8"/>
  <c r="BK1406" i="8"/>
  <c r="J1395" i="8"/>
  <c r="J1387" i="8"/>
  <c r="BK1379" i="8"/>
  <c r="J1365" i="8"/>
  <c r="J1360" i="8"/>
  <c r="BK1355" i="8"/>
  <c r="J1349" i="8"/>
  <c r="J1343" i="8"/>
  <c r="J1341" i="8"/>
  <c r="BK1335" i="8"/>
  <c r="BK1328" i="8"/>
  <c r="BK1323" i="8"/>
  <c r="J1315" i="8"/>
  <c r="J1299" i="8"/>
  <c r="J1289" i="8"/>
  <c r="J1282" i="8"/>
  <c r="J1264" i="8"/>
  <c r="J1257" i="8"/>
  <c r="J1250" i="8"/>
  <c r="BK1242" i="8"/>
  <c r="BK1223" i="8"/>
  <c r="J1210" i="8"/>
  <c r="BK1197" i="8"/>
  <c r="J1159" i="8"/>
  <c r="BK1154" i="8"/>
  <c r="J1144" i="8"/>
  <c r="J1132" i="8"/>
  <c r="BK1121" i="8"/>
  <c r="BK1069" i="8"/>
  <c r="J1061" i="8"/>
  <c r="J1045" i="8"/>
  <c r="J1030" i="8"/>
  <c r="BK1017" i="8"/>
  <c r="BK1004" i="8"/>
  <c r="BK994" i="8"/>
  <c r="J967" i="8"/>
  <c r="BK962" i="8"/>
  <c r="BK951" i="8"/>
  <c r="BK933" i="8"/>
  <c r="J930" i="8"/>
  <c r="J921" i="8"/>
  <c r="BK892" i="8"/>
  <c r="BK843" i="8"/>
  <c r="BK786" i="8"/>
  <c r="BK775" i="8"/>
  <c r="BK760" i="8"/>
  <c r="J690" i="8"/>
  <c r="J683" i="8"/>
  <c r="BK657" i="8"/>
  <c r="BK441" i="8"/>
  <c r="BK409" i="8"/>
  <c r="BK398" i="8"/>
  <c r="J363" i="8"/>
  <c r="BK317" i="8"/>
  <c r="BK307" i="8"/>
  <c r="J286" i="8"/>
  <c r="J276" i="8"/>
  <c r="J267" i="8"/>
  <c r="J248" i="8"/>
  <c r="J238" i="8"/>
  <c r="J226" i="8"/>
  <c r="BK210" i="8"/>
  <c r="J197" i="8"/>
  <c r="BK183" i="8"/>
  <c r="BK174" i="8"/>
  <c r="BK2348" i="8"/>
  <c r="BK2345" i="8"/>
  <c r="BK2268" i="8"/>
  <c r="BK2178" i="8"/>
  <c r="J2162" i="8"/>
  <c r="J2151" i="8"/>
  <c r="J2137" i="8"/>
  <c r="BK2102" i="8"/>
  <c r="BK2034" i="8"/>
  <c r="J2007" i="8"/>
  <c r="BK1966" i="8"/>
  <c r="J1948" i="8"/>
  <c r="J1893" i="8"/>
  <c r="BK1835" i="8"/>
  <c r="J1810" i="8"/>
  <c r="J1776" i="8"/>
  <c r="BK1771" i="8"/>
  <c r="BK1753" i="8"/>
  <c r="BK1748" i="8"/>
  <c r="BK1739" i="8"/>
  <c r="BK1736" i="8"/>
  <c r="J1732" i="8"/>
  <c r="BK1729" i="8"/>
  <c r="J1725" i="8"/>
  <c r="BK1721" i="8"/>
  <c r="BK1719" i="8"/>
  <c r="J1713" i="8"/>
  <c r="J1710" i="8"/>
  <c r="J1705" i="8"/>
  <c r="BK1702" i="8"/>
  <c r="J1695" i="8"/>
  <c r="J1686" i="8"/>
  <c r="BK1660" i="8"/>
  <c r="J1645" i="8"/>
  <c r="J1636" i="8"/>
  <c r="BK1626" i="8"/>
  <c r="J1602" i="8"/>
  <c r="BK1546" i="8"/>
  <c r="J1523" i="8"/>
  <c r="J1514" i="8"/>
  <c r="BK1505" i="8"/>
  <c r="BK1481" i="8"/>
  <c r="J1471" i="8"/>
  <c r="BK1462" i="8"/>
  <c r="BK1456" i="8"/>
  <c r="BK1447" i="8"/>
  <c r="BK1440" i="8"/>
  <c r="BK1436" i="8"/>
  <c r="BK1429" i="8"/>
  <c r="BK1423" i="8"/>
  <c r="BK1420" i="8"/>
  <c r="J1416" i="8"/>
  <c r="BK1397" i="8"/>
  <c r="J1391" i="8"/>
  <c r="BK1386" i="8"/>
  <c r="J1383" i="8"/>
  <c r="J1378" i="8"/>
  <c r="J1369" i="8"/>
  <c r="BK1359" i="8"/>
  <c r="J1355" i="8"/>
  <c r="BK1338" i="8"/>
  <c r="BK1330" i="8"/>
  <c r="BK1317" i="8"/>
  <c r="BK1310" i="8"/>
  <c r="J1293" i="8"/>
  <c r="BK1289" i="8"/>
  <c r="J1283" i="8"/>
  <c r="BK1260" i="8"/>
  <c r="BK1251" i="8"/>
  <c r="BK1249" i="8"/>
  <c r="J1243" i="8"/>
  <c r="J1239" i="8"/>
  <c r="J1226" i="8"/>
  <c r="J1200" i="8"/>
  <c r="BK1186" i="8"/>
  <c r="BK1174" i="8"/>
  <c r="J1165" i="8"/>
  <c r="BK2347" i="8"/>
  <c r="J2341" i="8"/>
  <c r="BK2197" i="8"/>
  <c r="J2164" i="8"/>
  <c r="BK2154" i="8"/>
  <c r="BK2139" i="8"/>
  <c r="BK2137" i="8"/>
  <c r="J2045" i="8"/>
  <c r="BK2009" i="8"/>
  <c r="BK2001" i="8"/>
  <c r="J1966" i="8"/>
  <c r="BK1937" i="8"/>
  <c r="BK1848" i="8"/>
  <c r="BK1833" i="8"/>
  <c r="J1813" i="8"/>
  <c r="J1777" i="8"/>
  <c r="J1774" i="8"/>
  <c r="BK1770" i="8"/>
  <c r="J1756" i="8"/>
  <c r="BK1740" i="8"/>
  <c r="J1734" i="8"/>
  <c r="J1731" i="8"/>
  <c r="BK1727" i="8"/>
  <c r="J1719" i="8"/>
  <c r="BK1714" i="8"/>
  <c r="J1707" i="8"/>
  <c r="BK1695" i="8"/>
  <c r="J1687" i="8"/>
  <c r="J1683" i="8"/>
  <c r="J1675" i="8"/>
  <c r="BK1663" i="8"/>
  <c r="J1648" i="8"/>
  <c r="J1625" i="8"/>
  <c r="J1616" i="8"/>
  <c r="J1608" i="8"/>
  <c r="BK1556" i="8"/>
  <c r="BK1502" i="8"/>
  <c r="J1485" i="8"/>
  <c r="BK1471" i="8"/>
  <c r="J1464" i="8"/>
  <c r="J1458" i="8"/>
  <c r="BK1453" i="8"/>
  <c r="J1447" i="8"/>
  <c r="J1443" i="8"/>
  <c r="J1434" i="8"/>
  <c r="J1429" i="8"/>
  <c r="J1420" i="8"/>
  <c r="BK1416" i="8"/>
  <c r="BK1412" i="8"/>
  <c r="BK1404" i="8"/>
  <c r="J1398" i="8"/>
  <c r="BK1388" i="8"/>
  <c r="J1382" i="8"/>
  <c r="J1376" i="8"/>
  <c r="BK1370" i="8"/>
  <c r="BK1364" i="8"/>
  <c r="BK1358" i="8"/>
  <c r="J1352" i="8"/>
  <c r="J1346" i="8"/>
  <c r="BK1340" i="8"/>
  <c r="J1335" i="8"/>
  <c r="BK1332" i="8"/>
  <c r="BK1324" i="8"/>
  <c r="J1319" i="8"/>
  <c r="BK1311" i="8"/>
  <c r="J1306" i="8"/>
  <c r="BK1286" i="8"/>
  <c r="J1269" i="8"/>
  <c r="J1262" i="8"/>
  <c r="BK1256" i="8"/>
  <c r="BK1252" i="8"/>
  <c r="J1248" i="8"/>
  <c r="BK1243" i="8"/>
  <c r="J1223" i="8"/>
  <c r="BK1203" i="8"/>
  <c r="J1180" i="8"/>
  <c r="J1177" i="8"/>
  <c r="J1138" i="8"/>
  <c r="J1129" i="8"/>
  <c r="BK1118" i="8"/>
  <c r="BK1092" i="8"/>
  <c r="BK1061" i="8"/>
  <c r="BK1045" i="8"/>
  <c r="BK1030" i="8"/>
  <c r="J994" i="8"/>
  <c r="BK991" i="8"/>
  <c r="J959" i="8"/>
  <c r="J951" i="8"/>
  <c r="BK939" i="8"/>
  <c r="J927" i="8"/>
  <c r="J892" i="8"/>
  <c r="J843" i="8"/>
  <c r="BK800" i="8"/>
  <c r="J776" i="8"/>
  <c r="BK719" i="8"/>
  <c r="J691" i="8"/>
  <c r="J657" i="8"/>
  <c r="BK444" i="8"/>
  <c r="J433" i="8"/>
  <c r="J419" i="8"/>
  <c r="BK363" i="8"/>
  <c r="BK293" i="8"/>
  <c r="J283" i="8"/>
  <c r="BK261" i="8"/>
  <c r="J255" i="8"/>
  <c r="J244" i="8"/>
  <c r="BK235" i="8"/>
  <c r="J232" i="8"/>
  <c r="BK219" i="8"/>
  <c r="J217" i="8"/>
  <c r="J189" i="8"/>
  <c r="J180" i="8"/>
  <c r="J165" i="8"/>
  <c r="J1757" i="8"/>
  <c r="J1749" i="8"/>
  <c r="J1739" i="8"/>
  <c r="BK1735" i="8"/>
  <c r="BK1724" i="8"/>
  <c r="J1721" i="8"/>
  <c r="J1717" i="8"/>
  <c r="J1714" i="8"/>
  <c r="BK1711" i="8"/>
  <c r="BK1705" i="8"/>
  <c r="J1701" i="8"/>
  <c r="BK1690" i="8"/>
  <c r="BK1683" i="8"/>
  <c r="J1666" i="8"/>
  <c r="BK1657" i="8"/>
  <c r="BK1645" i="8"/>
  <c r="BK1636" i="8"/>
  <c r="J1626" i="8"/>
  <c r="BK1614" i="8"/>
  <c r="BK1605" i="8"/>
  <c r="J1531" i="8"/>
  <c r="J1524" i="8"/>
  <c r="J1505" i="8"/>
  <c r="BK1485" i="8"/>
  <c r="BK1467" i="8"/>
  <c r="J1462" i="8"/>
  <c r="BK1457" i="8"/>
  <c r="BK1452" i="8"/>
  <c r="J1446" i="8"/>
  <c r="J1442" i="8"/>
  <c r="J1439" i="8"/>
  <c r="BK1432" i="8"/>
  <c r="BK1427" i="8"/>
  <c r="J1423" i="8"/>
  <c r="BK1417" i="8"/>
  <c r="J1412" i="8"/>
  <c r="J1408" i="8"/>
  <c r="J1405" i="8"/>
  <c r="BK1400" i="8"/>
  <c r="J1397" i="8"/>
  <c r="BK1393" i="8"/>
  <c r="J1386" i="8"/>
  <c r="BK1375" i="8"/>
  <c r="J1372" i="8"/>
  <c r="BK1367" i="8"/>
  <c r="J1362" i="8"/>
  <c r="J1358" i="8"/>
  <c r="J1353" i="8"/>
  <c r="J1347" i="8"/>
  <c r="BK1343" i="8"/>
  <c r="J1328" i="8"/>
  <c r="J1325" i="8"/>
  <c r="BK1319" i="8"/>
  <c r="BK1312" i="8"/>
  <c r="BK1299" i="8"/>
  <c r="J1287" i="8"/>
  <c r="BK1281" i="8"/>
  <c r="BK1265" i="8"/>
  <c r="J1261" i="8"/>
  <c r="J1258" i="8"/>
  <c r="BK1248" i="8"/>
  <c r="BK1245" i="8"/>
  <c r="J1241" i="8"/>
  <c r="J1234" i="8"/>
  <c r="J1217" i="8"/>
  <c r="BK1200" i="8"/>
  <c r="J1186" i="8"/>
  <c r="BK1180" i="8"/>
  <c r="BK1168" i="8"/>
  <c r="BK1159" i="8"/>
  <c r="BK1153" i="8"/>
  <c r="BK1150" i="8"/>
  <c r="BK1141" i="8"/>
  <c r="J1121" i="8"/>
  <c r="BK1063" i="8"/>
  <c r="BK1047" i="8"/>
  <c r="J1023" i="8"/>
  <c r="BK1009" i="8"/>
  <c r="BK1001" i="8"/>
  <c r="J991" i="8"/>
  <c r="BK955" i="8"/>
  <c r="J942" i="8"/>
  <c r="BK921" i="8"/>
  <c r="J814" i="8"/>
  <c r="J800" i="8"/>
  <c r="J775" i="8"/>
  <c r="J760" i="8"/>
  <c r="BK721" i="8"/>
  <c r="BK687" i="8"/>
  <c r="J680" i="8"/>
  <c r="BK436" i="8"/>
  <c r="J408" i="8"/>
  <c r="BK352" i="8"/>
  <c r="BK330" i="8"/>
  <c r="BK279" i="8"/>
  <c r="J261" i="8"/>
  <c r="BK244" i="8"/>
  <c r="J235" i="8"/>
  <c r="J219" i="8"/>
  <c r="BK202" i="8"/>
  <c r="BK168" i="8"/>
  <c r="J213" i="9"/>
  <c r="BK198" i="9"/>
  <c r="J187" i="9"/>
  <c r="J152" i="9"/>
  <c r="BK137" i="9"/>
  <c r="BK202" i="9"/>
  <c r="BK193" i="9"/>
  <c r="BK143" i="9"/>
  <c r="BK204" i="9"/>
  <c r="J198" i="9"/>
  <c r="BK168" i="9"/>
  <c r="J143" i="9"/>
  <c r="BK128" i="9"/>
  <c r="J207" i="9"/>
  <c r="BK197" i="9"/>
  <c r="J162" i="9"/>
  <c r="J260" i="10"/>
  <c r="J253" i="10"/>
  <c r="BK242" i="10"/>
  <c r="J236" i="10"/>
  <c r="BK224" i="10"/>
  <c r="J201" i="10"/>
  <c r="J181" i="10"/>
  <c r="J165" i="10"/>
  <c r="J134" i="10"/>
  <c r="J256" i="10"/>
  <c r="BK248" i="10"/>
  <c r="J240" i="10"/>
  <c r="J237" i="10"/>
  <c r="J234" i="10"/>
  <c r="BK221" i="10"/>
  <c r="J189" i="10"/>
  <c r="BK162" i="10"/>
  <c r="BK143" i="10"/>
  <c r="BK260" i="10"/>
  <c r="J242" i="10"/>
  <c r="J238" i="10"/>
  <c r="BK229" i="10"/>
  <c r="J221" i="10"/>
  <c r="J192" i="10"/>
  <c r="J150" i="10"/>
  <c r="BK134" i="10"/>
  <c r="J221" i="11"/>
  <c r="BK218" i="11"/>
  <c r="BK209" i="11"/>
  <c r="J199" i="11"/>
  <c r="BK190" i="11"/>
  <c r="BK152" i="11"/>
  <c r="BK134" i="11"/>
  <c r="J220" i="11"/>
  <c r="BK221" i="11"/>
  <c r="J212" i="11"/>
  <c r="BK206" i="11"/>
  <c r="BK181" i="11"/>
  <c r="BK155" i="11"/>
  <c r="J131" i="11"/>
  <c r="J228" i="11"/>
  <c r="BK219" i="11"/>
  <c r="J190" i="11"/>
  <c r="J166" i="11"/>
  <c r="BK149" i="11"/>
  <c r="J134" i="11"/>
  <c r="BK165" i="12"/>
  <c r="BK157" i="12"/>
  <c r="J144" i="12"/>
  <c r="J138" i="12"/>
  <c r="BK131" i="12"/>
  <c r="J157" i="12"/>
  <c r="BK144" i="12"/>
  <c r="BK128" i="12"/>
  <c r="J154" i="12"/>
  <c r="BK138" i="12"/>
  <c r="J128" i="12"/>
  <c r="J224" i="13"/>
  <c r="BK218" i="13"/>
  <c r="J210" i="13"/>
  <c r="J195" i="13"/>
  <c r="J187" i="13"/>
  <c r="BK169" i="13"/>
  <c r="BK146" i="13"/>
  <c r="J134" i="13"/>
  <c r="J232" i="13"/>
  <c r="J225" i="13"/>
  <c r="J219" i="13"/>
  <c r="BK210" i="13"/>
  <c r="BK195" i="13"/>
  <c r="J180" i="13"/>
  <c r="BK156" i="13"/>
  <c r="BK226" i="13"/>
  <c r="BK220" i="13"/>
  <c r="J207" i="13"/>
  <c r="BK190" i="13"/>
  <c r="BK176" i="13"/>
  <c r="J156" i="13"/>
  <c r="J146" i="13"/>
  <c r="BK148" i="14"/>
  <c r="BK140" i="14"/>
  <c r="BK131" i="14"/>
  <c r="BK146" i="14"/>
  <c r="J141" i="14"/>
  <c r="J128" i="14"/>
  <c r="BK145" i="14"/>
  <c r="J140" i="14"/>
  <c r="BK127" i="14"/>
  <c r="J190" i="15"/>
  <c r="J178" i="15"/>
  <c r="J156" i="15"/>
  <c r="J139" i="15"/>
  <c r="BK190" i="15"/>
  <c r="J181" i="15"/>
  <c r="J169" i="15"/>
  <c r="BK149" i="15"/>
  <c r="BK136" i="15"/>
  <c r="J184" i="15"/>
  <c r="BK169" i="15"/>
  <c r="J159" i="15"/>
  <c r="J149" i="15"/>
  <c r="BK139" i="15"/>
  <c r="BK146" i="16"/>
  <c r="BK140" i="16"/>
  <c r="BK127" i="16"/>
  <c r="J141" i="16"/>
  <c r="J137" i="16"/>
  <c r="BK128" i="16"/>
  <c r="J141" i="17"/>
  <c r="BK134" i="17"/>
  <c r="J146" i="17"/>
  <c r="J134" i="17"/>
  <c r="J127" i="17"/>
  <c r="BK144" i="17"/>
  <c r="J128" i="17"/>
  <c r="BK340" i="18"/>
  <c r="BK335" i="18"/>
  <c r="BK316" i="18"/>
  <c r="BK270" i="18"/>
  <c r="BK262" i="18"/>
  <c r="J254" i="18"/>
  <c r="BK249" i="18"/>
  <c r="J224" i="18"/>
  <c r="J190" i="18"/>
  <c r="BK153" i="18"/>
  <c r="J130" i="18"/>
  <c r="J340" i="18"/>
  <c r="J316" i="18"/>
  <c r="BK303" i="18"/>
  <c r="BK285" i="18"/>
  <c r="J270" i="18"/>
  <c r="BK251" i="18"/>
  <c r="BK242" i="18"/>
  <c r="BK193" i="18"/>
  <c r="BK130" i="18"/>
  <c r="J333" i="18"/>
  <c r="BK306" i="18"/>
  <c r="BK282" i="18"/>
  <c r="J249" i="18"/>
  <c r="J233" i="18"/>
  <c r="BK208" i="18"/>
  <c r="BK172" i="18"/>
  <c r="J153" i="18"/>
  <c r="BK141" i="19"/>
  <c r="J134" i="19"/>
  <c r="BK2350" i="2"/>
  <c r="BK2178" i="2"/>
  <c r="BK2164" i="2"/>
  <c r="BK2161" i="2"/>
  <c r="J2145" i="2"/>
  <c r="J2021" i="2"/>
  <c r="BK1988" i="2"/>
  <c r="BK1947" i="2"/>
  <c r="BK1827" i="2"/>
  <c r="J1805" i="2"/>
  <c r="BK1784" i="2"/>
  <c r="BK1780" i="2"/>
  <c r="BK1763" i="2"/>
  <c r="J1757" i="2"/>
  <c r="J1749" i="2"/>
  <c r="J1746" i="2"/>
  <c r="BK1745" i="2"/>
  <c r="BK1741" i="2"/>
  <c r="BK1736" i="2"/>
  <c r="BK1731" i="2"/>
  <c r="J1729" i="2"/>
  <c r="BK1726" i="2"/>
  <c r="BK1719" i="2"/>
  <c r="J1710" i="2"/>
  <c r="J1706" i="2"/>
  <c r="J1697" i="2"/>
  <c r="J1691" i="2"/>
  <c r="BK1668" i="2"/>
  <c r="BK1656" i="2"/>
  <c r="J1632" i="2"/>
  <c r="J1619" i="2"/>
  <c r="J1529" i="2"/>
  <c r="J1519" i="2"/>
  <c r="J1478" i="2"/>
  <c r="J1467" i="2"/>
  <c r="J1452" i="2"/>
  <c r="BK1439" i="2"/>
  <c r="J1434" i="2"/>
  <c r="BK1424" i="2"/>
  <c r="J1418" i="2"/>
  <c r="BK1412" i="2"/>
  <c r="J1400" i="2"/>
  <c r="J1395" i="2"/>
  <c r="BK1386" i="2"/>
  <c r="J1371" i="2"/>
  <c r="BK1365" i="2"/>
  <c r="BK1359" i="2"/>
  <c r="BK1349" i="2"/>
  <c r="BK1346" i="2"/>
  <c r="J1337" i="2"/>
  <c r="J1322" i="2"/>
  <c r="J1312" i="2"/>
  <c r="J1288" i="2"/>
  <c r="J1271" i="2"/>
  <c r="J1259" i="2"/>
  <c r="J1252" i="2"/>
  <c r="J1247" i="2"/>
  <c r="J1218" i="2"/>
  <c r="J1192" i="2"/>
  <c r="J1170" i="2"/>
  <c r="BK1157" i="2"/>
  <c r="BK1140" i="2"/>
  <c r="BK1128" i="2"/>
  <c r="J1072" i="2"/>
  <c r="BK1050" i="2"/>
  <c r="J1012" i="2"/>
  <c r="J972" i="2"/>
  <c r="J960" i="2"/>
  <c r="BK926" i="2"/>
  <c r="BK848" i="2"/>
  <c r="J805" i="2"/>
  <c r="J740" i="2"/>
  <c r="J687" i="2"/>
  <c r="J444" i="2"/>
  <c r="BK409" i="2"/>
  <c r="J341" i="2"/>
  <c r="J290" i="2"/>
  <c r="J244" i="2"/>
  <c r="BK215" i="2"/>
  <c r="BK183" i="2"/>
  <c r="J2358" i="2"/>
  <c r="BK2351" i="2"/>
  <c r="J2200" i="2"/>
  <c r="BK2149" i="2"/>
  <c r="J2055" i="2"/>
  <c r="J2017" i="2"/>
  <c r="BK1976" i="2"/>
  <c r="BK1858" i="2"/>
  <c r="J1827" i="2"/>
  <c r="BK1787" i="2"/>
  <c r="J1783" i="2"/>
  <c r="J1766" i="2"/>
  <c r="J1751" i="2"/>
  <c r="J1745" i="2"/>
  <c r="BK1739" i="2"/>
  <c r="J1733" i="2"/>
  <c r="J1726" i="2"/>
  <c r="BK1722" i="2"/>
  <c r="J1717" i="2"/>
  <c r="BK1713" i="2"/>
  <c r="BK1696" i="2"/>
  <c r="BK1685" i="2"/>
  <c r="BK1671" i="2"/>
  <c r="J1659" i="2"/>
  <c r="BK1647" i="2"/>
  <c r="BK1632" i="2"/>
  <c r="BK1617" i="2"/>
  <c r="J1584" i="2"/>
  <c r="BK1534" i="2"/>
  <c r="J1525" i="2"/>
  <c r="BK1507" i="2"/>
  <c r="J1494" i="2"/>
  <c r="BK1477" i="2"/>
  <c r="BK1471" i="2"/>
  <c r="J1464" i="2"/>
  <c r="BK1458" i="2"/>
  <c r="BK1451" i="2"/>
  <c r="J1445" i="2"/>
  <c r="BK1430" i="2"/>
  <c r="J1420" i="2"/>
  <c r="J1410" i="2"/>
  <c r="BK1400" i="2"/>
  <c r="BK1389" i="2"/>
  <c r="J1377" i="2"/>
  <c r="J1363" i="2"/>
  <c r="J1353" i="2"/>
  <c r="BK1345" i="2"/>
  <c r="BK1335" i="2"/>
  <c r="BK1326" i="2"/>
  <c r="BK1317" i="2"/>
  <c r="BK1311" i="2"/>
  <c r="J1287" i="2"/>
  <c r="BK1270" i="2"/>
  <c r="BK1266" i="2"/>
  <c r="J1261" i="2"/>
  <c r="J1249" i="2"/>
  <c r="BK1243" i="2"/>
  <c r="J1202" i="2"/>
  <c r="BK1185" i="2"/>
  <c r="BK1165" i="2"/>
  <c r="BK1155" i="2"/>
  <c r="BK1143" i="2"/>
  <c r="J1123" i="2"/>
  <c r="J1066" i="2"/>
  <c r="BK1025" i="2"/>
  <c r="J996" i="2"/>
  <c r="J952" i="2"/>
  <c r="J935" i="2"/>
  <c r="J819" i="2"/>
  <c r="BK760" i="2"/>
  <c r="BK684" i="2"/>
  <c r="J515" i="2"/>
  <c r="BK385" i="2"/>
  <c r="J330" i="2"/>
  <c r="BK307" i="2"/>
  <c r="J261" i="2"/>
  <c r="BK247" i="2"/>
  <c r="BK202" i="2"/>
  <c r="J183" i="2"/>
  <c r="BK165" i="2"/>
  <c r="J2357" i="2"/>
  <c r="J2351" i="2"/>
  <c r="J2178" i="2"/>
  <c r="J2148" i="2"/>
  <c r="J2014" i="2"/>
  <c r="J1967" i="2"/>
  <c r="J1858" i="2"/>
  <c r="BK1822" i="2"/>
  <c r="BK1819" i="2"/>
  <c r="J1779" i="2"/>
  <c r="J1759" i="2"/>
  <c r="BK1749" i="2"/>
  <c r="J1741" i="2"/>
  <c r="BK1729" i="2"/>
  <c r="BK1724" i="2"/>
  <c r="BK1721" i="2"/>
  <c r="J1715" i="2"/>
  <c r="BK1711" i="2"/>
  <c r="J1703" i="2"/>
  <c r="J1693" i="2"/>
  <c r="J1680" i="2"/>
  <c r="J1662" i="2"/>
  <c r="J1647" i="2"/>
  <c r="J1630" i="2"/>
  <c r="BK1613" i="2"/>
  <c r="J1561" i="2"/>
  <c r="BK1529" i="2"/>
  <c r="J1507" i="2"/>
  <c r="BK1494" i="2"/>
  <c r="BK1472" i="2"/>
  <c r="J1465" i="2"/>
  <c r="J1455" i="2"/>
  <c r="J1449" i="2"/>
  <c r="BK1444" i="2"/>
  <c r="BK1440" i="2"/>
  <c r="BK1433" i="2"/>
  <c r="BK1428" i="2"/>
  <c r="J1423" i="2"/>
  <c r="J1401" i="2"/>
  <c r="BK1388" i="2"/>
  <c r="J1380" i="2"/>
  <c r="BK1377" i="2"/>
  <c r="J1685" i="2"/>
  <c r="J1644" i="2"/>
  <c r="J1631" i="2"/>
  <c r="BK1614" i="2"/>
  <c r="BK1528" i="2"/>
  <c r="J1513" i="2"/>
  <c r="J1501" i="2"/>
  <c r="BK1462" i="2"/>
  <c r="BK1450" i="2"/>
  <c r="J1438" i="2"/>
  <c r="BK1432" i="2"/>
  <c r="J1426" i="2"/>
  <c r="J1419" i="2"/>
  <c r="J1402" i="2"/>
  <c r="BK1399" i="2"/>
  <c r="J1390" i="2"/>
  <c r="BK1380" i="2"/>
  <c r="J1370" i="2"/>
  <c r="BK1362" i="2"/>
  <c r="J1351" i="2"/>
  <c r="BK1341" i="2"/>
  <c r="J1333" i="2"/>
  <c r="J1326" i="2"/>
  <c r="BK1315" i="2"/>
  <c r="BK1289" i="2"/>
  <c r="BK1274" i="2"/>
  <c r="BK1263" i="2"/>
  <c r="J1253" i="2"/>
  <c r="J1244" i="2"/>
  <c r="J1205" i="2"/>
  <c r="BK1176" i="2"/>
  <c r="BK1158" i="2"/>
  <c r="J1137" i="2"/>
  <c r="BK1097" i="2"/>
  <c r="BK1054" i="2"/>
  <c r="BK1022" i="2"/>
  <c r="BK973" i="2"/>
  <c r="J959" i="2"/>
  <c r="J834" i="2"/>
  <c r="BK790" i="2"/>
  <c r="BK775" i="2"/>
  <c r="BK693" i="2"/>
  <c r="J684" i="2"/>
  <c r="J433" i="2"/>
  <c r="J388" i="2"/>
  <c r="J310" i="2"/>
  <c r="BK286" i="2"/>
  <c r="J241" i="2"/>
  <c r="J210" i="2"/>
  <c r="J189" i="2"/>
  <c r="J165" i="2"/>
  <c r="BK2355" i="2"/>
  <c r="BK2207" i="2"/>
  <c r="J2161" i="2"/>
  <c r="J2044" i="2"/>
  <c r="BK2014" i="2"/>
  <c r="J1947" i="2"/>
  <c r="J1825" i="2"/>
  <c r="J1789" i="2"/>
  <c r="J1784" i="2"/>
  <c r="BK1771" i="2"/>
  <c r="J1762" i="2"/>
  <c r="BK1747" i="2"/>
  <c r="BK1742" i="2"/>
  <c r="J1736" i="2"/>
  <c r="J1731" i="2"/>
  <c r="J1725" i="2"/>
  <c r="J1721" i="2"/>
  <c r="J1716" i="2"/>
  <c r="BK1703" i="2"/>
  <c r="BK1691" i="2"/>
  <c r="BK1677" i="2"/>
  <c r="BK1665" i="2"/>
  <c r="BK1653" i="2"/>
  <c r="J1635" i="2"/>
  <c r="BK1621" i="2"/>
  <c r="J1613" i="2"/>
  <c r="J1551" i="2"/>
  <c r="J1528" i="2"/>
  <c r="BK1510" i="2"/>
  <c r="BK1490" i="2"/>
  <c r="BK1476" i="2"/>
  <c r="BK1465" i="2"/>
  <c r="J1462" i="2"/>
  <c r="J1456" i="2"/>
  <c r="BK1448" i="2"/>
  <c r="J1442" i="2"/>
  <c r="BK1437" i="2"/>
  <c r="BK1423" i="2"/>
  <c r="BK1415" i="2"/>
  <c r="J1404" i="2"/>
  <c r="BK1391" i="2"/>
  <c r="J1378" i="2"/>
  <c r="BK1364" i="2"/>
  <c r="BK1354" i="2"/>
  <c r="J1348" i="2"/>
  <c r="J1338" i="2"/>
  <c r="BK1324" i="2"/>
  <c r="BK1312" i="2"/>
  <c r="J1293" i="2"/>
  <c r="BK1280" i="2"/>
  <c r="J1268" i="2"/>
  <c r="J1260" i="2"/>
  <c r="BK1248" i="2"/>
  <c r="J1239" i="2"/>
  <c r="BK1214" i="2"/>
  <c r="J1193" i="2"/>
  <c r="BK1170" i="2"/>
  <c r="J1163" i="2"/>
  <c r="BK1152" i="2"/>
  <c r="BK1131" i="2"/>
  <c r="J1100" i="2"/>
  <c r="J1054" i="2"/>
  <c r="J1014" i="2"/>
  <c r="BK997" i="2"/>
  <c r="J942" i="2"/>
  <c r="BK903" i="2"/>
  <c r="BK769" i="2"/>
  <c r="BK687" i="2"/>
  <c r="BK586" i="2"/>
  <c r="BK408" i="2"/>
  <c r="BK341" i="2"/>
  <c r="BK283" i="2"/>
  <c r="J248" i="2"/>
  <c r="J232" i="2"/>
  <c r="BK219" i="2"/>
  <c r="BK193" i="2"/>
  <c r="J174" i="2"/>
  <c r="J2359" i="2"/>
  <c r="BK2200" i="2"/>
  <c r="BK2174" i="2"/>
  <c r="J2164" i="2"/>
  <c r="J2112" i="2"/>
  <c r="J1988" i="2"/>
  <c r="J1958" i="2"/>
  <c r="J1787" i="2"/>
  <c r="BK1782" i="2"/>
  <c r="BK1766" i="2"/>
  <c r="BK1754" i="2"/>
  <c r="BK1743" i="2"/>
  <c r="BK1734" i="2"/>
  <c r="J1722" i="2"/>
  <c r="BK1717" i="2"/>
  <c r="J1713" i="2"/>
  <c r="BK1710" i="2"/>
  <c r="J1695" i="2"/>
  <c r="BK1683" i="2"/>
  <c r="J1671" i="2"/>
  <c r="J1638" i="2"/>
  <c r="J1621" i="2"/>
  <c r="BK1607" i="2"/>
  <c r="BK1536" i="2"/>
  <c r="BK1519" i="2"/>
  <c r="BK1498" i="2"/>
  <c r="BK1480" i="2"/>
  <c r="BK1470" i="2"/>
  <c r="BK1467" i="2"/>
  <c r="J1461" i="2"/>
  <c r="J1453" i="2"/>
  <c r="J1446" i="2"/>
  <c r="BK1441" i="2"/>
  <c r="BK1426" i="2"/>
  <c r="BK1421" i="2"/>
  <c r="J1412" i="2"/>
  <c r="BK1404" i="2"/>
  <c r="BK1396" i="2"/>
  <c r="BK1393" i="2"/>
  <c r="J1384" i="2"/>
  <c r="J1372" i="2"/>
  <c r="BK1371" i="2"/>
  <c r="J1368" i="2"/>
  <c r="J1359" i="2"/>
  <c r="BK1353" i="2"/>
  <c r="J1345" i="2"/>
  <c r="BK1340" i="2"/>
  <c r="J1335" i="2"/>
  <c r="BK1330" i="2"/>
  <c r="J1325" i="2"/>
  <c r="BK1321" i="2"/>
  <c r="J1310" i="2"/>
  <c r="BK1297" i="2"/>
  <c r="J1294" i="2"/>
  <c r="BK1287" i="2"/>
  <c r="J1267" i="2"/>
  <c r="BK1262" i="2"/>
  <c r="BK1259" i="2"/>
  <c r="BK1255" i="2"/>
  <c r="BK1250" i="2"/>
  <c r="J1245" i="2"/>
  <c r="J1237" i="2"/>
  <c r="J1221" i="2"/>
  <c r="J1214" i="2"/>
  <c r="J1208" i="2"/>
  <c r="BK1188" i="2"/>
  <c r="J1165" i="2"/>
  <c r="J1157" i="2"/>
  <c r="BK1123" i="2"/>
  <c r="BK1066" i="2"/>
  <c r="J1028" i="2"/>
  <c r="J1009" i="2"/>
  <c r="BK996" i="2"/>
  <c r="J969" i="2"/>
  <c r="J956" i="2"/>
  <c r="J947" i="2"/>
  <c r="BK929" i="2"/>
  <c r="J862" i="2"/>
  <c r="J790" i="2"/>
  <c r="BK740" i="2"/>
  <c r="BK657" i="2"/>
  <c r="BK433" i="2"/>
  <c r="J409" i="2"/>
  <c r="BK313" i="2"/>
  <c r="BK310" i="2"/>
  <c r="BK273" i="2"/>
  <c r="J258" i="2"/>
  <c r="BK244" i="2"/>
  <c r="J219" i="2"/>
  <c r="J193" i="2"/>
  <c r="J1480" i="2"/>
  <c r="J1473" i="2"/>
  <c r="BK1469" i="2"/>
  <c r="BK1461" i="2"/>
  <c r="BK1456" i="2"/>
  <c r="BK1452" i="2"/>
  <c r="J1448" i="2"/>
  <c r="J1439" i="2"/>
  <c r="J1433" i="2"/>
  <c r="BK1429" i="2"/>
  <c r="J1422" i="2"/>
  <c r="J1416" i="2"/>
  <c r="BK1410" i="2"/>
  <c r="BK1405" i="2"/>
  <c r="J1399" i="2"/>
  <c r="J1389" i="2"/>
  <c r="BK1384" i="2"/>
  <c r="BK1381" i="2"/>
  <c r="J1374" i="2"/>
  <c r="J1367" i="2"/>
  <c r="J1362" i="2"/>
  <c r="J1356" i="2"/>
  <c r="J1349" i="2"/>
  <c r="BK1339" i="2"/>
  <c r="BK1331" i="2"/>
  <c r="BK1322" i="2"/>
  <c r="J1317" i="2"/>
  <c r="J1311" i="2"/>
  <c r="J1297" i="2"/>
  <c r="J1286" i="2"/>
  <c r="J1266" i="2"/>
  <c r="BK1257" i="2"/>
  <c r="J1248" i="2"/>
  <c r="J1228" i="2"/>
  <c r="J1215" i="2"/>
  <c r="BK1205" i="2"/>
  <c r="J1179" i="2"/>
  <c r="BK1164" i="2"/>
  <c r="BK1156" i="2"/>
  <c r="J1143" i="2"/>
  <c r="J1131" i="2"/>
  <c r="BK1062" i="2"/>
  <c r="J1050" i="2"/>
  <c r="BK1035" i="2"/>
  <c r="BK1014" i="2"/>
  <c r="BK959" i="2"/>
  <c r="J944" i="2"/>
  <c r="BK932" i="2"/>
  <c r="J903" i="2"/>
  <c r="BK834" i="2"/>
  <c r="J791" i="2"/>
  <c r="BK763" i="2"/>
  <c r="J721" i="2"/>
  <c r="J690" i="2"/>
  <c r="BK677" i="2"/>
  <c r="BK444" i="2"/>
  <c r="J419" i="2"/>
  <c r="BK382" i="2"/>
  <c r="J313" i="2"/>
  <c r="J283" i="2"/>
  <c r="J276" i="2"/>
  <c r="BK258" i="2"/>
  <c r="BK241" i="2"/>
  <c r="J229" i="2"/>
  <c r="J215" i="2"/>
  <c r="BK189" i="2"/>
  <c r="BK177" i="2"/>
  <c r="J193" i="3"/>
  <c r="BK187" i="3"/>
  <c r="BK175" i="3"/>
  <c r="BK159" i="3"/>
  <c r="BK156" i="3"/>
  <c r="J140" i="3"/>
  <c r="J191" i="3"/>
  <c r="J184" i="3"/>
  <c r="J182" i="3"/>
  <c r="J165" i="3"/>
  <c r="BK146" i="3"/>
  <c r="BK134" i="3"/>
  <c r="BK184" i="3"/>
  <c r="J177" i="3"/>
  <c r="J159" i="3"/>
  <c r="J131" i="3"/>
  <c r="BK203" i="4"/>
  <c r="BK197" i="4"/>
  <c r="BK190" i="4"/>
  <c r="BK167" i="4"/>
  <c r="J160" i="4"/>
  <c r="BK207" i="5"/>
  <c r="J202" i="5"/>
  <c r="BK181" i="5"/>
  <c r="BK146" i="5"/>
  <c r="BK134" i="5"/>
  <c r="J226" i="5"/>
  <c r="J218" i="5"/>
  <c r="J207" i="5"/>
  <c r="BK193" i="5"/>
  <c r="BK173" i="5"/>
  <c r="BK155" i="5"/>
  <c r="J137" i="5"/>
  <c r="J233" i="5"/>
  <c r="BK226" i="5"/>
  <c r="BK221" i="5"/>
  <c r="J217" i="5"/>
  <c r="J196" i="5"/>
  <c r="J173" i="5"/>
  <c r="J152" i="5"/>
  <c r="J165" i="6"/>
  <c r="BK150" i="6"/>
  <c r="BK138" i="6"/>
  <c r="BK154" i="6"/>
  <c r="BK128" i="6"/>
  <c r="BK147" i="6"/>
  <c r="J137" i="6"/>
  <c r="J163" i="6"/>
  <c r="J154" i="6"/>
  <c r="BK137" i="6"/>
  <c r="BK232" i="7"/>
  <c r="J229" i="7"/>
  <c r="BK223" i="7"/>
  <c r="J218" i="7"/>
  <c r="J207" i="7"/>
  <c r="BK198" i="7"/>
  <c r="BK187" i="7"/>
  <c r="J169" i="7"/>
  <c r="BK156" i="7"/>
  <c r="J134" i="7"/>
  <c r="BK220" i="7"/>
  <c r="J210" i="7"/>
  <c r="J198" i="7"/>
  <c r="J190" i="7"/>
  <c r="BK169" i="7"/>
  <c r="J156" i="7"/>
  <c r="J143" i="7"/>
  <c r="J226" i="7"/>
  <c r="BK222" i="7"/>
  <c r="J217" i="7"/>
  <c r="J195" i="7"/>
  <c r="J180" i="7"/>
  <c r="BK163" i="7"/>
  <c r="J140" i="7"/>
  <c r="J1833" i="8"/>
  <c r="J1780" i="8"/>
  <c r="BK1774" i="8"/>
  <c r="J1517" i="8"/>
  <c r="J1508" i="8"/>
  <c r="J1489" i="8"/>
  <c r="J1472" i="8"/>
  <c r="J1465" i="8"/>
  <c r="BK1455" i="8"/>
  <c r="J1452" i="8"/>
  <c r="BK1449" i="8"/>
  <c r="J1440" i="8"/>
  <c r="J1433" i="8"/>
  <c r="J1427" i="8"/>
  <c r="J1419" i="8"/>
  <c r="BK1408" i="8"/>
  <c r="BK1405" i="8"/>
  <c r="BK1396" i="8"/>
  <c r="BK1389" i="8"/>
  <c r="BK1384" i="8"/>
  <c r="BK1377" i="8"/>
  <c r="J1363" i="8"/>
  <c r="J1357" i="8"/>
  <c r="J1351" i="8"/>
  <c r="BK1345" i="8"/>
  <c r="J1340" i="8"/>
  <c r="J1332" i="8"/>
  <c r="BK1325" i="8"/>
  <c r="J1316" i="8"/>
  <c r="BK1307" i="8"/>
  <c r="J1290" i="8"/>
  <c r="BK1283" i="8"/>
  <c r="J1266" i="8"/>
  <c r="J1259" i="8"/>
  <c r="J1252" i="8"/>
  <c r="J1244" i="8"/>
  <c r="BK1232" i="8"/>
  <c r="J1211" i="8"/>
  <c r="BK1206" i="8"/>
  <c r="J1163" i="8"/>
  <c r="BK1155" i="8"/>
  <c r="J1147" i="8"/>
  <c r="J1135" i="8"/>
  <c r="BK1123" i="8"/>
  <c r="J1092" i="8"/>
  <c r="BK1057" i="8"/>
  <c r="J1047" i="8"/>
  <c r="J1037" i="8"/>
  <c r="J1020" i="8"/>
  <c r="J1001" i="8"/>
  <c r="J992" i="8"/>
  <c r="BK964" i="8"/>
  <c r="J955" i="8"/>
  <c r="BK947" i="8"/>
  <c r="BK937" i="8"/>
  <c r="BK924" i="8"/>
  <c r="BK898" i="8"/>
  <c r="J863" i="8"/>
  <c r="J817" i="8"/>
  <c r="BK785" i="8"/>
  <c r="BK769" i="8"/>
  <c r="BK759" i="8"/>
  <c r="J687" i="8"/>
  <c r="BK680" i="8"/>
  <c r="J586" i="8"/>
  <c r="BK433" i="8"/>
  <c r="BK419" i="8"/>
  <c r="J388" i="8"/>
  <c r="BK382" i="8"/>
  <c r="J330" i="8"/>
  <c r="J313" i="8"/>
  <c r="J293" i="8"/>
  <c r="BK283" i="8"/>
  <c r="BK252" i="8"/>
  <c r="BK232" i="8"/>
  <c r="J223" i="8"/>
  <c r="BK206" i="8"/>
  <c r="J186" i="8"/>
  <c r="BK177" i="8"/>
  <c r="J168" i="8"/>
  <c r="J2347" i="8"/>
  <c r="BK2341" i="8"/>
  <c r="J2197" i="8"/>
  <c r="J2184" i="8"/>
  <c r="BK2164" i="8"/>
  <c r="J2154" i="8"/>
  <c r="BK2138" i="8"/>
  <c r="BK2069" i="8"/>
  <c r="J2011" i="8"/>
  <c r="BK2004" i="8"/>
  <c r="J1975" i="8"/>
  <c r="J1939" i="8"/>
  <c r="J1848" i="8"/>
  <c r="J1818" i="8"/>
  <c r="BK1780" i="8"/>
  <c r="J1775" i="8"/>
  <c r="BK1757" i="8"/>
  <c r="J1752" i="8"/>
  <c r="J1746" i="8"/>
  <c r="J1738" i="8"/>
  <c r="J1735" i="8"/>
  <c r="BK1731" i="8"/>
  <c r="J1728" i="8"/>
  <c r="BK1723" i="8"/>
  <c r="J1720" i="8"/>
  <c r="BK1718" i="8"/>
  <c r="BK1715" i="8"/>
  <c r="BK1712" i="8"/>
  <c r="BK1706" i="8"/>
  <c r="BK1701" i="8"/>
  <c r="J1691" i="8"/>
  <c r="BK1680" i="8"/>
  <c r="J1672" i="8"/>
  <c r="J1654" i="8"/>
  <c r="BK1639" i="8"/>
  <c r="BK1627" i="8"/>
  <c r="BK1620" i="8"/>
  <c r="BK1579" i="8"/>
  <c r="BK1531" i="8"/>
  <c r="J1527" i="8"/>
  <c r="BK1517" i="8"/>
  <c r="BK1489" i="8"/>
  <c r="BK1472" i="8"/>
  <c r="BK1465" i="8"/>
  <c r="J1459" i="8"/>
  <c r="J1449" i="8"/>
  <c r="BK1445" i="8"/>
  <c r="BK1439" i="8"/>
  <c r="BK1433" i="8"/>
  <c r="J1428" i="8"/>
  <c r="J1422" i="8"/>
  <c r="J1417" i="8"/>
  <c r="BK1411" i="8"/>
  <c r="J1390" i="8"/>
  <c r="J1385" i="8"/>
  <c r="BK1381" i="8"/>
  <c r="BK1376" i="8"/>
  <c r="BK1372" i="8"/>
  <c r="J1364" i="8"/>
  <c r="BK1356" i="8"/>
  <c r="J1342" i="8"/>
  <c r="J1334" i="8"/>
  <c r="J1323" i="8"/>
  <c r="J1312" i="8"/>
  <c r="BK1306" i="8"/>
  <c r="J1291" i="8"/>
  <c r="J1286" i="8"/>
  <c r="J1275" i="8"/>
  <c r="J1256" i="8"/>
  <c r="BK1250" i="8"/>
  <c r="J1245" i="8"/>
  <c r="J1240" i="8"/>
  <c r="BK1229" i="8"/>
  <c r="J1209" i="8"/>
  <c r="J1188" i="8"/>
  <c r="BK1177" i="8"/>
  <c r="J2348" i="8"/>
  <c r="J2345" i="8"/>
  <c r="J2268" i="8"/>
  <c r="BK2184" i="8"/>
  <c r="BK2168" i="8"/>
  <c r="BK2162" i="8"/>
  <c r="J2138" i="8"/>
  <c r="J2102" i="8"/>
  <c r="J2034" i="8"/>
  <c r="BK2007" i="8"/>
  <c r="BK1978" i="8"/>
  <c r="BK1957" i="8"/>
  <c r="BK1939" i="8"/>
  <c r="J1839" i="8"/>
  <c r="BK1818" i="8"/>
  <c r="BK1810" i="8"/>
  <c r="BK1776" i="8"/>
  <c r="BK1773" i="8"/>
  <c r="J1767" i="8"/>
  <c r="BK1752" i="8"/>
  <c r="J1743" i="8"/>
  <c r="J1736" i="8"/>
  <c r="J1733" i="8"/>
  <c r="J1730" i="8"/>
  <c r="J1724" i="8"/>
  <c r="J1715" i="8"/>
  <c r="J1708" i="8"/>
  <c r="BK1704" i="8"/>
  <c r="J1692" i="8"/>
  <c r="J1690" i="8"/>
  <c r="J1680" i="8"/>
  <c r="BK1672" i="8"/>
  <c r="BK1666" i="8"/>
  <c r="J1651" i="8"/>
  <c r="J1627" i="8"/>
  <c r="J1620" i="8"/>
  <c r="J1609" i="8"/>
  <c r="J1605" i="8"/>
  <c r="BK1514" i="8"/>
  <c r="J1493" i="8"/>
  <c r="J1473" i="8"/>
  <c r="J1469" i="8"/>
  <c r="J1463" i="8"/>
  <c r="BK1459" i="8"/>
  <c r="BK1454" i="8"/>
  <c r="BK1446" i="8"/>
  <c r="J1441" i="8"/>
  <c r="BK1431" i="8"/>
  <c r="BK1425" i="8"/>
  <c r="J1421" i="8"/>
  <c r="J1415" i="8"/>
  <c r="J1410" i="8"/>
  <c r="J1401" i="8"/>
  <c r="BK1394" i="8"/>
  <c r="BK1387" i="8"/>
  <c r="J1377" i="8"/>
  <c r="BK1374" i="8"/>
  <c r="BK1368" i="8"/>
  <c r="BK1365" i="8"/>
  <c r="J1361" i="8"/>
  <c r="BK1353" i="8"/>
  <c r="J1348" i="8"/>
  <c r="BK1344" i="8"/>
  <c r="BK1337" i="8"/>
  <c r="J1333" i="8"/>
  <c r="BK1326" i="8"/>
  <c r="BK1320" i="8"/>
  <c r="BK1316" i="8"/>
  <c r="J1309" i="8"/>
  <c r="J1288" i="8"/>
  <c r="BK1275" i="8"/>
  <c r="BK1263" i="8"/>
  <c r="BK1257" i="8"/>
  <c r="J1254" i="8"/>
  <c r="J1249" i="8"/>
  <c r="J1246" i="8"/>
  <c r="BK1226" i="8"/>
  <c r="J1214" i="8"/>
  <c r="BK1188" i="8"/>
  <c r="J1160" i="8"/>
  <c r="J1151" i="8"/>
  <c r="J1141" i="8"/>
  <c r="BK1132" i="8"/>
  <c r="J1095" i="8"/>
  <c r="BK1067" i="8"/>
  <c r="J1049" i="8"/>
  <c r="BK1033" i="8"/>
  <c r="J1009" i="8"/>
  <c r="J968" i="8"/>
  <c r="BK963" i="8"/>
  <c r="J954" i="8"/>
  <c r="BK942" i="8"/>
  <c r="J937" i="8"/>
  <c r="J924" i="8"/>
  <c r="BK857" i="8"/>
  <c r="BK814" i="8"/>
  <c r="J779" i="8"/>
  <c r="J721" i="8"/>
  <c r="BK691" i="8"/>
  <c r="J663" i="8"/>
  <c r="J515" i="8"/>
  <c r="J436" i="8"/>
  <c r="BK423" i="8"/>
  <c r="J385" i="8"/>
  <c r="BK310" i="8"/>
  <c r="BK286" i="8"/>
  <c r="BK267" i="8"/>
  <c r="BK258" i="8"/>
  <c r="BK248" i="8"/>
  <c r="J218" i="8"/>
  <c r="J210" i="8"/>
  <c r="J206" i="8"/>
  <c r="J183" i="8"/>
  <c r="BK171" i="8"/>
  <c r="J1770" i="8"/>
  <c r="BK1762" i="8"/>
  <c r="J1753" i="8"/>
  <c r="J1748" i="8"/>
  <c r="J1740" i="8"/>
  <c r="BK1733" i="8"/>
  <c r="BK1726" i="8"/>
  <c r="J1723" i="8"/>
  <c r="BK1720" i="8"/>
  <c r="J1716" i="8"/>
  <c r="J1712" i="8"/>
  <c r="J1709" i="8"/>
  <c r="BK1707" i="8"/>
  <c r="BK1692" i="8"/>
  <c r="BK1687" i="8"/>
  <c r="BK1669" i="8"/>
  <c r="J1663" i="8"/>
  <c r="BK1651" i="8"/>
  <c r="BK1642" i="8"/>
  <c r="BK1633" i="8"/>
  <c r="BK1625" i="8"/>
  <c r="J1612" i="8"/>
  <c r="BK1608" i="8"/>
  <c r="BK1602" i="8"/>
  <c r="J1529" i="8"/>
  <c r="BK1523" i="8"/>
  <c r="BK1496" i="8"/>
  <c r="BK1470" i="8"/>
  <c r="J1466" i="8"/>
  <c r="J1460" i="8"/>
  <c r="J1456" i="8"/>
  <c r="J1451" i="8"/>
  <c r="J1445" i="8"/>
  <c r="BK1441" i="8"/>
  <c r="J1436" i="8"/>
  <c r="J1426" i="8"/>
  <c r="BK1422" i="8"/>
  <c r="BK1415" i="8"/>
  <c r="J1411" i="8"/>
  <c r="BK1407" i="8"/>
  <c r="J1404" i="8"/>
  <c r="J1399" i="8"/>
  <c r="BK1395" i="8"/>
  <c r="BK1390" i="8"/>
  <c r="BK1385" i="8"/>
  <c r="J1374" i="8"/>
  <c r="J1370" i="8"/>
  <c r="J1368" i="8"/>
  <c r="BK1360" i="8"/>
  <c r="J1356" i="8"/>
  <c r="BK1351" i="8"/>
  <c r="BK1346" i="8"/>
  <c r="J1337" i="8"/>
  <c r="BK1329" i="8"/>
  <c r="J1326" i="8"/>
  <c r="J1321" i="8"/>
  <c r="J1317" i="8"/>
  <c r="BK1305" i="8"/>
  <c r="BK1291" i="8"/>
  <c r="BK1288" i="8"/>
  <c r="BK1269" i="8"/>
  <c r="BK1264" i="8"/>
  <c r="J1260" i="8"/>
  <c r="BK1254" i="8"/>
  <c r="J1247" i="8"/>
  <c r="J1242" i="8"/>
  <c r="J1238" i="8"/>
  <c r="J1229" i="8"/>
  <c r="J1203" i="8"/>
  <c r="BK1191" i="8"/>
  <c r="BK1183" i="8"/>
  <c r="J1171" i="8"/>
  <c r="BK1160" i="8"/>
  <c r="J1155" i="8"/>
  <c r="BK1152" i="8"/>
  <c r="BK1147" i="8"/>
  <c r="BK1126" i="8"/>
  <c r="BK1095" i="8"/>
  <c r="J1053" i="8"/>
  <c r="J1041" i="8"/>
  <c r="BK1027" i="8"/>
  <c r="J1017" i="8"/>
  <c r="J1004" i="8"/>
  <c r="BK967" i="8"/>
  <c r="BK946" i="8"/>
  <c r="J933" i="8"/>
  <c r="BK829" i="8"/>
  <c r="BK802" i="8"/>
  <c r="BK776" i="8"/>
  <c r="BK763" i="8"/>
  <c r="J740" i="8"/>
  <c r="BK690" i="8"/>
  <c r="BK683" i="8"/>
  <c r="J444" i="8"/>
  <c r="J409" i="8"/>
  <c r="J382" i="8"/>
  <c r="J317" i="8"/>
  <c r="J307" i="8"/>
  <c r="BK264" i="8"/>
  <c r="J252" i="8"/>
  <c r="BK238" i="8"/>
  <c r="BK226" i="8"/>
  <c r="BK217" i="8"/>
  <c r="J193" i="8"/>
  <c r="BK165" i="8"/>
  <c r="BK211" i="9"/>
  <c r="J193" i="9"/>
  <c r="J168" i="9"/>
  <c r="BK146" i="9"/>
  <c r="BK203" i="9"/>
  <c r="BK195" i="9"/>
  <c r="BK178" i="9"/>
  <c r="J128" i="9"/>
  <c r="J203" i="9"/>
  <c r="J178" i="9"/>
  <c r="BK152" i="9"/>
  <c r="J137" i="9"/>
  <c r="BK213" i="9"/>
  <c r="J204" i="9"/>
  <c r="J195" i="9"/>
  <c r="J146" i="9"/>
  <c r="J258" i="10"/>
  <c r="BK252" i="10"/>
  <c r="BK241" i="10"/>
  <c r="BK235" i="10"/>
  <c r="BK214" i="10"/>
  <c r="BK192" i="10"/>
  <c r="BK168" i="10"/>
  <c r="J159" i="10"/>
  <c r="J131" i="10"/>
  <c r="BK253" i="10"/>
  <c r="BK243" i="10"/>
  <c r="BK238" i="10"/>
  <c r="J235" i="10"/>
  <c r="J226" i="10"/>
  <c r="J214" i="10"/>
  <c r="J168" i="10"/>
  <c r="BK150" i="10"/>
  <c r="J137" i="10"/>
  <c r="J252" i="10"/>
  <c r="BK244" i="10"/>
  <c r="J241" i="10"/>
  <c r="BK237" i="10"/>
  <c r="J224" i="10"/>
  <c r="J211" i="10"/>
  <c r="BK159" i="10"/>
  <c r="J147" i="10"/>
  <c r="BK137" i="10"/>
  <c r="BK228" i="11"/>
  <c r="J219" i="11"/>
  <c r="BK212" i="11"/>
  <c r="J202" i="11"/>
  <c r="J193" i="11"/>
  <c r="BK170" i="11"/>
  <c r="J140" i="11"/>
  <c r="BK233" i="11"/>
  <c r="J218" i="11"/>
  <c r="BK217" i="11"/>
  <c r="BK207" i="11"/>
  <c r="BK196" i="11"/>
  <c r="BK166" i="11"/>
  <c r="BK140" i="11"/>
  <c r="J231" i="11"/>
  <c r="BK222" i="11"/>
  <c r="J206" i="11"/>
  <c r="BK193" i="11"/>
  <c r="J170" i="11"/>
  <c r="J155" i="11"/>
  <c r="J137" i="11"/>
  <c r="BK131" i="11"/>
  <c r="BK161" i="12"/>
  <c r="J150" i="12"/>
  <c r="BK141" i="12"/>
  <c r="J134" i="12"/>
  <c r="J160" i="12"/>
  <c r="BK150" i="12"/>
  <c r="J163" i="12"/>
  <c r="BK147" i="12"/>
  <c r="J137" i="12"/>
  <c r="J230" i="13"/>
  <c r="J226" i="13"/>
  <c r="J220" i="13"/>
  <c r="J214" i="13"/>
  <c r="BK207" i="13"/>
  <c r="BK192" i="13"/>
  <c r="BK180" i="13"/>
  <c r="BK163" i="13"/>
  <c r="BK143" i="13"/>
  <c r="BK232" i="13"/>
  <c r="BK230" i="13"/>
  <c r="BK223" i="13"/>
  <c r="J218" i="13"/>
  <c r="BK201" i="13"/>
  <c r="J192" i="13"/>
  <c r="J183" i="13"/>
  <c r="J160" i="13"/>
  <c r="BK137" i="13"/>
  <c r="J223" i="13"/>
  <c r="BK214" i="13"/>
  <c r="BK204" i="13"/>
  <c r="BK198" i="13"/>
  <c r="J179" i="13"/>
  <c r="J163" i="13"/>
  <c r="J149" i="13"/>
  <c r="BK140" i="13"/>
  <c r="J147" i="14"/>
  <c r="BK137" i="14"/>
  <c r="BK149" i="14"/>
  <c r="J145" i="14"/>
  <c r="J137" i="14"/>
  <c r="J127" i="14"/>
  <c r="J148" i="14"/>
  <c r="BK141" i="14"/>
  <c r="BK128" i="14"/>
  <c r="BK191" i="15"/>
  <c r="BK181" i="15"/>
  <c r="BK159" i="15"/>
  <c r="BK142" i="15"/>
  <c r="BK131" i="15"/>
  <c r="BK187" i="15"/>
  <c r="BK178" i="15"/>
  <c r="BK166" i="15"/>
  <c r="J146" i="15"/>
  <c r="J172" i="15"/>
  <c r="BK162" i="15"/>
  <c r="J153" i="15"/>
  <c r="J142" i="15"/>
  <c r="J133" i="15"/>
  <c r="BK144" i="16"/>
  <c r="BK134" i="16"/>
  <c r="J147" i="16"/>
  <c r="J145" i="16"/>
  <c r="BK137" i="16"/>
  <c r="J127" i="16"/>
  <c r="J134" i="16"/>
  <c r="BK147" i="17"/>
  <c r="BK140" i="17"/>
  <c r="BK131" i="17"/>
  <c r="BK145" i="17"/>
  <c r="J131" i="17"/>
  <c r="BK146" i="17"/>
  <c r="BK141" i="17"/>
  <c r="BK127" i="17"/>
  <c r="BK343" i="18"/>
  <c r="J338" i="18"/>
  <c r="BK320" i="18"/>
  <c r="BK309" i="18"/>
  <c r="J264" i="18"/>
  <c r="BK255" i="18"/>
  <c r="BK250" i="18"/>
  <c r="BK233" i="18"/>
  <c r="J193" i="18"/>
  <c r="J172" i="18"/>
  <c r="J150" i="18"/>
  <c r="BK347" i="18"/>
  <c r="J320" i="18"/>
  <c r="J309" i="18"/>
  <c r="BK294" i="18"/>
  <c r="BK273" i="18"/>
  <c r="J262" i="18"/>
  <c r="J250" i="18"/>
  <c r="J236" i="18"/>
  <c r="BK156" i="18"/>
  <c r="BK338" i="18"/>
  <c r="BK317" i="18"/>
  <c r="J303" i="18"/>
  <c r="J273" i="18"/>
  <c r="BK254" i="18"/>
  <c r="BK236" i="18"/>
  <c r="J210" i="18"/>
  <c r="BK175" i="18"/>
  <c r="J156" i="18"/>
  <c r="J143" i="19"/>
  <c r="J136" i="19"/>
  <c r="J129" i="19"/>
  <c r="BK138" i="19"/>
  <c r="BK129" i="19"/>
  <c r="J141" i="19"/>
  <c r="BK134" i="19"/>
  <c r="BK139" i="19"/>
  <c r="J137" i="19"/>
  <c r="BK130" i="19"/>
  <c r="BK2359" i="2"/>
  <c r="J2207" i="2"/>
  <c r="J2168" i="2"/>
  <c r="BK2148" i="2"/>
  <c r="BK2055" i="2"/>
  <c r="BK2017" i="2"/>
  <c r="BK1985" i="2"/>
  <c r="J1903" i="2"/>
  <c r="BK1825" i="2"/>
  <c r="BK1789" i="2"/>
  <c r="J1782" i="2"/>
  <c r="BK1776" i="2"/>
  <c r="BK1762" i="2"/>
  <c r="J1754" i="2"/>
  <c r="BK1748" i="2"/>
  <c r="J1743" i="2"/>
  <c r="J1739" i="2"/>
  <c r="BK1732" i="2"/>
  <c r="BK1728" i="2"/>
  <c r="BK1720" i="2"/>
  <c r="BK1712" i="2"/>
  <c r="J1700" i="2"/>
  <c r="BK1693" i="2"/>
  <c r="BK1674" i="2"/>
  <c r="J1665" i="2"/>
  <c r="BK1641" i="2"/>
  <c r="BK1630" i="2"/>
  <c r="J1607" i="2"/>
  <c r="BK1525" i="2"/>
  <c r="J1510" i="2"/>
  <c r="J1474" i="2"/>
  <c r="BK1460" i="2"/>
  <c r="J1447" i="2"/>
  <c r="J1435" i="2"/>
  <c r="BK1427" i="2"/>
  <c r="BK1420" i="2"/>
  <c r="J1414" i="2"/>
  <c r="BK1402" i="2"/>
  <c r="J1398" i="2"/>
  <c r="BK1387" i="2"/>
  <c r="BK1378" i="2"/>
  <c r="BK1367" i="2"/>
  <c r="J1364" i="2"/>
  <c r="J1354" i="2"/>
  <c r="J1347" i="2"/>
  <c r="J1339" i="2"/>
  <c r="BK1329" i="2"/>
  <c r="BK1316" i="2"/>
  <c r="BK1293" i="2"/>
  <c r="J1283" i="2"/>
  <c r="J1270" i="2"/>
  <c r="J1256" i="2"/>
  <c r="BK1249" i="2"/>
  <c r="BK1228" i="2"/>
  <c r="BK1196" i="2"/>
  <c r="J1185" i="2"/>
  <c r="J1164" i="2"/>
  <c r="J1156" i="2"/>
  <c r="J1126" i="2"/>
  <c r="J1058" i="2"/>
  <c r="BK1046" i="2"/>
  <c r="J1002" i="2"/>
  <c r="BK968" i="2"/>
  <c r="BK956" i="2"/>
  <c r="BK897" i="2"/>
  <c r="J807" i="2"/>
  <c r="J784" i="2"/>
  <c r="BK719" i="2"/>
  <c r="J657" i="2"/>
  <c r="J428" i="2"/>
  <c r="J385" i="2"/>
  <c r="J307" i="2"/>
  <c r="J252" i="2"/>
  <c r="BK223" i="2"/>
  <c r="J202" i="2"/>
  <c r="BK174" i="2"/>
  <c r="BK2357" i="2"/>
  <c r="J2350" i="2"/>
  <c r="BK2188" i="2"/>
  <c r="BK2079" i="2"/>
  <c r="BK2019" i="2"/>
  <c r="J1985" i="2"/>
  <c r="BK1949" i="2"/>
  <c r="J1842" i="2"/>
  <c r="BK1805" i="2"/>
  <c r="J1785" i="2"/>
  <c r="BK1779" i="2"/>
  <c r="J1763" i="2"/>
  <c r="J1748" i="2"/>
  <c r="BK1744" i="2"/>
  <c r="J1735" i="2"/>
  <c r="J1730" i="2"/>
  <c r="J1724" i="2"/>
  <c r="J1720" i="2"/>
  <c r="BK1714" i="2"/>
  <c r="BK1700" i="2"/>
  <c r="J1688" i="2"/>
  <c r="J1674" i="2"/>
  <c r="BK1662" i="2"/>
  <c r="BK1650" i="2"/>
  <c r="BK1638" i="2"/>
  <c r="J1625" i="2"/>
  <c r="J1614" i="2"/>
  <c r="BK1561" i="2"/>
  <c r="J1532" i="2"/>
  <c r="BK1513" i="2"/>
  <c r="BK1504" i="2"/>
  <c r="BK1486" i="2"/>
  <c r="J1475" i="2"/>
  <c r="J1470" i="2"/>
  <c r="J1463" i="2"/>
  <c r="J1457" i="2"/>
  <c r="BK1449" i="2"/>
  <c r="BK1438" i="2"/>
  <c r="J1429" i="2"/>
  <c r="BK1418" i="2"/>
  <c r="J1413" i="2"/>
  <c r="J1405" i="2"/>
  <c r="BK1392" i="2"/>
  <c r="BK1379" i="2"/>
  <c r="BK1372" i="2"/>
  <c r="BK1356" i="2"/>
  <c r="BK1350" i="2"/>
  <c r="J1341" i="2"/>
  <c r="BK1328" i="2"/>
  <c r="J1315" i="2"/>
  <c r="J1296" i="2"/>
  <c r="BK1283" i="2"/>
  <c r="BK1269" i="2"/>
  <c r="J1263" i="2"/>
  <c r="J1258" i="2"/>
  <c r="BK1246" i="2"/>
  <c r="J1234" i="2"/>
  <c r="J1191" i="2"/>
  <c r="BK1168" i="2"/>
  <c r="J1158" i="2"/>
  <c r="BK1146" i="2"/>
  <c r="BK1126" i="2"/>
  <c r="J1097" i="2"/>
  <c r="BK1032" i="2"/>
  <c r="J1006" i="2"/>
  <c r="BK964" i="2"/>
  <c r="J938" i="2"/>
  <c r="BK822" i="2"/>
  <c r="J781" i="2"/>
  <c r="J691" i="2"/>
  <c r="J677" i="2"/>
  <c r="J436" i="2"/>
  <c r="J382" i="2"/>
  <c r="BK317" i="2"/>
  <c r="BK267" i="2"/>
  <c r="BK229" i="2"/>
  <c r="BK217" i="2"/>
  <c r="J186" i="2"/>
  <c r="J171" i="2"/>
  <c r="BK2358" i="2"/>
  <c r="J2355" i="2"/>
  <c r="J2188" i="2"/>
  <c r="J2149" i="2"/>
  <c r="BK2145" i="2"/>
  <c r="J2019" i="2"/>
  <c r="J1976" i="2"/>
  <c r="BK1903" i="2"/>
  <c r="J1845" i="2"/>
  <c r="BK1785" i="2"/>
  <c r="BK1781" i="2"/>
  <c r="BK1757" i="2"/>
  <c r="BK1746" i="2"/>
  <c r="BK1735" i="2"/>
  <c r="BK1727" i="2"/>
  <c r="BK1723" i="2"/>
  <c r="J1719" i="2"/>
  <c r="BK1716" i="2"/>
  <c r="J1712" i="2"/>
  <c r="BK1706" i="2"/>
  <c r="J1696" i="2"/>
  <c r="BK1688" i="2"/>
  <c r="J1653" i="2"/>
  <c r="J1641" i="2"/>
  <c r="J1627" i="2"/>
  <c r="J1610" i="2"/>
  <c r="BK1551" i="2"/>
  <c r="J1522" i="2"/>
  <c r="BK1501" i="2"/>
  <c r="J1486" i="2"/>
  <c r="BK1475" i="2"/>
  <c r="J1469" i="2"/>
  <c r="BK1463" i="2"/>
  <c r="BK1454" i="2"/>
  <c r="BK1447" i="2"/>
  <c r="BK1431" i="2"/>
  <c r="J1425" i="2"/>
  <c r="BK1419" i="2"/>
  <c r="BK1411" i="2"/>
  <c r="BK1398" i="2"/>
  <c r="BK1394" i="2"/>
  <c r="J1386" i="2"/>
  <c r="J1375" i="2"/>
  <c r="J1369" i="2"/>
  <c r="BK1360" i="2"/>
  <c r="BK1357" i="2"/>
  <c r="J1346" i="2"/>
  <c r="J1342" i="2"/>
  <c r="BK1338" i="2"/>
  <c r="J1334" i="2"/>
  <c r="J1328" i="2"/>
  <c r="J1316" i="2"/>
  <c r="J1304" i="2"/>
  <c r="BK1296" i="2"/>
  <c r="BK1292" i="2"/>
  <c r="J1269" i="2"/>
  <c r="J1265" i="2"/>
  <c r="BK1261" i="2"/>
  <c r="BK1256" i="2"/>
  <c r="BK1252" i="2"/>
  <c r="BK1247" i="2"/>
  <c r="J1243" i="2"/>
  <c r="BK1231" i="2"/>
  <c r="BK1218" i="2"/>
  <c r="J1211" i="2"/>
  <c r="BK1191" i="2"/>
  <c r="BK1179" i="2"/>
  <c r="J1168" i="2"/>
  <c r="J1160" i="2"/>
  <c r="BK1137" i="2"/>
  <c r="J1068" i="2"/>
  <c r="BK1038" i="2"/>
  <c r="J1032" i="2"/>
  <c r="J1022" i="2"/>
  <c r="BK1002" i="2"/>
  <c r="J973" i="2"/>
  <c r="J968" i="2"/>
  <c r="BK952" i="2"/>
  <c r="BK942" i="2"/>
  <c r="J868" i="2"/>
  <c r="BK791" i="2"/>
  <c r="BK759" i="2"/>
  <c r="BK663" i="2"/>
  <c r="J441" i="2"/>
  <c r="BK419" i="2"/>
  <c r="BK363" i="2"/>
  <c r="BK276" i="2"/>
  <c r="J264" i="2"/>
  <c r="BK252" i="2"/>
  <c r="BK235" i="2"/>
  <c r="BK210" i="2"/>
  <c r="BK171" i="2"/>
  <c r="J1476" i="2"/>
  <c r="J1472" i="2"/>
  <c r="J1466" i="2"/>
  <c r="J1458" i="2"/>
  <c r="BK1453" i="2"/>
  <c r="J1444" i="2"/>
  <c r="BK1436" i="2"/>
  <c r="J1432" i="2"/>
  <c r="J1428" i="2"/>
  <c r="J1421" i="2"/>
  <c r="J1415" i="2"/>
  <c r="J1409" i="2"/>
  <c r="BK1403" i="2"/>
  <c r="J1396" i="2"/>
  <c r="BK1390" i="2"/>
  <c r="J1387" i="2"/>
  <c r="J1382" i="2"/>
  <c r="BK1375" i="2"/>
  <c r="BK1368" i="2"/>
  <c r="BK1363" i="2"/>
  <c r="BK1358" i="2"/>
  <c r="J1350" i="2"/>
  <c r="BK1343" i="2"/>
  <c r="BK1333" i="2"/>
  <c r="J1324" i="2"/>
  <c r="J1321" i="2"/>
  <c r="BK1314" i="2"/>
  <c r="J1298" i="2"/>
  <c r="BK1295" i="2"/>
  <c r="J1280" i="2"/>
  <c r="BK1265" i="2"/>
  <c r="J1255" i="2"/>
  <c r="J1250" i="2"/>
  <c r="BK1237" i="2"/>
  <c r="BK1221" i="2"/>
  <c r="BK1208" i="2"/>
  <c r="J1188" i="2"/>
  <c r="BK1159" i="2"/>
  <c r="J1146" i="2"/>
  <c r="BK1134" i="2"/>
  <c r="BK1072" i="2"/>
  <c r="BK1052" i="2"/>
  <c r="J1042" i="2"/>
  <c r="BK1006" i="2"/>
  <c r="BK969" i="2"/>
  <c r="BK951" i="2"/>
  <c r="BK935" i="2"/>
  <c r="J926" i="2"/>
  <c r="J848" i="2"/>
  <c r="BK807" i="2"/>
  <c r="J775" i="2"/>
  <c r="J759" i="2"/>
  <c r="J693" i="2"/>
  <c r="BK680" i="2"/>
  <c r="J663" i="2"/>
  <c r="BK436" i="2"/>
  <c r="J408" i="2"/>
  <c r="J352" i="2"/>
  <c r="BK290" i="2"/>
  <c r="BK279" i="2"/>
  <c r="BK264" i="2"/>
  <c r="J255" i="2"/>
  <c r="J238" i="2"/>
  <c r="J223" i="2"/>
  <c r="J206" i="2"/>
  <c r="J168" i="2"/>
  <c r="AS95" i="1"/>
  <c r="J149" i="3"/>
  <c r="BK140" i="3"/>
  <c r="BK128" i="3"/>
  <c r="BK183" i="3"/>
  <c r="J175" i="3"/>
  <c r="BK158" i="3"/>
  <c r="BK143" i="3"/>
  <c r="BK201" i="4"/>
  <c r="J198" i="4"/>
  <c r="J195" i="4"/>
  <c r="J182" i="4"/>
  <c r="BK164" i="4"/>
  <c r="J147" i="4"/>
  <c r="J199" i="5"/>
  <c r="J170" i="5"/>
  <c r="BK140" i="5"/>
  <c r="J131" i="5"/>
  <c r="J221" i="5"/>
  <c r="J212" i="5"/>
  <c r="J206" i="5"/>
  <c r="BK190" i="5"/>
  <c r="BK170" i="5"/>
  <c r="BK152" i="5"/>
  <c r="J134" i="5"/>
  <c r="BK231" i="5"/>
  <c r="J222" i="5"/>
  <c r="BK219" i="5"/>
  <c r="BK202" i="5"/>
  <c r="J190" i="5"/>
  <c r="J155" i="5"/>
  <c r="J146" i="5"/>
  <c r="J160" i="6"/>
  <c r="BK141" i="6"/>
  <c r="J128" i="6"/>
  <c r="J138" i="6"/>
  <c r="J161" i="6"/>
  <c r="BK144" i="6"/>
  <c r="BK134" i="6"/>
  <c r="BK161" i="6"/>
  <c r="J150" i="6"/>
  <c r="BK131" i="6"/>
  <c r="BK230" i="7"/>
  <c r="BK224" i="7"/>
  <c r="J220" i="7"/>
  <c r="BK210" i="7"/>
  <c r="BK201" i="7"/>
  <c r="BK190" i="7"/>
  <c r="BK180" i="7"/>
  <c r="J163" i="7"/>
  <c r="BK146" i="7"/>
  <c r="BK229" i="7"/>
  <c r="BK219" i="7"/>
  <c r="BK204" i="7"/>
  <c r="BK183" i="7"/>
  <c r="J160" i="7"/>
  <c r="J146" i="7"/>
  <c r="J232" i="7"/>
  <c r="J230" i="7"/>
  <c r="J224" i="7"/>
  <c r="J219" i="7"/>
  <c r="J214" i="7"/>
  <c r="BK192" i="7"/>
  <c r="BK179" i="7"/>
  <c r="J149" i="7"/>
  <c r="J137" i="7"/>
  <c r="BK1796" i="8"/>
  <c r="BK1777" i="8"/>
  <c r="J1520" i="8"/>
  <c r="BK1511" i="8"/>
  <c r="BK1499" i="8"/>
  <c r="J1481" i="8"/>
  <c r="J1468" i="8"/>
  <c r="BK1463" i="8"/>
  <c r="J1453" i="8"/>
  <c r="BK1448" i="8"/>
  <c r="BK1437" i="8"/>
  <c r="J1432" i="8"/>
  <c r="J1425" i="8"/>
  <c r="J1418" i="8"/>
  <c r="J1407" i="8"/>
  <c r="BK1399" i="8"/>
  <c r="BK1391" i="8"/>
  <c r="BK1382" i="8"/>
  <c r="J1367" i="8"/>
  <c r="BK1361" i="8"/>
  <c r="BK1352" i="8"/>
  <c r="BK1347" i="8"/>
  <c r="BK1342" i="8"/>
  <c r="J1338" i="8"/>
  <c r="J1330" i="8"/>
  <c r="J1320" i="8"/>
  <c r="J1311" i="8"/>
  <c r="BK1292" i="8"/>
  <c r="BK1287" i="8"/>
  <c r="J1281" i="8"/>
  <c r="BK1262" i="8"/>
  <c r="BK1255" i="8"/>
  <c r="BK1247" i="8"/>
  <c r="BK1238" i="8"/>
  <c r="BK1214" i="8"/>
  <c r="BK1209" i="8"/>
  <c r="J1168" i="8"/>
  <c r="BK1158" i="8"/>
  <c r="J1153" i="8"/>
  <c r="BK1138" i="8"/>
  <c r="BK1129" i="8"/>
  <c r="J1118" i="8"/>
  <c r="J1063" i="8"/>
  <c r="BK1053" i="8"/>
  <c r="BK1041" i="8"/>
  <c r="BK1023" i="8"/>
  <c r="BK1007" i="8"/>
  <c r="BK997" i="8"/>
  <c r="BK968" i="8"/>
  <c r="J963" i="8"/>
  <c r="BK954" i="8"/>
  <c r="J946" i="8"/>
  <c r="J939" i="8"/>
  <c r="J857" i="8"/>
  <c r="J802" i="8"/>
  <c r="BK779" i="8"/>
  <c r="J763" i="8"/>
  <c r="J693" i="8"/>
  <c r="J684" i="8"/>
  <c r="J677" i="8"/>
  <c r="BK515" i="8"/>
  <c r="J423" i="8"/>
  <c r="BK408" i="8"/>
  <c r="BK385" i="8"/>
  <c r="J352" i="8"/>
  <c r="J310" i="8"/>
  <c r="J290" i="8"/>
  <c r="J279" i="8"/>
  <c r="BK273" i="8"/>
  <c r="J247" i="8"/>
  <c r="J229" i="8"/>
  <c r="BK215" i="8"/>
  <c r="J202" i="8"/>
  <c r="BK189" i="8"/>
  <c r="BK180" i="8"/>
  <c r="J171" i="8"/>
  <c r="J2349" i="8"/>
  <c r="J2346" i="8"/>
  <c r="J2340" i="8"/>
  <c r="J2190" i="8"/>
  <c r="J2168" i="8"/>
  <c r="BK2158" i="8"/>
  <c r="J2139" i="8"/>
  <c r="BK2135" i="8"/>
  <c r="BK2045" i="8"/>
  <c r="J2009" i="8"/>
  <c r="J2001" i="8"/>
  <c r="J1978" i="8"/>
  <c r="J1957" i="8"/>
  <c r="J1937" i="8"/>
  <c r="BK1839" i="8"/>
  <c r="BK1813" i="8"/>
  <c r="BK1778" i="8"/>
  <c r="J1773" i="8"/>
  <c r="BK1756" i="8"/>
  <c r="BK1751" i="8"/>
  <c r="BK1743" i="8"/>
  <c r="J1737" i="8"/>
  <c r="BK1734" i="8"/>
  <c r="BK1730" i="8"/>
  <c r="J1727" i="8"/>
  <c r="J1722" i="8"/>
  <c r="BK1716" i="8"/>
  <c r="BK1709" i="8"/>
  <c r="J1704" i="8"/>
  <c r="BK1703" i="8"/>
  <c r="BK1698" i="8"/>
  <c r="J1688" i="8"/>
  <c r="BK1675" i="8"/>
  <c r="J1657" i="8"/>
  <c r="J1642" i="8"/>
  <c r="J1633" i="8"/>
  <c r="J1622" i="8"/>
  <c r="BK1612" i="8"/>
  <c r="J1556" i="8"/>
  <c r="BK1529" i="8"/>
  <c r="BK1520" i="8"/>
  <c r="J1511" i="8"/>
  <c r="J1502" i="8"/>
  <c r="J1475" i="8"/>
  <c r="BK1468" i="8"/>
  <c r="BK1460" i="8"/>
  <c r="J1454" i="8"/>
  <c r="J1448" i="8"/>
  <c r="BK1442" i="8"/>
  <c r="J1437" i="8"/>
  <c r="J1431" i="8"/>
  <c r="BK1426" i="8"/>
  <c r="BK1419" i="8"/>
  <c r="BK1413" i="8"/>
  <c r="BK1409" i="8"/>
  <c r="J1396" i="8"/>
  <c r="J1388" i="8"/>
  <c r="J1384" i="8"/>
  <c r="J1379" i="8"/>
  <c r="J1375" i="8"/>
  <c r="J1366" i="8"/>
  <c r="BK1357" i="8"/>
  <c r="J1345" i="8"/>
  <c r="BK1336" i="8"/>
  <c r="J1327" i="8"/>
  <c r="BK1315" i="8"/>
  <c r="BK1309" i="8"/>
  <c r="J1292" i="8"/>
  <c r="J1278" i="8"/>
  <c r="BK1258" i="8"/>
  <c r="BK1253" i="8"/>
  <c r="BK1246" i="8"/>
  <c r="BK1241" i="8"/>
  <c r="BK1234" i="8"/>
  <c r="BK1210" i="8"/>
  <c r="J1191" i="8"/>
  <c r="J1183" i="8"/>
  <c r="BK1171" i="8"/>
  <c r="BK2349" i="8"/>
  <c r="BK2346" i="8"/>
  <c r="BK2340" i="8"/>
  <c r="BK2190" i="8"/>
  <c r="J2178" i="8"/>
  <c r="J2158" i="8"/>
  <c r="BK2151" i="8"/>
  <c r="J2135" i="8"/>
  <c r="J2069" i="8"/>
  <c r="BK2011" i="8"/>
  <c r="J2004" i="8"/>
  <c r="BK1975" i="8"/>
  <c r="BK1948" i="8"/>
  <c r="BK1893" i="8"/>
  <c r="J1835" i="8"/>
  <c r="J1816" i="8"/>
  <c r="J1796" i="8"/>
  <c r="BK1775" i="8"/>
  <c r="J1772" i="8"/>
  <c r="J1762" i="8"/>
  <c r="BK1749" i="8"/>
  <c r="BK1738" i="8"/>
  <c r="BK1732" i="8"/>
  <c r="J1729" i="8"/>
  <c r="J1726" i="8"/>
  <c r="BK1717" i="8"/>
  <c r="J1711" i="8"/>
  <c r="J1706" i="8"/>
  <c r="J1702" i="8"/>
  <c r="BK1691" i="8"/>
  <c r="BK1686" i="8"/>
  <c r="J1678" i="8"/>
  <c r="J1669" i="8"/>
  <c r="BK1654" i="8"/>
  <c r="J1630" i="8"/>
  <c r="BK1622" i="8"/>
  <c r="J1614" i="8"/>
  <c r="J1579" i="8"/>
  <c r="BK1524" i="8"/>
  <c r="J1499" i="8"/>
  <c r="BK1475" i="8"/>
  <c r="J1470" i="8"/>
  <c r="J1467" i="8"/>
  <c r="BK1461" i="8"/>
  <c r="J1457" i="8"/>
  <c r="BK1451" i="8"/>
  <c r="BK1444" i="8"/>
  <c r="J1435" i="8"/>
  <c r="J1430" i="8"/>
  <c r="BK1424" i="8"/>
  <c r="BK1418" i="8"/>
  <c r="J1414" i="8"/>
  <c r="J1409" i="8"/>
  <c r="J1400" i="8"/>
  <c r="J1393" i="8"/>
  <c r="BK1383" i="8"/>
  <c r="J1381" i="8"/>
  <c r="BK1373" i="8"/>
  <c r="BK1366" i="8"/>
  <c r="BK1362" i="8"/>
  <c r="J1354" i="8"/>
  <c r="BK1349" i="8"/>
  <c r="BK1341" i="8"/>
  <c r="J1336" i="8"/>
  <c r="BK1334" i="8"/>
  <c r="J1329" i="8"/>
  <c r="BK1321" i="8"/>
  <c r="J1318" i="8"/>
  <c r="J1310" i="8"/>
  <c r="J1305" i="8"/>
  <c r="BK1278" i="8"/>
  <c r="J1265" i="8"/>
  <c r="BK1261" i="8"/>
  <c r="J1255" i="8"/>
  <c r="J1251" i="8"/>
  <c r="BK1239" i="8"/>
  <c r="BK1217" i="8"/>
  <c r="BK1211" i="8"/>
  <c r="BK1187" i="8"/>
  <c r="BK1165" i="8"/>
  <c r="J1154" i="8"/>
  <c r="J1152" i="8"/>
  <c r="J1150" i="8"/>
  <c r="BK1135" i="8"/>
  <c r="J1126" i="8"/>
  <c r="J1069" i="8"/>
  <c r="J1057" i="8"/>
  <c r="BK1037" i="8"/>
  <c r="J1027" i="8"/>
  <c r="BK992" i="8"/>
  <c r="J964" i="8"/>
  <c r="J962" i="8"/>
  <c r="J947" i="8"/>
  <c r="BK930" i="8"/>
  <c r="J898" i="8"/>
  <c r="BK863" i="8"/>
  <c r="J829" i="8"/>
  <c r="J786" i="8"/>
  <c r="BK740" i="8"/>
  <c r="BK693" i="8"/>
  <c r="BK677" i="8"/>
  <c r="BK586" i="8"/>
  <c r="J441" i="8"/>
  <c r="J428" i="8"/>
  <c r="J398" i="8"/>
  <c r="BK341" i="8"/>
  <c r="BK290" i="8"/>
  <c r="BK276" i="8"/>
  <c r="J264" i="8"/>
  <c r="BK255" i="8"/>
  <c r="BK247" i="8"/>
  <c r="J241" i="8"/>
  <c r="BK223" i="8"/>
  <c r="J215" i="8"/>
  <c r="BK193" i="8"/>
  <c r="BK186" i="8"/>
  <c r="J174" i="8"/>
  <c r="J1771" i="8"/>
  <c r="BK1767" i="8"/>
  <c r="J1751" i="8"/>
  <c r="BK1746" i="8"/>
  <c r="BK1737" i="8"/>
  <c r="BK1728" i="8"/>
  <c r="BK1725" i="8"/>
  <c r="BK1722" i="8"/>
  <c r="J1718" i="8"/>
  <c r="BK1713" i="8"/>
  <c r="BK1710" i="8"/>
  <c r="BK1708" i="8"/>
  <c r="J1703" i="8"/>
  <c r="J1698" i="8"/>
  <c r="BK1688" i="8"/>
  <c r="BK1678" i="8"/>
  <c r="J1660" i="8"/>
  <c r="BK1648" i="8"/>
  <c r="J1639" i="8"/>
  <c r="BK1630" i="8"/>
  <c r="BK1616" i="8"/>
  <c r="BK1609" i="8"/>
  <c r="J1546" i="8"/>
  <c r="BK1527" i="8"/>
  <c r="BK1508" i="8"/>
  <c r="BK1493" i="8"/>
  <c r="BK1469" i="8"/>
  <c r="BK1464" i="8"/>
  <c r="BK1458" i="8"/>
  <c r="J1455" i="8"/>
  <c r="J1450" i="8"/>
  <c r="J1444" i="8"/>
  <c r="BK1434" i="8"/>
  <c r="BK1428" i="8"/>
  <c r="J1424" i="8"/>
  <c r="BK1414" i="8"/>
  <c r="BK1410" i="8"/>
  <c r="J1406" i="8"/>
  <c r="BK1401" i="8"/>
  <c r="BK1398" i="8"/>
  <c r="J1394" i="8"/>
  <c r="J1389" i="8"/>
  <c r="BK1378" i="8"/>
  <c r="J1373" i="8"/>
  <c r="BK1369" i="8"/>
  <c r="BK1363" i="8"/>
  <c r="J1359" i="8"/>
  <c r="BK1354" i="8"/>
  <c r="BK1348" i="8"/>
  <c r="J1344" i="8"/>
  <c r="BK1333" i="8"/>
  <c r="BK1327" i="8"/>
  <c r="J1324" i="8"/>
  <c r="BK1318" i="8"/>
  <c r="J1307" i="8"/>
  <c r="BK1293" i="8"/>
  <c r="BK1290" i="8"/>
  <c r="BK1282" i="8"/>
  <c r="BK1266" i="8"/>
  <c r="J1263" i="8"/>
  <c r="BK1259" i="8"/>
  <c r="J1253" i="8"/>
  <c r="BK1244" i="8"/>
  <c r="BK1240" i="8"/>
  <c r="J1232" i="8"/>
  <c r="J1206" i="8"/>
  <c r="J1197" i="8"/>
  <c r="J1187" i="8"/>
  <c r="J1174" i="8"/>
  <c r="BK1163" i="8"/>
  <c r="J1158" i="8"/>
  <c r="BK1151" i="8"/>
  <c r="BK1144" i="8"/>
  <c r="J1123" i="8"/>
  <c r="J1067" i="8"/>
  <c r="BK1049" i="8"/>
  <c r="J1033" i="8"/>
  <c r="BK1020" i="8"/>
  <c r="J1007" i="8"/>
  <c r="J997" i="8"/>
  <c r="BK959" i="8"/>
  <c r="BK927" i="8"/>
  <c r="BK817" i="8"/>
  <c r="J785" i="8"/>
  <c r="J769" i="8"/>
  <c r="J759" i="8"/>
  <c r="J719" i="8"/>
  <c r="BK684" i="8"/>
  <c r="BK663" i="8"/>
  <c r="BK428" i="8"/>
  <c r="BK388" i="8"/>
  <c r="J341" i="8"/>
  <c r="BK313" i="8"/>
  <c r="J273" i="8"/>
  <c r="J258" i="8"/>
  <c r="BK241" i="8"/>
  <c r="BK229" i="8"/>
  <c r="BK218" i="8"/>
  <c r="BK197" i="8"/>
  <c r="J177" i="8"/>
  <c r="BK201" i="9"/>
  <c r="J170" i="9"/>
  <c r="J149" i="9"/>
  <c r="J134" i="9"/>
  <c r="J197" i="9"/>
  <c r="BK162" i="9"/>
  <c r="BK207" i="9"/>
  <c r="J201" i="9"/>
  <c r="BK170" i="9"/>
  <c r="BK149" i="9"/>
  <c r="BK134" i="9"/>
  <c r="J211" i="9"/>
  <c r="J202" i="9"/>
  <c r="BK187" i="9"/>
  <c r="BK256" i="10"/>
  <c r="J243" i="10"/>
  <c r="BK239" i="10"/>
  <c r="BK234" i="10"/>
  <c r="BK211" i="10"/>
  <c r="BK189" i="10"/>
  <c r="J162" i="10"/>
  <c r="J153" i="10"/>
  <c r="BK258" i="10"/>
  <c r="J244" i="10"/>
  <c r="J239" i="10"/>
  <c r="BK236" i="10"/>
  <c r="J229" i="10"/>
  <c r="BK217" i="10"/>
  <c r="BK201" i="10"/>
  <c r="BK165" i="10"/>
  <c r="BK147" i="10"/>
  <c r="BK131" i="10"/>
  <c r="J248" i="10"/>
  <c r="BK240" i="10"/>
  <c r="BK226" i="10"/>
  <c r="J217" i="10"/>
  <c r="BK181" i="10"/>
  <c r="BK153" i="10"/>
  <c r="J143" i="10"/>
  <c r="BK231" i="11"/>
  <c r="BK220" i="11"/>
  <c r="J207" i="11"/>
  <c r="J196" i="11"/>
  <c r="J181" i="11"/>
  <c r="J146" i="11"/>
  <c r="BK137" i="11"/>
  <c r="J222" i="11"/>
  <c r="BK226" i="11"/>
  <c r="J209" i="11"/>
  <c r="BK202" i="11"/>
  <c r="BK173" i="11"/>
  <c r="J149" i="11"/>
  <c r="J233" i="11"/>
  <c r="J226" i="11"/>
  <c r="J217" i="11"/>
  <c r="BK199" i="11"/>
  <c r="J173" i="11"/>
  <c r="J152" i="11"/>
  <c r="BK146" i="11"/>
  <c r="BK163" i="12"/>
  <c r="BK160" i="12"/>
  <c r="J147" i="12"/>
  <c r="BK137" i="12"/>
  <c r="J161" i="12"/>
  <c r="BK154" i="12"/>
  <c r="J131" i="12"/>
  <c r="J165" i="12"/>
  <c r="J141" i="12"/>
  <c r="BK134" i="12"/>
  <c r="J229" i="13"/>
  <c r="J222" i="13"/>
  <c r="J217" i="13"/>
  <c r="J204" i="13"/>
  <c r="J190" i="13"/>
  <c r="BK179" i="13"/>
  <c r="BK149" i="13"/>
  <c r="J137" i="13"/>
  <c r="BK225" i="13"/>
  <c r="BK229" i="13"/>
  <c r="BK222" i="13"/>
  <c r="BK217" i="13"/>
  <c r="J198" i="13"/>
  <c r="BK187" i="13"/>
  <c r="J176" i="13"/>
  <c r="J140" i="13"/>
  <c r="BK224" i="13"/>
  <c r="BK219" i="13"/>
  <c r="J201" i="13"/>
  <c r="BK183" i="13"/>
  <c r="J169" i="13"/>
  <c r="BK160" i="13"/>
  <c r="J143" i="13"/>
  <c r="BK134" i="13"/>
  <c r="J146" i="14"/>
  <c r="BK134" i="14"/>
  <c r="BK147" i="14"/>
  <c r="BK144" i="14"/>
  <c r="J134" i="14"/>
  <c r="J149" i="14"/>
  <c r="J144" i="14"/>
  <c r="J131" i="14"/>
  <c r="J187" i="15"/>
  <c r="BK172" i="15"/>
  <c r="BK153" i="15"/>
  <c r="BK133" i="15"/>
  <c r="J191" i="15"/>
  <c r="BK184" i="15"/>
  <c r="BK175" i="15"/>
  <c r="J162" i="15"/>
  <c r="J131" i="15"/>
  <c r="J175" i="15"/>
  <c r="J166" i="15"/>
  <c r="BK156" i="15"/>
  <c r="BK146" i="15"/>
  <c r="J136" i="15"/>
  <c r="BK145" i="16"/>
  <c r="BK141" i="16"/>
  <c r="J128" i="16"/>
  <c r="J146" i="16"/>
  <c r="J144" i="16"/>
  <c r="J131" i="16"/>
  <c r="BK147" i="16"/>
  <c r="J140" i="16"/>
  <c r="BK131" i="16"/>
  <c r="J144" i="17"/>
  <c r="BK137" i="17"/>
  <c r="J147" i="17"/>
  <c r="J137" i="17"/>
  <c r="BK128" i="17"/>
  <c r="J145" i="17"/>
  <c r="J140" i="17"/>
  <c r="J347" i="18"/>
  <c r="BK333" i="18"/>
  <c r="BK314" i="18"/>
  <c r="J294" i="18"/>
  <c r="J256" i="18"/>
  <c r="J251" i="18"/>
  <c r="BK245" i="18"/>
  <c r="J208" i="18"/>
  <c r="J175" i="18"/>
  <c r="BK169" i="18"/>
  <c r="J139" i="18"/>
  <c r="J343" i="18"/>
  <c r="J317" i="18"/>
  <c r="J306" i="18"/>
  <c r="J282" i="18"/>
  <c r="BK264" i="18"/>
  <c r="J255" i="18"/>
  <c r="J245" i="18"/>
  <c r="BK210" i="18"/>
  <c r="BK139" i="18"/>
  <c r="J335" i="18"/>
  <c r="J314" i="18"/>
  <c r="J285" i="18"/>
  <c r="BK256" i="18"/>
  <c r="J242" i="18"/>
  <c r="BK224" i="18"/>
  <c r="BK190" i="18"/>
  <c r="J169" i="18"/>
  <c r="BK150" i="18"/>
  <c r="J139" i="19"/>
  <c r="BK131" i="19"/>
  <c r="J130" i="19"/>
  <c r="BK128" i="19"/>
  <c r="BK137" i="19"/>
  <c r="J131" i="19"/>
  <c r="BK143" i="19"/>
  <c r="J138" i="19"/>
  <c r="BK136" i="19"/>
  <c r="J128" i="19"/>
  <c r="T2206" i="2" l="1"/>
  <c r="R2196" i="8"/>
  <c r="BK164" i="2"/>
  <c r="J164" i="2" s="1"/>
  <c r="J100" i="2" s="1"/>
  <c r="P196" i="2"/>
  <c r="BK443" i="2"/>
  <c r="J443" i="2" s="1"/>
  <c r="J105" i="2" s="1"/>
  <c r="P443" i="2"/>
  <c r="BK943" i="2"/>
  <c r="J943" i="2" s="1"/>
  <c r="J107" i="2" s="1"/>
  <c r="T943" i="2"/>
  <c r="BK1053" i="2"/>
  <c r="J1053" i="2" s="1"/>
  <c r="J111" i="2" s="1"/>
  <c r="T1053" i="2"/>
  <c r="R1127" i="2"/>
  <c r="P1169" i="2"/>
  <c r="BK1242" i="2"/>
  <c r="J1242" i="2" s="1"/>
  <c r="J115" i="2" s="1"/>
  <c r="P1242" i="2"/>
  <c r="BK1313" i="2"/>
  <c r="J1313" i="2"/>
  <c r="J116" i="2" s="1"/>
  <c r="T1313" i="2"/>
  <c r="BK1319" i="2"/>
  <c r="J1319" i="2"/>
  <c r="J118" i="2" s="1"/>
  <c r="T1319" i="2"/>
  <c r="R1327" i="2"/>
  <c r="P1336" i="2"/>
  <c r="BK1344" i="2"/>
  <c r="J1344" i="2" s="1"/>
  <c r="J121" i="2" s="1"/>
  <c r="T1344" i="2"/>
  <c r="R1355" i="2"/>
  <c r="P1376" i="2"/>
  <c r="BK1385" i="2"/>
  <c r="J1385" i="2" s="1"/>
  <c r="J124" i="2" s="1"/>
  <c r="R1385" i="2"/>
  <c r="BK1397" i="2"/>
  <c r="J1397" i="2"/>
  <c r="J125" i="2" s="1"/>
  <c r="R1397" i="2"/>
  <c r="P1408" i="2"/>
  <c r="BK1443" i="2"/>
  <c r="J1443" i="2" s="1"/>
  <c r="J128" i="2" s="1"/>
  <c r="T1443" i="2"/>
  <c r="R1479" i="2"/>
  <c r="P1535" i="2"/>
  <c r="BK1620" i="2"/>
  <c r="J1620" i="2" s="1"/>
  <c r="J131" i="2" s="1"/>
  <c r="T1620" i="2"/>
  <c r="BK1684" i="2"/>
  <c r="J1684" i="2"/>
  <c r="J132" i="2" s="1"/>
  <c r="R1684" i="2"/>
  <c r="P1694" i="2"/>
  <c r="BK1788" i="2"/>
  <c r="J1788" i="2"/>
  <c r="J135" i="2" s="1"/>
  <c r="T1788" i="2"/>
  <c r="BK2020" i="2"/>
  <c r="J2020" i="2"/>
  <c r="J137" i="2" s="1"/>
  <c r="T2020" i="2"/>
  <c r="P2173" i="2"/>
  <c r="T2173" i="2"/>
  <c r="P2349" i="2"/>
  <c r="P127" i="3"/>
  <c r="BK171" i="3"/>
  <c r="J171" i="3" s="1"/>
  <c r="J101" i="3" s="1"/>
  <c r="R171" i="3"/>
  <c r="R127" i="4"/>
  <c r="P181" i="4"/>
  <c r="R130" i="5"/>
  <c r="P189" i="5"/>
  <c r="BK208" i="5"/>
  <c r="J208" i="5"/>
  <c r="J103" i="5" s="1"/>
  <c r="T227" i="5"/>
  <c r="BK127" i="6"/>
  <c r="BK153" i="6"/>
  <c r="J153" i="6" s="1"/>
  <c r="J101" i="6" s="1"/>
  <c r="P133" i="7"/>
  <c r="P175" i="7"/>
  <c r="R164" i="8"/>
  <c r="T196" i="8"/>
  <c r="P306" i="8"/>
  <c r="BK397" i="8"/>
  <c r="J397" i="8" s="1"/>
  <c r="J103" i="8" s="1"/>
  <c r="R422" i="8"/>
  <c r="R443" i="8"/>
  <c r="P938" i="8"/>
  <c r="R996" i="8"/>
  <c r="R1048" i="8"/>
  <c r="BK1122" i="8"/>
  <c r="J1122" i="8" s="1"/>
  <c r="J112" i="8" s="1"/>
  <c r="T1164" i="8"/>
  <c r="T1237" i="8"/>
  <c r="R1308" i="8"/>
  <c r="P1314" i="8"/>
  <c r="T1322" i="8"/>
  <c r="BK1339" i="8"/>
  <c r="J1339" i="8" s="1"/>
  <c r="J121" i="8" s="1"/>
  <c r="BK1350" i="8"/>
  <c r="J1350" i="8"/>
  <c r="J122" i="8" s="1"/>
  <c r="BK1371" i="8"/>
  <c r="J1371" i="8" s="1"/>
  <c r="J123" i="8" s="1"/>
  <c r="R1371" i="8"/>
  <c r="R1380" i="8"/>
  <c r="R1392" i="8"/>
  <c r="R1403" i="8"/>
  <c r="P1438" i="8"/>
  <c r="P1474" i="8"/>
  <c r="P1530" i="8"/>
  <c r="P1615" i="8"/>
  <c r="P1679" i="8"/>
  <c r="T1679" i="8"/>
  <c r="P1689" i="8"/>
  <c r="BK1747" i="8"/>
  <c r="J1747" i="8" s="1"/>
  <c r="J134" i="8" s="1"/>
  <c r="BK1779" i="8"/>
  <c r="J1779" i="8"/>
  <c r="J135" i="8" s="1"/>
  <c r="P1938" i="8"/>
  <c r="R2010" i="8"/>
  <c r="R2163" i="8"/>
  <c r="T2339" i="8"/>
  <c r="P127" i="9"/>
  <c r="R186" i="9"/>
  <c r="R130" i="10"/>
  <c r="BK220" i="10"/>
  <c r="J220" i="10" s="1"/>
  <c r="J102" i="10" s="1"/>
  <c r="T220" i="10"/>
  <c r="P251" i="10"/>
  <c r="P130" i="11"/>
  <c r="BK189" i="11"/>
  <c r="J189" i="11"/>
  <c r="J101" i="11" s="1"/>
  <c r="T189" i="11"/>
  <c r="P205" i="11"/>
  <c r="R205" i="11"/>
  <c r="P208" i="11"/>
  <c r="R227" i="11"/>
  <c r="R127" i="12"/>
  <c r="T153" i="12"/>
  <c r="BK133" i="13"/>
  <c r="T133" i="13"/>
  <c r="BK186" i="13"/>
  <c r="J186" i="13" s="1"/>
  <c r="J102" i="13" s="1"/>
  <c r="T186" i="13"/>
  <c r="P216" i="13"/>
  <c r="T216" i="13"/>
  <c r="P221" i="13"/>
  <c r="R228" i="13"/>
  <c r="R227" i="13"/>
  <c r="T126" i="14"/>
  <c r="T125" i="14" s="1"/>
  <c r="T123" i="14" s="1"/>
  <c r="T145" i="15"/>
  <c r="R165" i="15"/>
  <c r="R177" i="15"/>
  <c r="R186" i="15"/>
  <c r="R185" i="15"/>
  <c r="BK126" i="16"/>
  <c r="J126" i="16" s="1"/>
  <c r="J101" i="16" s="1"/>
  <c r="P126" i="16"/>
  <c r="P125" i="16" s="1"/>
  <c r="P123" i="16" s="1"/>
  <c r="AU110" i="1" s="1"/>
  <c r="BK126" i="17"/>
  <c r="J126" i="17" s="1"/>
  <c r="J101" i="17" s="1"/>
  <c r="T126" i="17"/>
  <c r="T125" i="17"/>
  <c r="T123" i="17" s="1"/>
  <c r="R129" i="18"/>
  <c r="P223" i="18"/>
  <c r="T223" i="18"/>
  <c r="R235" i="18"/>
  <c r="P272" i="18"/>
  <c r="BK319" i="18"/>
  <c r="J319" i="18" s="1"/>
  <c r="J104" i="18" s="1"/>
  <c r="P319" i="18"/>
  <c r="BK127" i="19"/>
  <c r="J127" i="19" s="1"/>
  <c r="J100" i="19" s="1"/>
  <c r="T208" i="5"/>
  <c r="R227" i="5"/>
  <c r="P127" i="6"/>
  <c r="T153" i="6"/>
  <c r="T133" i="7"/>
  <c r="R175" i="7"/>
  <c r="P186" i="7"/>
  <c r="BK216" i="7"/>
  <c r="J216" i="7" s="1"/>
  <c r="J105" i="7" s="1"/>
  <c r="BK221" i="7"/>
  <c r="J221" i="7" s="1"/>
  <c r="J106" i="7" s="1"/>
  <c r="R221" i="7"/>
  <c r="BK228" i="7"/>
  <c r="J228" i="7" s="1"/>
  <c r="J108" i="7" s="1"/>
  <c r="R228" i="7"/>
  <c r="R227" i="7" s="1"/>
  <c r="T164" i="8"/>
  <c r="R196" i="8"/>
  <c r="T306" i="8"/>
  <c r="T397" i="8"/>
  <c r="T422" i="8"/>
  <c r="BK443" i="8"/>
  <c r="J443" i="8" s="1"/>
  <c r="J105" i="8" s="1"/>
  <c r="BK938" i="8"/>
  <c r="J938" i="8" s="1"/>
  <c r="J107" i="8" s="1"/>
  <c r="BK996" i="8"/>
  <c r="BK1048" i="8"/>
  <c r="J1048" i="8" s="1"/>
  <c r="J111" i="8" s="1"/>
  <c r="T1122" i="8"/>
  <c r="R1164" i="8"/>
  <c r="R1237" i="8"/>
  <c r="T1308" i="8"/>
  <c r="R1314" i="8"/>
  <c r="P1322" i="8"/>
  <c r="P1331" i="8"/>
  <c r="P1339" i="8"/>
  <c r="P1350" i="8"/>
  <c r="P1371" i="8"/>
  <c r="P1380" i="8"/>
  <c r="P1392" i="8"/>
  <c r="P1403" i="8"/>
  <c r="P1402" i="8" s="1"/>
  <c r="T1438" i="8"/>
  <c r="R1474" i="8"/>
  <c r="R1530" i="8"/>
  <c r="BK1615" i="8"/>
  <c r="J1615" i="8" s="1"/>
  <c r="J131" i="8" s="1"/>
  <c r="BK1679" i="8"/>
  <c r="J1679" i="8"/>
  <c r="J132" i="8" s="1"/>
  <c r="BK1689" i="8"/>
  <c r="J1689" i="8"/>
  <c r="J133" i="8" s="1"/>
  <c r="T1747" i="8"/>
  <c r="R1779" i="8"/>
  <c r="R1938" i="8"/>
  <c r="T2010" i="8"/>
  <c r="T2163" i="8"/>
  <c r="BK2339" i="8"/>
  <c r="J2339" i="8" s="1"/>
  <c r="J140" i="8" s="1"/>
  <c r="BK127" i="9"/>
  <c r="T186" i="9"/>
  <c r="T126" i="9" s="1"/>
  <c r="T125" i="9" s="1"/>
  <c r="BK196" i="2"/>
  <c r="J196" i="2" s="1"/>
  <c r="J101" i="2" s="1"/>
  <c r="R196" i="2"/>
  <c r="BK306" i="2"/>
  <c r="J306" i="2" s="1"/>
  <c r="J102" i="2" s="1"/>
  <c r="T306" i="2"/>
  <c r="BK397" i="2"/>
  <c r="J397" i="2" s="1"/>
  <c r="J103" i="2" s="1"/>
  <c r="T397" i="2"/>
  <c r="P422" i="2"/>
  <c r="T422" i="2"/>
  <c r="T443" i="2"/>
  <c r="R943" i="2"/>
  <c r="P1001" i="2"/>
  <c r="R1001" i="2"/>
  <c r="P1053" i="2"/>
  <c r="BK1127" i="2"/>
  <c r="J1127" i="2"/>
  <c r="J112" i="2" s="1"/>
  <c r="BK1169" i="2"/>
  <c r="J1169" i="2" s="1"/>
  <c r="J113" i="2" s="1"/>
  <c r="R1169" i="2"/>
  <c r="T1242" i="2"/>
  <c r="P1313" i="2"/>
  <c r="P1319" i="2"/>
  <c r="BK1327" i="2"/>
  <c r="J1327" i="2"/>
  <c r="J119" i="2" s="1"/>
  <c r="T1327" i="2"/>
  <c r="R1336" i="2"/>
  <c r="R1344" i="2"/>
  <c r="P1355" i="2"/>
  <c r="BK1376" i="2"/>
  <c r="J1376" i="2"/>
  <c r="J123" i="2" s="1"/>
  <c r="T1376" i="2"/>
  <c r="T1385" i="2"/>
  <c r="P1397" i="2"/>
  <c r="T1397" i="2"/>
  <c r="R1408" i="2"/>
  <c r="R1443" i="2"/>
  <c r="P1479" i="2"/>
  <c r="T1479" i="2"/>
  <c r="R1535" i="2"/>
  <c r="P1620" i="2"/>
  <c r="BK1694" i="2"/>
  <c r="J1694" i="2"/>
  <c r="J133" i="2" s="1"/>
  <c r="R1694" i="2"/>
  <c r="BK1758" i="2"/>
  <c r="J1758" i="2" s="1"/>
  <c r="J134" i="2" s="1"/>
  <c r="R1758" i="2"/>
  <c r="P1788" i="2"/>
  <c r="BK1948" i="2"/>
  <c r="J1948" i="2" s="1"/>
  <c r="J136" i="2" s="1"/>
  <c r="T1948" i="2"/>
  <c r="R2020" i="2"/>
  <c r="BK2173" i="2"/>
  <c r="J2173" i="2"/>
  <c r="J138" i="2" s="1"/>
  <c r="R2173" i="2"/>
  <c r="T2349" i="2"/>
  <c r="R127" i="3"/>
  <c r="R126" i="3" s="1"/>
  <c r="R125" i="3" s="1"/>
  <c r="T171" i="3"/>
  <c r="BK127" i="4"/>
  <c r="J127" i="4" s="1"/>
  <c r="J100" i="4" s="1"/>
  <c r="T127" i="4"/>
  <c r="T181" i="4"/>
  <c r="T126" i="4" s="1"/>
  <c r="T125" i="4" s="1"/>
  <c r="BK130" i="5"/>
  <c r="J130" i="5"/>
  <c r="J100" i="5" s="1"/>
  <c r="T130" i="5"/>
  <c r="T129" i="5" s="1"/>
  <c r="T128" i="5" s="1"/>
  <c r="T189" i="5"/>
  <c r="P205" i="5"/>
  <c r="R205" i="5"/>
  <c r="R208" i="5"/>
  <c r="BK227" i="5"/>
  <c r="J227" i="5"/>
  <c r="J105" i="5" s="1"/>
  <c r="R127" i="6"/>
  <c r="P153" i="6"/>
  <c r="BK133" i="7"/>
  <c r="BK175" i="7"/>
  <c r="J175" i="7" s="1"/>
  <c r="J101" i="7" s="1"/>
  <c r="T175" i="7"/>
  <c r="T186" i="7"/>
  <c r="R216" i="7"/>
  <c r="R215" i="7" s="1"/>
  <c r="T221" i="7"/>
  <c r="P164" i="8"/>
  <c r="P196" i="8"/>
  <c r="R306" i="8"/>
  <c r="P397" i="8"/>
  <c r="BK422" i="8"/>
  <c r="J422" i="8" s="1"/>
  <c r="J104" i="8" s="1"/>
  <c r="T443" i="8"/>
  <c r="R938" i="8"/>
  <c r="P996" i="8"/>
  <c r="T1048" i="8"/>
  <c r="R1122" i="8"/>
  <c r="BK1164" i="8"/>
  <c r="J1164" i="8"/>
  <c r="J113" i="8" s="1"/>
  <c r="BK1237" i="8"/>
  <c r="J1237" i="8" s="1"/>
  <c r="J115" i="8" s="1"/>
  <c r="BK1308" i="8"/>
  <c r="J1308" i="8"/>
  <c r="J116" i="8" s="1"/>
  <c r="BK1314" i="8"/>
  <c r="J1314" i="8" s="1"/>
  <c r="J118" i="8" s="1"/>
  <c r="BK1322" i="8"/>
  <c r="J1322" i="8" s="1"/>
  <c r="J119" i="8" s="1"/>
  <c r="BK1331" i="8"/>
  <c r="J1331" i="8" s="1"/>
  <c r="J120" i="8" s="1"/>
  <c r="T1331" i="8"/>
  <c r="T1339" i="8"/>
  <c r="R1350" i="8"/>
  <c r="T1371" i="8"/>
  <c r="T1380" i="8"/>
  <c r="T1392" i="8"/>
  <c r="T1403" i="8"/>
  <c r="T1402" i="8"/>
  <c r="R1438" i="8"/>
  <c r="T1474" i="8"/>
  <c r="T1530" i="8"/>
  <c r="R1615" i="8"/>
  <c r="R1689" i="8"/>
  <c r="P1747" i="8"/>
  <c r="T1779" i="8"/>
  <c r="BK1938" i="8"/>
  <c r="J1938" i="8" s="1"/>
  <c r="J136" i="8" s="1"/>
  <c r="BK2010" i="8"/>
  <c r="J2010" i="8"/>
  <c r="J137" i="8" s="1"/>
  <c r="BK2163" i="8"/>
  <c r="J2163" i="8" s="1"/>
  <c r="J138" i="8" s="1"/>
  <c r="P2339" i="8"/>
  <c r="R127" i="9"/>
  <c r="R126" i="9" s="1"/>
  <c r="R125" i="9" s="1"/>
  <c r="BK186" i="9"/>
  <c r="J186" i="9" s="1"/>
  <c r="J101" i="9" s="1"/>
  <c r="BK130" i="10"/>
  <c r="T130" i="10"/>
  <c r="P210" i="10"/>
  <c r="R210" i="10"/>
  <c r="P220" i="10"/>
  <c r="BK251" i="10"/>
  <c r="J251" i="10" s="1"/>
  <c r="J104" i="10" s="1"/>
  <c r="R251" i="10"/>
  <c r="BK130" i="11"/>
  <c r="J130" i="11"/>
  <c r="J100" i="11" s="1"/>
  <c r="R130" i="11"/>
  <c r="P189" i="11"/>
  <c r="BK208" i="11"/>
  <c r="J208" i="11" s="1"/>
  <c r="J103" i="11" s="1"/>
  <c r="T208" i="11"/>
  <c r="BK227" i="11"/>
  <c r="J227" i="11" s="1"/>
  <c r="J105" i="11" s="1"/>
  <c r="T227" i="11"/>
  <c r="P127" i="12"/>
  <c r="BK153" i="12"/>
  <c r="J153" i="12" s="1"/>
  <c r="J101" i="12" s="1"/>
  <c r="P153" i="12"/>
  <c r="R133" i="13"/>
  <c r="P175" i="13"/>
  <c r="T175" i="13"/>
  <c r="R186" i="13"/>
  <c r="BK216" i="13"/>
  <c r="J216" i="13" s="1"/>
  <c r="J105" i="13" s="1"/>
  <c r="R216" i="13"/>
  <c r="R221" i="13"/>
  <c r="P228" i="13"/>
  <c r="P227" i="13"/>
  <c r="BK126" i="14"/>
  <c r="J126" i="14"/>
  <c r="J101" i="14" s="1"/>
  <c r="P126" i="14"/>
  <c r="P125" i="14" s="1"/>
  <c r="P123" i="14" s="1"/>
  <c r="AU108" i="1" s="1"/>
  <c r="BK130" i="15"/>
  <c r="J130" i="15" s="1"/>
  <c r="J100" i="15" s="1"/>
  <c r="T130" i="15"/>
  <c r="BK145" i="15"/>
  <c r="J145" i="15" s="1"/>
  <c r="J101" i="15" s="1"/>
  <c r="P165" i="15"/>
  <c r="BK177" i="15"/>
  <c r="J177" i="15" s="1"/>
  <c r="J103" i="15" s="1"/>
  <c r="T177" i="15"/>
  <c r="P186" i="15"/>
  <c r="P185" i="15" s="1"/>
  <c r="R126" i="16"/>
  <c r="R125" i="16" s="1"/>
  <c r="R123" i="16" s="1"/>
  <c r="R126" i="17"/>
  <c r="R125" i="17"/>
  <c r="R123" i="17" s="1"/>
  <c r="BK129" i="18"/>
  <c r="J129" i="18" s="1"/>
  <c r="J100" i="18" s="1"/>
  <c r="T129" i="18"/>
  <c r="R223" i="18"/>
  <c r="P235" i="18"/>
  <c r="T235" i="18"/>
  <c r="R272" i="18"/>
  <c r="T319" i="18"/>
  <c r="R127" i="19"/>
  <c r="BK135" i="19"/>
  <c r="J135" i="19" s="1"/>
  <c r="J101" i="19" s="1"/>
  <c r="T135" i="19"/>
  <c r="P164" i="2"/>
  <c r="R164" i="2"/>
  <c r="T164" i="2"/>
  <c r="T196" i="2"/>
  <c r="P306" i="2"/>
  <c r="R306" i="2"/>
  <c r="P397" i="2"/>
  <c r="R397" i="2"/>
  <c r="BK422" i="2"/>
  <c r="J422" i="2" s="1"/>
  <c r="J104" i="2" s="1"/>
  <c r="R422" i="2"/>
  <c r="R443" i="2"/>
  <c r="P943" i="2"/>
  <c r="BK1001" i="2"/>
  <c r="J1001" i="2" s="1"/>
  <c r="J110" i="2" s="1"/>
  <c r="T1001" i="2"/>
  <c r="R1053" i="2"/>
  <c r="P1127" i="2"/>
  <c r="T1127" i="2"/>
  <c r="T1169" i="2"/>
  <c r="R1242" i="2"/>
  <c r="R1313" i="2"/>
  <c r="R1319" i="2"/>
  <c r="P1327" i="2"/>
  <c r="BK1336" i="2"/>
  <c r="J1336" i="2" s="1"/>
  <c r="J120" i="2" s="1"/>
  <c r="T1336" i="2"/>
  <c r="P1344" i="2"/>
  <c r="BK1355" i="2"/>
  <c r="J1355" i="2"/>
  <c r="J122" i="2" s="1"/>
  <c r="T1355" i="2"/>
  <c r="R1376" i="2"/>
  <c r="P1385" i="2"/>
  <c r="BK1408" i="2"/>
  <c r="J1408" i="2"/>
  <c r="J127" i="2" s="1"/>
  <c r="T1408" i="2"/>
  <c r="T1407" i="2" s="1"/>
  <c r="P1443" i="2"/>
  <c r="BK1479" i="2"/>
  <c r="J1479" i="2" s="1"/>
  <c r="J129" i="2" s="1"/>
  <c r="BK1535" i="2"/>
  <c r="J1535" i="2" s="1"/>
  <c r="J130" i="2" s="1"/>
  <c r="T1535" i="2"/>
  <c r="R1620" i="2"/>
  <c r="P1684" i="2"/>
  <c r="T1684" i="2"/>
  <c r="T1694" i="2"/>
  <c r="P1758" i="2"/>
  <c r="T1758" i="2"/>
  <c r="R1788" i="2"/>
  <c r="P1948" i="2"/>
  <c r="R1948" i="2"/>
  <c r="P2020" i="2"/>
  <c r="BK2349" i="2"/>
  <c r="J2349" i="2" s="1"/>
  <c r="J140" i="2" s="1"/>
  <c r="R2349" i="2"/>
  <c r="BK127" i="3"/>
  <c r="J127" i="3" s="1"/>
  <c r="J100" i="3" s="1"/>
  <c r="T127" i="3"/>
  <c r="T126" i="3" s="1"/>
  <c r="T125" i="3" s="1"/>
  <c r="P171" i="3"/>
  <c r="P127" i="4"/>
  <c r="P126" i="4" s="1"/>
  <c r="P125" i="4" s="1"/>
  <c r="AU98" i="1" s="1"/>
  <c r="BK181" i="4"/>
  <c r="J181" i="4" s="1"/>
  <c r="J101" i="4" s="1"/>
  <c r="R181" i="4"/>
  <c r="P130" i="5"/>
  <c r="BK189" i="5"/>
  <c r="J189" i="5" s="1"/>
  <c r="J101" i="5" s="1"/>
  <c r="R189" i="5"/>
  <c r="BK205" i="5"/>
  <c r="J205" i="5" s="1"/>
  <c r="J102" i="5" s="1"/>
  <c r="P208" i="5"/>
  <c r="P227" i="5"/>
  <c r="T127" i="6"/>
  <c r="T126" i="6" s="1"/>
  <c r="T125" i="6" s="1"/>
  <c r="R153" i="6"/>
  <c r="R133" i="7"/>
  <c r="BK186" i="7"/>
  <c r="J186" i="7" s="1"/>
  <c r="J102" i="7" s="1"/>
  <c r="R186" i="7"/>
  <c r="P216" i="7"/>
  <c r="T216" i="7"/>
  <c r="T215" i="7"/>
  <c r="P221" i="7"/>
  <c r="P228" i="7"/>
  <c r="P227" i="7" s="1"/>
  <c r="T228" i="7"/>
  <c r="T227" i="7" s="1"/>
  <c r="BK164" i="8"/>
  <c r="J164" i="8" s="1"/>
  <c r="J100" i="8" s="1"/>
  <c r="BK196" i="8"/>
  <c r="J196" i="8"/>
  <c r="J101" i="8" s="1"/>
  <c r="BK306" i="8"/>
  <c r="J306" i="8" s="1"/>
  <c r="J102" i="8" s="1"/>
  <c r="R397" i="8"/>
  <c r="P422" i="8"/>
  <c r="P443" i="8"/>
  <c r="T938" i="8"/>
  <c r="T996" i="8"/>
  <c r="P1048" i="8"/>
  <c r="P1122" i="8"/>
  <c r="P1164" i="8"/>
  <c r="P1237" i="8"/>
  <c r="P1308" i="8"/>
  <c r="T1314" i="8"/>
  <c r="R1322" i="8"/>
  <c r="R1331" i="8"/>
  <c r="R1339" i="8"/>
  <c r="T1350" i="8"/>
  <c r="BK1380" i="8"/>
  <c r="J1380" i="8" s="1"/>
  <c r="J124" i="8" s="1"/>
  <c r="BK1392" i="8"/>
  <c r="J1392" i="8" s="1"/>
  <c r="J125" i="8" s="1"/>
  <c r="BK1403" i="8"/>
  <c r="BK1438" i="8"/>
  <c r="J1438" i="8" s="1"/>
  <c r="J128" i="8" s="1"/>
  <c r="BK1474" i="8"/>
  <c r="J1474" i="8"/>
  <c r="J129" i="8"/>
  <c r="BK1530" i="8"/>
  <c r="J1530" i="8" s="1"/>
  <c r="J130" i="8" s="1"/>
  <c r="T1615" i="8"/>
  <c r="R1679" i="8"/>
  <c r="T1689" i="8"/>
  <c r="R1747" i="8"/>
  <c r="P1779" i="8"/>
  <c r="T1938" i="8"/>
  <c r="P2010" i="8"/>
  <c r="P2163" i="8"/>
  <c r="R2339" i="8"/>
  <c r="T127" i="9"/>
  <c r="P186" i="9"/>
  <c r="P130" i="10"/>
  <c r="P129" i="10" s="1"/>
  <c r="P128" i="10" s="1"/>
  <c r="AU104" i="1" s="1"/>
  <c r="BK210" i="10"/>
  <c r="J210" i="10" s="1"/>
  <c r="J101" i="10" s="1"/>
  <c r="T210" i="10"/>
  <c r="R220" i="10"/>
  <c r="T251" i="10"/>
  <c r="T130" i="11"/>
  <c r="R189" i="11"/>
  <c r="BK205" i="11"/>
  <c r="J205" i="11"/>
  <c r="J102" i="11" s="1"/>
  <c r="T205" i="11"/>
  <c r="T129" i="11" s="1"/>
  <c r="T128" i="11" s="1"/>
  <c r="R208" i="11"/>
  <c r="P227" i="11"/>
  <c r="BK127" i="12"/>
  <c r="J127" i="12"/>
  <c r="J100" i="12"/>
  <c r="T127" i="12"/>
  <c r="T126" i="12" s="1"/>
  <c r="T125" i="12" s="1"/>
  <c r="R153" i="12"/>
  <c r="P133" i="13"/>
  <c r="BK175" i="13"/>
  <c r="J175" i="13" s="1"/>
  <c r="J101" i="13" s="1"/>
  <c r="R175" i="13"/>
  <c r="P186" i="13"/>
  <c r="BK221" i="13"/>
  <c r="J221" i="13"/>
  <c r="J106" i="13"/>
  <c r="T221" i="13"/>
  <c r="BK228" i="13"/>
  <c r="J228" i="13" s="1"/>
  <c r="J108" i="13" s="1"/>
  <c r="T228" i="13"/>
  <c r="T227" i="13" s="1"/>
  <c r="R126" i="14"/>
  <c r="R125" i="14" s="1"/>
  <c r="R123" i="14" s="1"/>
  <c r="P130" i="15"/>
  <c r="R130" i="15"/>
  <c r="P145" i="15"/>
  <c r="R145" i="15"/>
  <c r="BK165" i="15"/>
  <c r="J165" i="15" s="1"/>
  <c r="J102" i="15" s="1"/>
  <c r="T165" i="15"/>
  <c r="P177" i="15"/>
  <c r="BK186" i="15"/>
  <c r="J186" i="15" s="1"/>
  <c r="J106" i="15" s="1"/>
  <c r="T186" i="15"/>
  <c r="T185" i="15"/>
  <c r="T126" i="16"/>
  <c r="T125" i="16" s="1"/>
  <c r="T123" i="16" s="1"/>
  <c r="P126" i="17"/>
  <c r="P125" i="17" s="1"/>
  <c r="P123" i="17" s="1"/>
  <c r="AU111" i="1" s="1"/>
  <c r="P129" i="18"/>
  <c r="P128" i="18" s="1"/>
  <c r="P127" i="18" s="1"/>
  <c r="AU112" i="1" s="1"/>
  <c r="BK223" i="18"/>
  <c r="J223" i="18"/>
  <c r="J101" i="18" s="1"/>
  <c r="BK235" i="18"/>
  <c r="J235" i="18" s="1"/>
  <c r="J102" i="18" s="1"/>
  <c r="BK272" i="18"/>
  <c r="J272" i="18"/>
  <c r="J103" i="18" s="1"/>
  <c r="T272" i="18"/>
  <c r="R319" i="18"/>
  <c r="P127" i="19"/>
  <c r="T127" i="19"/>
  <c r="T126" i="19" s="1"/>
  <c r="T125" i="19" s="1"/>
  <c r="P135" i="19"/>
  <c r="R135" i="19"/>
  <c r="BK998" i="2"/>
  <c r="J998" i="2" s="1"/>
  <c r="J108" i="2" s="1"/>
  <c r="BK192" i="3"/>
  <c r="J192" i="3"/>
  <c r="J103" i="3" s="1"/>
  <c r="BK202" i="4"/>
  <c r="BK126" i="4" s="1"/>
  <c r="J126" i="4" s="1"/>
  <c r="J99" i="4" s="1"/>
  <c r="BK225" i="5"/>
  <c r="J225" i="5"/>
  <c r="J104" i="5" s="1"/>
  <c r="BK164" i="6"/>
  <c r="J164" i="6" s="1"/>
  <c r="J103" i="6" s="1"/>
  <c r="BK993" i="8"/>
  <c r="J993" i="8" s="1"/>
  <c r="J108" i="8" s="1"/>
  <c r="BK257" i="10"/>
  <c r="J257" i="10" s="1"/>
  <c r="J105" i="10" s="1"/>
  <c r="BK346" i="18"/>
  <c r="J346" i="18"/>
  <c r="J105" i="18" s="1"/>
  <c r="BK2196" i="8"/>
  <c r="J2196" i="8" s="1"/>
  <c r="J139" i="8" s="1"/>
  <c r="BK212" i="9"/>
  <c r="J212" i="9" s="1"/>
  <c r="J103" i="9" s="1"/>
  <c r="BK941" i="2"/>
  <c r="J941" i="2"/>
  <c r="J106" i="2" s="1"/>
  <c r="BK1238" i="2"/>
  <c r="J1238" i="2"/>
  <c r="J114" i="2" s="1"/>
  <c r="BK232" i="5"/>
  <c r="J232" i="5" s="1"/>
  <c r="J106" i="5" s="1"/>
  <c r="BK231" i="7"/>
  <c r="J231" i="7"/>
  <c r="J109" i="7" s="1"/>
  <c r="BK1233" i="8"/>
  <c r="J1233" i="8" s="1"/>
  <c r="J114" i="8" s="1"/>
  <c r="BK210" i="9"/>
  <c r="J210" i="9"/>
  <c r="J102" i="9" s="1"/>
  <c r="BK247" i="10"/>
  <c r="J247" i="10" s="1"/>
  <c r="J103" i="10"/>
  <c r="BK259" i="10"/>
  <c r="J259" i="10" s="1"/>
  <c r="J106" i="10" s="1"/>
  <c r="BK162" i="12"/>
  <c r="J162" i="12"/>
  <c r="J102" i="12"/>
  <c r="BK164" i="12"/>
  <c r="J164" i="12" s="1"/>
  <c r="J103" i="12" s="1"/>
  <c r="BK231" i="13"/>
  <c r="J231" i="13" s="1"/>
  <c r="J109" i="13" s="1"/>
  <c r="BK140" i="19"/>
  <c r="J140" i="19" s="1"/>
  <c r="J102" i="19" s="1"/>
  <c r="BK142" i="19"/>
  <c r="J142" i="19" s="1"/>
  <c r="J103" i="19" s="1"/>
  <c r="BK2206" i="2"/>
  <c r="J2206" i="2"/>
  <c r="J139" i="2" s="1"/>
  <c r="BK190" i="3"/>
  <c r="J190" i="3" s="1"/>
  <c r="J102" i="3" s="1"/>
  <c r="BK204" i="4"/>
  <c r="J204" i="4" s="1"/>
  <c r="J103" i="4" s="1"/>
  <c r="BK162" i="6"/>
  <c r="J162" i="6" s="1"/>
  <c r="J102" i="6" s="1"/>
  <c r="BK213" i="7"/>
  <c r="J213" i="7" s="1"/>
  <c r="J103" i="7" s="1"/>
  <c r="BK936" i="8"/>
  <c r="J936" i="8" s="1"/>
  <c r="J106" i="8" s="1"/>
  <c r="BK225" i="11"/>
  <c r="BK129" i="11" s="1"/>
  <c r="J129" i="11" s="1"/>
  <c r="J99" i="11" s="1"/>
  <c r="J225" i="11"/>
  <c r="J104" i="11" s="1"/>
  <c r="BK232" i="11"/>
  <c r="J232" i="11" s="1"/>
  <c r="J106" i="11" s="1"/>
  <c r="BK213" i="13"/>
  <c r="J213" i="13"/>
  <c r="J103" i="13"/>
  <c r="BK183" i="15"/>
  <c r="J183" i="15" s="1"/>
  <c r="J104" i="15" s="1"/>
  <c r="F122" i="19"/>
  <c r="BF136" i="19"/>
  <c r="BF137" i="19"/>
  <c r="BF138" i="19"/>
  <c r="BF139" i="19"/>
  <c r="BF143" i="19"/>
  <c r="E85" i="19"/>
  <c r="BF130" i="19"/>
  <c r="J91" i="19"/>
  <c r="BF129" i="19"/>
  <c r="BF131" i="19"/>
  <c r="BF141" i="19"/>
  <c r="BF128" i="19"/>
  <c r="BF134" i="19"/>
  <c r="E85" i="18"/>
  <c r="J91" i="18"/>
  <c r="BF130" i="18"/>
  <c r="BF190" i="18"/>
  <c r="BF224" i="18"/>
  <c r="BF233" i="18"/>
  <c r="BF242" i="18"/>
  <c r="BF249" i="18"/>
  <c r="BF250" i="18"/>
  <c r="BF254" i="18"/>
  <c r="BF256" i="18"/>
  <c r="BF262" i="18"/>
  <c r="BF264" i="18"/>
  <c r="BF314" i="18"/>
  <c r="BF317" i="18"/>
  <c r="BF338" i="18"/>
  <c r="BF139" i="18"/>
  <c r="BF150" i="18"/>
  <c r="BF156" i="18"/>
  <c r="BF169" i="18"/>
  <c r="BF172" i="18"/>
  <c r="BF175" i="18"/>
  <c r="BF193" i="18"/>
  <c r="BF210" i="18"/>
  <c r="BF245" i="18"/>
  <c r="BF255" i="18"/>
  <c r="BF309" i="18"/>
  <c r="BF316" i="18"/>
  <c r="BF320" i="18"/>
  <c r="BF333" i="18"/>
  <c r="BF335" i="18"/>
  <c r="BF340" i="18"/>
  <c r="BF343" i="18"/>
  <c r="BF347" i="18"/>
  <c r="BK125" i="17"/>
  <c r="J125" i="17" s="1"/>
  <c r="J100" i="17" s="1"/>
  <c r="F94" i="18"/>
  <c r="BF153" i="18"/>
  <c r="BF208" i="18"/>
  <c r="BF236" i="18"/>
  <c r="BF251" i="18"/>
  <c r="BF270" i="18"/>
  <c r="BF273" i="18"/>
  <c r="BF282" i="18"/>
  <c r="BF285" i="18"/>
  <c r="BF294" i="18"/>
  <c r="BF303" i="18"/>
  <c r="BF306" i="18"/>
  <c r="BK125" i="16"/>
  <c r="J125" i="16" s="1"/>
  <c r="J100" i="16" s="1"/>
  <c r="F94" i="17"/>
  <c r="BF128" i="17"/>
  <c r="BF131" i="17"/>
  <c r="BF134" i="17"/>
  <c r="E85" i="17"/>
  <c r="J117" i="17"/>
  <c r="BF127" i="17"/>
  <c r="BF137" i="17"/>
  <c r="BF140" i="17"/>
  <c r="BF141" i="17"/>
  <c r="BF144" i="17"/>
  <c r="BF145" i="17"/>
  <c r="BF146" i="17"/>
  <c r="BF147" i="17"/>
  <c r="E111" i="16"/>
  <c r="F120" i="16"/>
  <c r="BF140" i="16"/>
  <c r="BF144" i="16"/>
  <c r="BF145" i="16"/>
  <c r="J117" i="16"/>
  <c r="BF127" i="16"/>
  <c r="BF131" i="16"/>
  <c r="BF137" i="16"/>
  <c r="BF147" i="16"/>
  <c r="BF128" i="16"/>
  <c r="BF134" i="16"/>
  <c r="BF141" i="16"/>
  <c r="BF146" i="16"/>
  <c r="BF156" i="15"/>
  <c r="BF159" i="15"/>
  <c r="BF166" i="15"/>
  <c r="BF178" i="15"/>
  <c r="BF187" i="15"/>
  <c r="E85" i="15"/>
  <c r="J122" i="15"/>
  <c r="F125" i="15"/>
  <c r="BF131" i="15"/>
  <c r="BF133" i="15"/>
  <c r="BF136" i="15"/>
  <c r="BF139" i="15"/>
  <c r="BF149" i="15"/>
  <c r="BF162" i="15"/>
  <c r="BF175" i="15"/>
  <c r="BF190" i="15"/>
  <c r="BK125" i="14"/>
  <c r="BK123" i="14" s="1"/>
  <c r="J123" i="14" s="1"/>
  <c r="J32" i="14" s="1"/>
  <c r="BF142" i="15"/>
  <c r="BF146" i="15"/>
  <c r="BF153" i="15"/>
  <c r="BF169" i="15"/>
  <c r="BF172" i="15"/>
  <c r="BF181" i="15"/>
  <c r="BF184" i="15"/>
  <c r="BF191" i="15"/>
  <c r="J133" i="13"/>
  <c r="J100" i="13" s="1"/>
  <c r="E85" i="14"/>
  <c r="J91" i="14"/>
  <c r="BF131" i="14"/>
  <c r="BF134" i="14"/>
  <c r="BF145" i="14"/>
  <c r="BF146" i="14"/>
  <c r="BF149" i="14"/>
  <c r="F94" i="14"/>
  <c r="BF137" i="14"/>
  <c r="BF147" i="14"/>
  <c r="BF148" i="14"/>
  <c r="BF127" i="14"/>
  <c r="BF128" i="14"/>
  <c r="BF140" i="14"/>
  <c r="BF141" i="14"/>
  <c r="BF144" i="14"/>
  <c r="J91" i="13"/>
  <c r="E119" i="13"/>
  <c r="BF134" i="13"/>
  <c r="BF179" i="13"/>
  <c r="BF183" i="13"/>
  <c r="BF190" i="13"/>
  <c r="BF192" i="13"/>
  <c r="BF195" i="13"/>
  <c r="BF198" i="13"/>
  <c r="BF201" i="13"/>
  <c r="BF207" i="13"/>
  <c r="BF222" i="13"/>
  <c r="BF225" i="13"/>
  <c r="BK126" i="12"/>
  <c r="J126" i="12" s="1"/>
  <c r="J99" i="12" s="1"/>
  <c r="BF140" i="13"/>
  <c r="BF143" i="13"/>
  <c r="BF146" i="13"/>
  <c r="BF160" i="13"/>
  <c r="BF163" i="13"/>
  <c r="BF176" i="13"/>
  <c r="BF187" i="13"/>
  <c r="BF204" i="13"/>
  <c r="BF210" i="13"/>
  <c r="BF218" i="13"/>
  <c r="BF232" i="13"/>
  <c r="BF217" i="13"/>
  <c r="BF224" i="13"/>
  <c r="BF230" i="13"/>
  <c r="F94" i="13"/>
  <c r="BF137" i="13"/>
  <c r="BF149" i="13"/>
  <c r="BF156" i="13"/>
  <c r="BF169" i="13"/>
  <c r="BF180" i="13"/>
  <c r="BF214" i="13"/>
  <c r="BF219" i="13"/>
  <c r="BF220" i="13"/>
  <c r="BF223" i="13"/>
  <c r="BF226" i="13"/>
  <c r="BF229" i="13"/>
  <c r="J91" i="12"/>
  <c r="F94" i="12"/>
  <c r="E113" i="12"/>
  <c r="BF131" i="12"/>
  <c r="BF147" i="12"/>
  <c r="BF154" i="12"/>
  <c r="BF157" i="12"/>
  <c r="BF160" i="12"/>
  <c r="BF165" i="12"/>
  <c r="BF128" i="12"/>
  <c r="BF134" i="12"/>
  <c r="BF137" i="12"/>
  <c r="BF138" i="12"/>
  <c r="BF144" i="12"/>
  <c r="BF150" i="12"/>
  <c r="BF161" i="12"/>
  <c r="BF163" i="12"/>
  <c r="BF141" i="12"/>
  <c r="E85" i="11"/>
  <c r="F125" i="11"/>
  <c r="BF137" i="11"/>
  <c r="BF146" i="11"/>
  <c r="BF173" i="11"/>
  <c r="BF193" i="11"/>
  <c r="BF199" i="11"/>
  <c r="BF209" i="11"/>
  <c r="BF219" i="11"/>
  <c r="BF233" i="11"/>
  <c r="J130" i="10"/>
  <c r="J100" i="10" s="1"/>
  <c r="J91" i="11"/>
  <c r="BF131" i="11"/>
  <c r="BF134" i="11"/>
  <c r="BF140" i="11"/>
  <c r="BF149" i="11"/>
  <c r="BF166" i="11"/>
  <c r="BF181" i="11"/>
  <c r="BF190" i="11"/>
  <c r="BF196" i="11"/>
  <c r="BF207" i="11"/>
  <c r="BF212" i="11"/>
  <c r="BF217" i="11"/>
  <c r="BF221" i="11"/>
  <c r="BF222" i="11"/>
  <c r="BF231" i="11"/>
  <c r="BF152" i="11"/>
  <c r="BF155" i="11"/>
  <c r="BF170" i="11"/>
  <c r="BF202" i="11"/>
  <c r="BF206" i="11"/>
  <c r="BF218" i="11"/>
  <c r="BF220" i="11"/>
  <c r="BF226" i="11"/>
  <c r="BF228" i="11"/>
  <c r="J91" i="10"/>
  <c r="E116" i="10"/>
  <c r="BF159" i="10"/>
  <c r="BF162" i="10"/>
  <c r="BF165" i="10"/>
  <c r="BF181" i="10"/>
  <c r="BF192" i="10"/>
  <c r="BF211" i="10"/>
  <c r="BF234" i="10"/>
  <c r="BF235" i="10"/>
  <c r="BF238" i="10"/>
  <c r="BF239" i="10"/>
  <c r="BF242" i="10"/>
  <c r="BF243" i="10"/>
  <c r="BF252" i="10"/>
  <c r="BF256" i="10"/>
  <c r="BF258" i="10"/>
  <c r="BF260" i="10"/>
  <c r="J127" i="9"/>
  <c r="J100" i="9" s="1"/>
  <c r="F94" i="10"/>
  <c r="BF131" i="10"/>
  <c r="BF150" i="10"/>
  <c r="BF153" i="10"/>
  <c r="BF168" i="10"/>
  <c r="BF189" i="10"/>
  <c r="BF201" i="10"/>
  <c r="BF217" i="10"/>
  <c r="BF221" i="10"/>
  <c r="BF229" i="10"/>
  <c r="BF237" i="10"/>
  <c r="BF240" i="10"/>
  <c r="BF241" i="10"/>
  <c r="BF248" i="10"/>
  <c r="BF253" i="10"/>
  <c r="BF134" i="10"/>
  <c r="BF137" i="10"/>
  <c r="BF143" i="10"/>
  <c r="BF147" i="10"/>
  <c r="BF214" i="10"/>
  <c r="BF224" i="10"/>
  <c r="BF226" i="10"/>
  <c r="BF236" i="10"/>
  <c r="BF244" i="10"/>
  <c r="J996" i="8"/>
  <c r="J110" i="8" s="1"/>
  <c r="E85" i="9"/>
  <c r="J119" i="9"/>
  <c r="BF152" i="9"/>
  <c r="BF193" i="9"/>
  <c r="BF201" i="9"/>
  <c r="BF203" i="9"/>
  <c r="BF207" i="9"/>
  <c r="F94" i="9"/>
  <c r="BF134" i="9"/>
  <c r="BF137" i="9"/>
  <c r="BF170" i="9"/>
  <c r="BF187" i="9"/>
  <c r="BF202" i="9"/>
  <c r="BF204" i="9"/>
  <c r="J1403" i="8"/>
  <c r="J127" i="8" s="1"/>
  <c r="BF143" i="9"/>
  <c r="BF195" i="9"/>
  <c r="BF197" i="9"/>
  <c r="BF198" i="9"/>
  <c r="BF128" i="9"/>
  <c r="BF146" i="9"/>
  <c r="BF149" i="9"/>
  <c r="BF162" i="9"/>
  <c r="BF168" i="9"/>
  <c r="BF178" i="9"/>
  <c r="BF211" i="9"/>
  <c r="BF213" i="9"/>
  <c r="J133" i="7"/>
  <c r="J100" i="7" s="1"/>
  <c r="F94" i="8"/>
  <c r="BF171" i="8"/>
  <c r="BF174" i="8"/>
  <c r="BF177" i="8"/>
  <c r="BF180" i="8"/>
  <c r="BF223" i="8"/>
  <c r="BF244" i="8"/>
  <c r="BF267" i="8"/>
  <c r="BF273" i="8"/>
  <c r="BF279" i="8"/>
  <c r="BF286" i="8"/>
  <c r="BF341" i="8"/>
  <c r="BF352" i="8"/>
  <c r="BF363" i="8"/>
  <c r="BF382" i="8"/>
  <c r="BF385" i="8"/>
  <c r="BF388" i="8"/>
  <c r="BF398" i="8"/>
  <c r="BF419" i="8"/>
  <c r="BF423" i="8"/>
  <c r="BF428" i="8"/>
  <c r="BF433" i="8"/>
  <c r="BF444" i="8"/>
  <c r="BF515" i="8"/>
  <c r="BF677" i="8"/>
  <c r="BF684" i="8"/>
  <c r="BF691" i="8"/>
  <c r="BF693" i="8"/>
  <c r="BF721" i="8"/>
  <c r="BF740" i="8"/>
  <c r="BF759" i="8"/>
  <c r="BF760" i="8"/>
  <c r="BF814" i="8"/>
  <c r="BF843" i="8"/>
  <c r="BF857" i="8"/>
  <c r="BF892" i="8"/>
  <c r="BF898" i="8"/>
  <c r="BF921" i="8"/>
  <c r="BF930" i="8"/>
  <c r="BF933" i="8"/>
  <c r="BF942" i="8"/>
  <c r="BF959" i="8"/>
  <c r="BF962" i="8"/>
  <c r="BF992" i="8"/>
  <c r="BF1007" i="8"/>
  <c r="BF1017" i="8"/>
  <c r="BF1030" i="8"/>
  <c r="BF1041" i="8"/>
  <c r="BF1053" i="8"/>
  <c r="BF1063" i="8"/>
  <c r="BF1067" i="8"/>
  <c r="BF1092" i="8"/>
  <c r="BF1126" i="8"/>
  <c r="BF1129" i="8"/>
  <c r="BF1135" i="8"/>
  <c r="BF1138" i="8"/>
  <c r="BF1144" i="8"/>
  <c r="BF1153" i="8"/>
  <c r="BF1158" i="8"/>
  <c r="BF1186" i="8"/>
  <c r="BF1200" i="8"/>
  <c r="BF1217" i="8"/>
  <c r="BF1229" i="8"/>
  <c r="BF1232" i="8"/>
  <c r="BF1238" i="8"/>
  <c r="BF1239" i="8"/>
  <c r="BF1240" i="8"/>
  <c r="BF1241" i="8"/>
  <c r="BF1253" i="8"/>
  <c r="BF1259" i="8"/>
  <c r="BF1281" i="8"/>
  <c r="BF1287" i="8"/>
  <c r="BF1306" i="8"/>
  <c r="BF1316" i="8"/>
  <c r="BF1320" i="8"/>
  <c r="BF1325" i="8"/>
  <c r="BF1326" i="8"/>
  <c r="BF1327" i="8"/>
  <c r="BF1332" i="8"/>
  <c r="BF1346" i="8"/>
  <c r="BF1352" i="8"/>
  <c r="BF1355" i="8"/>
  <c r="BF1358" i="8"/>
  <c r="BF1361" i="8"/>
  <c r="BF1367" i="8"/>
  <c r="BF1369" i="8"/>
  <c r="BF1370" i="8"/>
  <c r="BF1372" i="8"/>
  <c r="BF1373" i="8"/>
  <c r="BF1374" i="8"/>
  <c r="BF1385" i="8"/>
  <c r="BF1388" i="8"/>
  <c r="BF1389" i="8"/>
  <c r="BF1390" i="8"/>
  <c r="BF1393" i="8"/>
  <c r="BF1396" i="8"/>
  <c r="BF1400" i="8"/>
  <c r="BF1405" i="8"/>
  <c r="BF1410" i="8"/>
  <c r="BF1422" i="8"/>
  <c r="BF1423" i="8"/>
  <c r="BF1425" i="8"/>
  <c r="BF1427" i="8"/>
  <c r="BF1435" i="8"/>
  <c r="BF1437" i="8"/>
  <c r="BF1441" i="8"/>
  <c r="BF1444" i="8"/>
  <c r="BF1449" i="8"/>
  <c r="BF1450" i="8"/>
  <c r="BF1455" i="8"/>
  <c r="BF1461" i="8"/>
  <c r="BF1520" i="8"/>
  <c r="BF1531" i="8"/>
  <c r="BF1546" i="8"/>
  <c r="BF1605" i="8"/>
  <c r="BF1614" i="8"/>
  <c r="BF1616" i="8"/>
  <c r="BF1620" i="8"/>
  <c r="BF1622" i="8"/>
  <c r="BF1626" i="8"/>
  <c r="BF1630" i="8"/>
  <c r="BF1651" i="8"/>
  <c r="BF1669" i="8"/>
  <c r="BF1672" i="8"/>
  <c r="BF1678" i="8"/>
  <c r="BF1683" i="8"/>
  <c r="BF1688" i="8"/>
  <c r="BF1690" i="8"/>
  <c r="BF1692" i="8"/>
  <c r="BF1701" i="8"/>
  <c r="BF1702" i="8"/>
  <c r="BF1703" i="8"/>
  <c r="BF1705" i="8"/>
  <c r="BF1714" i="8"/>
  <c r="BF1718" i="8"/>
  <c r="BF1721" i="8"/>
  <c r="BF1724" i="8"/>
  <c r="BF1726" i="8"/>
  <c r="BF1728" i="8"/>
  <c r="BF1729" i="8"/>
  <c r="BF1730" i="8"/>
  <c r="BF1731" i="8"/>
  <c r="BF1733" i="8"/>
  <c r="BF1737" i="8"/>
  <c r="BF1740" i="8"/>
  <c r="BF1749" i="8"/>
  <c r="BF1751" i="8"/>
  <c r="BF1753" i="8"/>
  <c r="BF165" i="8"/>
  <c r="BF189" i="8"/>
  <c r="BF193" i="8"/>
  <c r="BF206" i="8"/>
  <c r="BF226" i="8"/>
  <c r="BF232" i="8"/>
  <c r="BF235" i="8"/>
  <c r="BF264" i="8"/>
  <c r="BF276" i="8"/>
  <c r="BF290" i="8"/>
  <c r="BF293" i="8"/>
  <c r="BF310" i="8"/>
  <c r="BF313" i="8"/>
  <c r="BF317" i="8"/>
  <c r="BF330" i="8"/>
  <c r="BF408" i="8"/>
  <c r="BF663" i="8"/>
  <c r="BF680" i="8"/>
  <c r="BF683" i="8"/>
  <c r="BF687" i="8"/>
  <c r="BF690" i="8"/>
  <c r="BF763" i="8"/>
  <c r="BF769" i="8"/>
  <c r="BF776" i="8"/>
  <c r="BF785" i="8"/>
  <c r="BF800" i="8"/>
  <c r="BF927" i="8"/>
  <c r="BF937" i="8"/>
  <c r="BF939" i="8"/>
  <c r="BF946" i="8"/>
  <c r="BF947" i="8"/>
  <c r="BF951" i="8"/>
  <c r="BF954" i="8"/>
  <c r="BF963" i="8"/>
  <c r="BF964" i="8"/>
  <c r="BF968" i="8"/>
  <c r="BF991" i="8"/>
  <c r="BF994" i="8"/>
  <c r="BF1001" i="8"/>
  <c r="BF1004" i="8"/>
  <c r="BF1033" i="8"/>
  <c r="BF1045" i="8"/>
  <c r="BF1057" i="8"/>
  <c r="BF1061" i="8"/>
  <c r="BF1069" i="8"/>
  <c r="BF1095" i="8"/>
  <c r="BF1121" i="8"/>
  <c r="BF1141" i="8"/>
  <c r="BF1147" i="8"/>
  <c r="BF1152" i="8"/>
  <c r="BF1154" i="8"/>
  <c r="BF1155" i="8"/>
  <c r="BF1159" i="8"/>
  <c r="BF1163" i="8"/>
  <c r="BF1168" i="8"/>
  <c r="BF1171" i="8"/>
  <c r="BF1174" i="8"/>
  <c r="BF1183" i="8"/>
  <c r="BF1197" i="8"/>
  <c r="BF1211" i="8"/>
  <c r="BF1214" i="8"/>
  <c r="BF1245" i="8"/>
  <c r="BF1247" i="8"/>
  <c r="BF1248" i="8"/>
  <c r="BF1250" i="8"/>
  <c r="BF1260" i="8"/>
  <c r="BF1264" i="8"/>
  <c r="BF1266" i="8"/>
  <c r="BF1289" i="8"/>
  <c r="BF1291" i="8"/>
  <c r="BF1299" i="8"/>
  <c r="BF1307" i="8"/>
  <c r="BF1309" i="8"/>
  <c r="BF1315" i="8"/>
  <c r="BF1317" i="8"/>
  <c r="BF1323" i="8"/>
  <c r="BF1328" i="8"/>
  <c r="BF1335" i="8"/>
  <c r="BF1342" i="8"/>
  <c r="BF1343" i="8"/>
  <c r="BF1345" i="8"/>
  <c r="BF1347" i="8"/>
  <c r="BF1357" i="8"/>
  <c r="BF1360" i="8"/>
  <c r="BF1375" i="8"/>
  <c r="BF1379" i="8"/>
  <c r="BF1381" i="8"/>
  <c r="BF1382" i="8"/>
  <c r="BF1397" i="8"/>
  <c r="BF1399" i="8"/>
  <c r="BF1406" i="8"/>
  <c r="BF1408" i="8"/>
  <c r="BF1409" i="8"/>
  <c r="BF1411" i="8"/>
  <c r="BF1413" i="8"/>
  <c r="BF1419" i="8"/>
  <c r="BF1420" i="8"/>
  <c r="BF1428" i="8"/>
  <c r="BF1433" i="8"/>
  <c r="BF1436" i="8"/>
  <c r="BF1440" i="8"/>
  <c r="BF1442" i="8"/>
  <c r="BF1445" i="8"/>
  <c r="BF1456" i="8"/>
  <c r="BF1460" i="8"/>
  <c r="BF1463" i="8"/>
  <c r="BF1466" i="8"/>
  <c r="BF1468" i="8"/>
  <c r="BF1469" i="8"/>
  <c r="BF1472" i="8"/>
  <c r="BF1481" i="8"/>
  <c r="BF1489" i="8"/>
  <c r="BF1496" i="8"/>
  <c r="BF1511" i="8"/>
  <c r="BF1517" i="8"/>
  <c r="BF1523" i="8"/>
  <c r="BF1529" i="8"/>
  <c r="BF1556" i="8"/>
  <c r="BF1579" i="8"/>
  <c r="BF1609" i="8"/>
  <c r="BF1625" i="8"/>
  <c r="BF1633" i="8"/>
  <c r="BF1636" i="8"/>
  <c r="BF1639" i="8"/>
  <c r="BF1642" i="8"/>
  <c r="BF1654" i="8"/>
  <c r="BF1657" i="8"/>
  <c r="BF1680" i="8"/>
  <c r="BF1687" i="8"/>
  <c r="BF1695" i="8"/>
  <c r="BF1698" i="8"/>
  <c r="BF1704" i="8"/>
  <c r="BF1707" i="8"/>
  <c r="BF1708" i="8"/>
  <c r="BF1709" i="8"/>
  <c r="BF1712" i="8"/>
  <c r="BF1715" i="8"/>
  <c r="BF1717" i="8"/>
  <c r="BF1719" i="8"/>
  <c r="BF1720" i="8"/>
  <c r="BF1722" i="8"/>
  <c r="BF1734" i="8"/>
  <c r="BF1736" i="8"/>
  <c r="BF1738" i="8"/>
  <c r="BF1743" i="8"/>
  <c r="BF1746" i="8"/>
  <c r="BF1752" i="8"/>
  <c r="BF1762" i="8"/>
  <c r="BF1767" i="8"/>
  <c r="BF1773" i="8"/>
  <c r="BF1775" i="8"/>
  <c r="BF1777" i="8"/>
  <c r="BF1893" i="8"/>
  <c r="BF2009" i="8"/>
  <c r="BF2011" i="8"/>
  <c r="BF2045" i="8"/>
  <c r="BF2069" i="8"/>
  <c r="BF2102" i="8"/>
  <c r="BF2135" i="8"/>
  <c r="BF2137" i="8"/>
  <c r="BF2154" i="8"/>
  <c r="BF2168" i="8"/>
  <c r="BF2178" i="8"/>
  <c r="BF2197" i="8"/>
  <c r="BF2268" i="8"/>
  <c r="BF2341" i="8"/>
  <c r="BF2347" i="8"/>
  <c r="E85" i="8"/>
  <c r="BF1180" i="8"/>
  <c r="BF1187" i="8"/>
  <c r="BF1188" i="8"/>
  <c r="BF1191" i="8"/>
  <c r="BF1203" i="8"/>
  <c r="BF1206" i="8"/>
  <c r="BF1210" i="8"/>
  <c r="BF1223" i="8"/>
  <c r="BF1226" i="8"/>
  <c r="BF1242" i="8"/>
  <c r="BF1244" i="8"/>
  <c r="BF1252" i="8"/>
  <c r="BF1255" i="8"/>
  <c r="BF1257" i="8"/>
  <c r="BF1262" i="8"/>
  <c r="BF1269" i="8"/>
  <c r="BF1275" i="8"/>
  <c r="BF1282" i="8"/>
  <c r="BF1283" i="8"/>
  <c r="BF1288" i="8"/>
  <c r="BF1290" i="8"/>
  <c r="BF1292" i="8"/>
  <c r="BF1305" i="8"/>
  <c r="BF1311" i="8"/>
  <c r="BF1318" i="8"/>
  <c r="BF1321" i="8"/>
  <c r="BF1333" i="8"/>
  <c r="BF1337" i="8"/>
  <c r="BF1340" i="8"/>
  <c r="BF1341" i="8"/>
  <c r="BF1344" i="8"/>
  <c r="BF1354" i="8"/>
  <c r="BF1363" i="8"/>
  <c r="BF1365" i="8"/>
  <c r="BF1368" i="8"/>
  <c r="BF1383" i="8"/>
  <c r="BF1384" i="8"/>
  <c r="BF1387" i="8"/>
  <c r="BF1395" i="8"/>
  <c r="BF1401" i="8"/>
  <c r="BF1404" i="8"/>
  <c r="BF1407" i="8"/>
  <c r="BF1415" i="8"/>
  <c r="BF1416" i="8"/>
  <c r="BF1421" i="8"/>
  <c r="BF1424" i="8"/>
  <c r="BF1430" i="8"/>
  <c r="BF1432" i="8"/>
  <c r="BF1443" i="8"/>
  <c r="BF1447" i="8"/>
  <c r="BF1448" i="8"/>
  <c r="BF1453" i="8"/>
  <c r="BF1458" i="8"/>
  <c r="BF1459" i="8"/>
  <c r="BF1464" i="8"/>
  <c r="BF1470" i="8"/>
  <c r="BF1473" i="8"/>
  <c r="BF1499" i="8"/>
  <c r="BF1508" i="8"/>
  <c r="BF1524" i="8"/>
  <c r="BF1602" i="8"/>
  <c r="BF1608" i="8"/>
  <c r="BF1612" i="8"/>
  <c r="BF1627" i="8"/>
  <c r="BF1645" i="8"/>
  <c r="BF1648" i="8"/>
  <c r="BF1660" i="8"/>
  <c r="BF1663" i="8"/>
  <c r="BF1666" i="8"/>
  <c r="BF1675" i="8"/>
  <c r="BF1686" i="8"/>
  <c r="BF1691" i="8"/>
  <c r="BF1706" i="8"/>
  <c r="BF1710" i="8"/>
  <c r="BF1711" i="8"/>
  <c r="BF1713" i="8"/>
  <c r="BF1716" i="8"/>
  <c r="BF1723" i="8"/>
  <c r="BF1725" i="8"/>
  <c r="BF1727" i="8"/>
  <c r="BF1732" i="8"/>
  <c r="BF1735" i="8"/>
  <c r="BF1739" i="8"/>
  <c r="BF1748" i="8"/>
  <c r="BF1756" i="8"/>
  <c r="BF1757" i="8"/>
  <c r="BF1770" i="8"/>
  <c r="BF1774" i="8"/>
  <c r="BF1778" i="8"/>
  <c r="BF1780" i="8"/>
  <c r="BF1813" i="8"/>
  <c r="BF1818" i="8"/>
  <c r="BF1848" i="8"/>
  <c r="BF1937" i="8"/>
  <c r="BF1939" i="8"/>
  <c r="BF1948" i="8"/>
  <c r="BF1957" i="8"/>
  <c r="BF1966" i="8"/>
  <c r="BF1975" i="8"/>
  <c r="BF1978" i="8"/>
  <c r="BF2001" i="8"/>
  <c r="BF2004" i="8"/>
  <c r="BF2007" i="8"/>
  <c r="BF2034" i="8"/>
  <c r="BF2138" i="8"/>
  <c r="BF2139" i="8"/>
  <c r="BF2151" i="8"/>
  <c r="BF2158" i="8"/>
  <c r="BF2162" i="8"/>
  <c r="BF2164" i="8"/>
  <c r="BF2184" i="8"/>
  <c r="BF2190" i="8"/>
  <c r="BF2340" i="8"/>
  <c r="BF2345" i="8"/>
  <c r="BF2346" i="8"/>
  <c r="BF2348" i="8"/>
  <c r="BF2349" i="8"/>
  <c r="J91" i="8"/>
  <c r="BF168" i="8"/>
  <c r="BF183" i="8"/>
  <c r="BF186" i="8"/>
  <c r="BF197" i="8"/>
  <c r="BF202" i="8"/>
  <c r="BF210" i="8"/>
  <c r="BF215" i="8"/>
  <c r="BF217" i="8"/>
  <c r="BF218" i="8"/>
  <c r="BF219" i="8"/>
  <c r="BF229" i="8"/>
  <c r="BF238" i="8"/>
  <c r="BF241" i="8"/>
  <c r="BF247" i="8"/>
  <c r="BF248" i="8"/>
  <c r="BF252" i="8"/>
  <c r="BF255" i="8"/>
  <c r="BF258" i="8"/>
  <c r="BF261" i="8"/>
  <c r="BF283" i="8"/>
  <c r="BF307" i="8"/>
  <c r="BF409" i="8"/>
  <c r="BF436" i="8"/>
  <c r="BF441" i="8"/>
  <c r="BF586" i="8"/>
  <c r="BF657" i="8"/>
  <c r="BF719" i="8"/>
  <c r="BF775" i="8"/>
  <c r="BF779" i="8"/>
  <c r="BF786" i="8"/>
  <c r="BF802" i="8"/>
  <c r="BF817" i="8"/>
  <c r="BF829" i="8"/>
  <c r="BF863" i="8"/>
  <c r="BF924" i="8"/>
  <c r="BF955" i="8"/>
  <c r="BF967" i="8"/>
  <c r="BF997" i="8"/>
  <c r="BF1009" i="8"/>
  <c r="BF1020" i="8"/>
  <c r="BF1023" i="8"/>
  <c r="BF1027" i="8"/>
  <c r="BF1037" i="8"/>
  <c r="BF1047" i="8"/>
  <c r="BF1049" i="8"/>
  <c r="BF1118" i="8"/>
  <c r="BF1123" i="8"/>
  <c r="BF1132" i="8"/>
  <c r="BF1150" i="8"/>
  <c r="BF1151" i="8"/>
  <c r="BF1160" i="8"/>
  <c r="BF1165" i="8"/>
  <c r="BF1177" i="8"/>
  <c r="BF1209" i="8"/>
  <c r="BF1234" i="8"/>
  <c r="BF1243" i="8"/>
  <c r="BF1246" i="8"/>
  <c r="BF1249" i="8"/>
  <c r="BF1251" i="8"/>
  <c r="BF1254" i="8"/>
  <c r="BF1256" i="8"/>
  <c r="BF1258" i="8"/>
  <c r="BF1261" i="8"/>
  <c r="BF1263" i="8"/>
  <c r="BF1265" i="8"/>
  <c r="BF1278" i="8"/>
  <c r="BF1286" i="8"/>
  <c r="BF1293" i="8"/>
  <c r="BF1310" i="8"/>
  <c r="BF1312" i="8"/>
  <c r="BF1319" i="8"/>
  <c r="BF1324" i="8"/>
  <c r="BF1329" i="8"/>
  <c r="BF1330" i="8"/>
  <c r="BF1334" i="8"/>
  <c r="BF1336" i="8"/>
  <c r="BF1338" i="8"/>
  <c r="BF1348" i="8"/>
  <c r="BF1349" i="8"/>
  <c r="BF1351" i="8"/>
  <c r="BF1353" i="8"/>
  <c r="BF1356" i="8"/>
  <c r="BF1359" i="8"/>
  <c r="BF1362" i="8"/>
  <c r="BF1364" i="8"/>
  <c r="BF1366" i="8"/>
  <c r="BF1376" i="8"/>
  <c r="BF1377" i="8"/>
  <c r="BF1378" i="8"/>
  <c r="BF1386" i="8"/>
  <c r="BF1391" i="8"/>
  <c r="BF1394" i="8"/>
  <c r="BF1398" i="8"/>
  <c r="BF1412" i="8"/>
  <c r="BF1414" i="8"/>
  <c r="BF1417" i="8"/>
  <c r="BF1418" i="8"/>
  <c r="BF1426" i="8"/>
  <c r="BF1429" i="8"/>
  <c r="BF1431" i="8"/>
  <c r="BF1434" i="8"/>
  <c r="BF1439" i="8"/>
  <c r="BF1446" i="8"/>
  <c r="BF1451" i="8"/>
  <c r="BF1452" i="8"/>
  <c r="BF1454" i="8"/>
  <c r="BF1457" i="8"/>
  <c r="BF1462" i="8"/>
  <c r="BF1465" i="8"/>
  <c r="BF1467" i="8"/>
  <c r="BF1471" i="8"/>
  <c r="BF1475" i="8"/>
  <c r="BF1485" i="8"/>
  <c r="BF1493" i="8"/>
  <c r="BF1502" i="8"/>
  <c r="BF1505" i="8"/>
  <c r="BF1514" i="8"/>
  <c r="BF1527" i="8"/>
  <c r="BF1771" i="8"/>
  <c r="BF1772" i="8"/>
  <c r="BF1776" i="8"/>
  <c r="BF1796" i="8"/>
  <c r="BF1810" i="8"/>
  <c r="BF1816" i="8"/>
  <c r="BF1833" i="8"/>
  <c r="BF1835" i="8"/>
  <c r="BF1839" i="8"/>
  <c r="J127" i="6"/>
  <c r="J100" i="6" s="1"/>
  <c r="J91" i="7"/>
  <c r="E119" i="7"/>
  <c r="BF149" i="7"/>
  <c r="BF156" i="7"/>
  <c r="BF163" i="7"/>
  <c r="BF180" i="7"/>
  <c r="BF187" i="7"/>
  <c r="BF195" i="7"/>
  <c r="BF204" i="7"/>
  <c r="BF207" i="7"/>
  <c r="BF219" i="7"/>
  <c r="BF226" i="7"/>
  <c r="BF232" i="7"/>
  <c r="F94" i="7"/>
  <c r="BF134" i="7"/>
  <c r="BF137" i="7"/>
  <c r="BF143" i="7"/>
  <c r="BF160" i="7"/>
  <c r="BF169" i="7"/>
  <c r="BF179" i="7"/>
  <c r="BF190" i="7"/>
  <c r="BF198" i="7"/>
  <c r="BF217" i="7"/>
  <c r="BF220" i="7"/>
  <c r="BF222" i="7"/>
  <c r="BF223" i="7"/>
  <c r="BF225" i="7"/>
  <c r="BF230" i="7"/>
  <c r="BF140" i="7"/>
  <c r="BF146" i="7"/>
  <c r="BF176" i="7"/>
  <c r="BF183" i="7"/>
  <c r="BF192" i="7"/>
  <c r="BF201" i="7"/>
  <c r="BF210" i="7"/>
  <c r="BF214" i="7"/>
  <c r="BF218" i="7"/>
  <c r="BF224" i="7"/>
  <c r="BF229" i="7"/>
  <c r="F122" i="6"/>
  <c r="BF134" i="6"/>
  <c r="BF141" i="6"/>
  <c r="BF150" i="6"/>
  <c r="BF161" i="6"/>
  <c r="BF163" i="6"/>
  <c r="BF165" i="6"/>
  <c r="E113" i="6"/>
  <c r="J119" i="6"/>
  <c r="BF137" i="6"/>
  <c r="BF154" i="6"/>
  <c r="BF128" i="6"/>
  <c r="BF131" i="6"/>
  <c r="BF138" i="6"/>
  <c r="BF144" i="6"/>
  <c r="BF147" i="6"/>
  <c r="BF157" i="6"/>
  <c r="BF160" i="6"/>
  <c r="E85" i="5"/>
  <c r="J91" i="5"/>
  <c r="F94" i="5"/>
  <c r="BF131" i="5"/>
  <c r="BF134" i="5"/>
  <c r="BF166" i="5"/>
  <c r="BF196" i="5"/>
  <c r="BF202" i="5"/>
  <c r="BF206" i="5"/>
  <c r="BF207" i="5"/>
  <c r="BF219" i="5"/>
  <c r="BF222" i="5"/>
  <c r="BF226" i="5"/>
  <c r="BF228" i="5"/>
  <c r="BF140" i="5"/>
  <c r="BF170" i="5"/>
  <c r="BF181" i="5"/>
  <c r="BF193" i="5"/>
  <c r="BF199" i="5"/>
  <c r="BF217" i="5"/>
  <c r="BF218" i="5"/>
  <c r="BF221" i="5"/>
  <c r="BF231" i="5"/>
  <c r="BF233" i="5"/>
  <c r="BF137" i="5"/>
  <c r="BF146" i="5"/>
  <c r="BF149" i="5"/>
  <c r="BF152" i="5"/>
  <c r="BF155" i="5"/>
  <c r="BF173" i="5"/>
  <c r="BF190" i="5"/>
  <c r="BF209" i="5"/>
  <c r="BF212" i="5"/>
  <c r="BF220" i="5"/>
  <c r="BK126" i="3"/>
  <c r="J126" i="3" s="1"/>
  <c r="J99" i="3" s="1"/>
  <c r="F122" i="4"/>
  <c r="BF128" i="4"/>
  <c r="BF135" i="4"/>
  <c r="BF141" i="4"/>
  <c r="BF144" i="4"/>
  <c r="BF150" i="4"/>
  <c r="BF160" i="4"/>
  <c r="BF185" i="4"/>
  <c r="BF193" i="4"/>
  <c r="BF195" i="4"/>
  <c r="BF196" i="4"/>
  <c r="BF198" i="4"/>
  <c r="BF200" i="4"/>
  <c r="BF201" i="4"/>
  <c r="BF203" i="4"/>
  <c r="BF205" i="4"/>
  <c r="BF131" i="4"/>
  <c r="BF167" i="4"/>
  <c r="BF174" i="4"/>
  <c r="BF182" i="4"/>
  <c r="BF197" i="4"/>
  <c r="E85" i="4"/>
  <c r="J91" i="4"/>
  <c r="BF147" i="4"/>
  <c r="BF164" i="4"/>
  <c r="BF190" i="4"/>
  <c r="BF199" i="4"/>
  <c r="BK1407" i="2"/>
  <c r="J1407" i="2" s="1"/>
  <c r="J126" i="2" s="1"/>
  <c r="F94" i="3"/>
  <c r="BF131" i="3"/>
  <c r="BF134" i="3"/>
  <c r="BF159" i="3"/>
  <c r="BF184" i="3"/>
  <c r="BF191" i="3"/>
  <c r="BF193" i="3"/>
  <c r="J91" i="3"/>
  <c r="BF149" i="3"/>
  <c r="BF158" i="3"/>
  <c r="BF172" i="3"/>
  <c r="BF175" i="3"/>
  <c r="E85" i="3"/>
  <c r="BF128" i="3"/>
  <c r="BF140" i="3"/>
  <c r="BF143" i="3"/>
  <c r="BF146" i="3"/>
  <c r="BF156" i="3"/>
  <c r="BF165" i="3"/>
  <c r="BF177" i="3"/>
  <c r="BF182" i="3"/>
  <c r="BF183" i="3"/>
  <c r="BF187" i="3"/>
  <c r="J91" i="2"/>
  <c r="E150" i="2"/>
  <c r="F159" i="2"/>
  <c r="BF165" i="2"/>
  <c r="BF174" i="2"/>
  <c r="BF183" i="2"/>
  <c r="BF193" i="2"/>
  <c r="BF202" i="2"/>
  <c r="BF217" i="2"/>
  <c r="BF219" i="2"/>
  <c r="BF226" i="2"/>
  <c r="BF229" i="2"/>
  <c r="BF235" i="2"/>
  <c r="BF273" i="2"/>
  <c r="BF286" i="2"/>
  <c r="BF310" i="2"/>
  <c r="BF341" i="2"/>
  <c r="BF409" i="2"/>
  <c r="BF419" i="2"/>
  <c r="BF657" i="2"/>
  <c r="BF687" i="2"/>
  <c r="BF691" i="2"/>
  <c r="BF719" i="2"/>
  <c r="BF740" i="2"/>
  <c r="BF759" i="2"/>
  <c r="BF769" i="2"/>
  <c r="BF790" i="2"/>
  <c r="BF819" i="2"/>
  <c r="BF897" i="2"/>
  <c r="BF932" i="2"/>
  <c r="BF942" i="2"/>
  <c r="BF947" i="2"/>
  <c r="BF967" i="2"/>
  <c r="BF1012" i="2"/>
  <c r="BF1022" i="2"/>
  <c r="BF1025" i="2"/>
  <c r="BF1032" i="2"/>
  <c r="BF1038" i="2"/>
  <c r="BF1042" i="2"/>
  <c r="BF1050" i="2"/>
  <c r="BF1066" i="2"/>
  <c r="BF1074" i="2"/>
  <c r="BF1123" i="2"/>
  <c r="BF1137" i="2"/>
  <c r="BF1143" i="2"/>
  <c r="BF1158" i="2"/>
  <c r="BF1185" i="2"/>
  <c r="BF1192" i="2"/>
  <c r="BF1214" i="2"/>
  <c r="BF1245" i="2"/>
  <c r="BF1247" i="2"/>
  <c r="BF1249" i="2"/>
  <c r="BF1253" i="2"/>
  <c r="BF1254" i="2"/>
  <c r="BF1256" i="2"/>
  <c r="BF1261" i="2"/>
  <c r="BF1265" i="2"/>
  <c r="BF1268" i="2"/>
  <c r="BF1270" i="2"/>
  <c r="BF1274" i="2"/>
  <c r="BF1283" i="2"/>
  <c r="BF1289" i="2"/>
  <c r="BF1296" i="2"/>
  <c r="BF1297" i="2"/>
  <c r="BF1315" i="2"/>
  <c r="BF1316" i="2"/>
  <c r="BF1317" i="2"/>
  <c r="BF1320" i="2"/>
  <c r="BF1323" i="2"/>
  <c r="BF1346" i="2"/>
  <c r="BF1348" i="2"/>
  <c r="BF1349" i="2"/>
  <c r="BF1351" i="2"/>
  <c r="BF1354" i="2"/>
  <c r="BF1360" i="2"/>
  <c r="BF1361" i="2"/>
  <c r="BF1364" i="2"/>
  <c r="BF1366" i="2"/>
  <c r="BF1371" i="2"/>
  <c r="BF1373" i="2"/>
  <c r="BF1378" i="2"/>
  <c r="BF1382" i="2"/>
  <c r="BF1386" i="2"/>
  <c r="BF1387" i="2"/>
  <c r="BF1388" i="2"/>
  <c r="BF1390" i="2"/>
  <c r="BF1395" i="2"/>
  <c r="BF1398" i="2"/>
  <c r="BF1414" i="2"/>
  <c r="BF1415" i="2"/>
  <c r="BF1420" i="2"/>
  <c r="BF1421" i="2"/>
  <c r="BF1424" i="2"/>
  <c r="BF1431" i="2"/>
  <c r="BF1432" i="2"/>
  <c r="BF1438" i="2"/>
  <c r="BF1440" i="2"/>
  <c r="BF1442" i="2"/>
  <c r="BF1447" i="2"/>
  <c r="BF1450" i="2"/>
  <c r="BF1455" i="2"/>
  <c r="BF1460" i="2"/>
  <c r="BF1465" i="2"/>
  <c r="BF1468" i="2"/>
  <c r="BF1470" i="2"/>
  <c r="BF1471" i="2"/>
  <c r="BF1475" i="2"/>
  <c r="BF1476" i="2"/>
  <c r="BF1478" i="2"/>
  <c r="BF186" i="2"/>
  <c r="BF189" i="2"/>
  <c r="BF215" i="2"/>
  <c r="BF218" i="2"/>
  <c r="BF232" i="2"/>
  <c r="BF244" i="2"/>
  <c r="BF248" i="2"/>
  <c r="BF255" i="2"/>
  <c r="BF283" i="2"/>
  <c r="BF290" i="2"/>
  <c r="BF317" i="2"/>
  <c r="BF352" i="2"/>
  <c r="BF388" i="2"/>
  <c r="BF436" i="2"/>
  <c r="BF515" i="2"/>
  <c r="BF693" i="2"/>
  <c r="BF760" i="2"/>
  <c r="BF784" i="2"/>
  <c r="BF848" i="2"/>
  <c r="BF868" i="2"/>
  <c r="BF926" i="2"/>
  <c r="BF935" i="2"/>
  <c r="BF944" i="2"/>
  <c r="BF960" i="2"/>
  <c r="BF968" i="2"/>
  <c r="BF997" i="2"/>
  <c r="BF1006" i="2"/>
  <c r="BF1014" i="2"/>
  <c r="BF1058" i="2"/>
  <c r="BF1072" i="2"/>
  <c r="BF1126" i="2"/>
  <c r="BF1128" i="2"/>
  <c r="BF1131" i="2"/>
  <c r="BF1152" i="2"/>
  <c r="BF1156" i="2"/>
  <c r="BF1159" i="2"/>
  <c r="BF1163" i="2"/>
  <c r="BF1164" i="2"/>
  <c r="BF1165" i="2"/>
  <c r="BF1170" i="2"/>
  <c r="BF1205" i="2"/>
  <c r="BF1221" i="2"/>
  <c r="BF1234" i="2"/>
  <c r="BF1237" i="2"/>
  <c r="BF1239" i="2"/>
  <c r="BF1244" i="2"/>
  <c r="BF1246" i="2"/>
  <c r="BF1248" i="2"/>
  <c r="BF1255" i="2"/>
  <c r="BF1257" i="2"/>
  <c r="BF1264" i="2"/>
  <c r="BF1266" i="2"/>
  <c r="BF1269" i="2"/>
  <c r="BF1288" i="2"/>
  <c r="BF1293" i="2"/>
  <c r="BF1294" i="2"/>
  <c r="BF1304" i="2"/>
  <c r="BF1312" i="2"/>
  <c r="BF1322" i="2"/>
  <c r="BF1326" i="2"/>
  <c r="BF1328" i="2"/>
  <c r="BF1330" i="2"/>
  <c r="BF1333" i="2"/>
  <c r="BF1339" i="2"/>
  <c r="BF1341" i="2"/>
  <c r="BF1342" i="2"/>
  <c r="BF1343" i="2"/>
  <c r="BF1345" i="2"/>
  <c r="BF1352" i="2"/>
  <c r="BF1356" i="2"/>
  <c r="BF1357" i="2"/>
  <c r="BF1365" i="2"/>
  <c r="BF1367" i="2"/>
  <c r="BF1368" i="2"/>
  <c r="BF1374" i="2"/>
  <c r="BF1379" i="2"/>
  <c r="BF1380" i="2"/>
  <c r="BF1383" i="2"/>
  <c r="BF1384" i="2"/>
  <c r="BF1391" i="2"/>
  <c r="BF1392" i="2"/>
  <c r="BF1399" i="2"/>
  <c r="BF1400" i="2"/>
  <c r="BF1401" i="2"/>
  <c r="BF1402" i="2"/>
  <c r="BF1405" i="2"/>
  <c r="BF1406" i="2"/>
  <c r="BF1409" i="2"/>
  <c r="BF1413" i="2"/>
  <c r="BF1418" i="2"/>
  <c r="BF1422" i="2"/>
  <c r="BF1423" i="2"/>
  <c r="BF1427" i="2"/>
  <c r="BF1435" i="2"/>
  <c r="BF1445" i="2"/>
  <c r="BF1448" i="2"/>
  <c r="BF1452" i="2"/>
  <c r="BF1453" i="2"/>
  <c r="BF1480" i="2"/>
  <c r="BF1486" i="2"/>
  <c r="BF1490" i="2"/>
  <c r="BF1498" i="2"/>
  <c r="BF1501" i="2"/>
  <c r="BF1507" i="2"/>
  <c r="BF1522" i="2"/>
  <c r="BF1525" i="2"/>
  <c r="BF1532" i="2"/>
  <c r="BF1551" i="2"/>
  <c r="BF1617" i="2"/>
  <c r="BF1621" i="2"/>
  <c r="BF1631" i="2"/>
  <c r="BF1632" i="2"/>
  <c r="BF1641" i="2"/>
  <c r="BF1653" i="2"/>
  <c r="BF1656" i="2"/>
  <c r="BF1662" i="2"/>
  <c r="BF1665" i="2"/>
  <c r="BF1671" i="2"/>
  <c r="BF1677" i="2"/>
  <c r="BF1688" i="2"/>
  <c r="BF1693" i="2"/>
  <c r="BF1697" i="2"/>
  <c r="BF1719" i="2"/>
  <c r="BF1725" i="2"/>
  <c r="BF1729" i="2"/>
  <c r="BF1730" i="2"/>
  <c r="BF1732" i="2"/>
  <c r="BF1735" i="2"/>
  <c r="BF1739" i="2"/>
  <c r="BF1740" i="2"/>
  <c r="BF1743" i="2"/>
  <c r="BF1744" i="2"/>
  <c r="BF1746" i="2"/>
  <c r="BF1747" i="2"/>
  <c r="BF1749" i="2"/>
  <c r="BF1750" i="2"/>
  <c r="BF1759" i="2"/>
  <c r="BF1762" i="2"/>
  <c r="BF1766" i="2"/>
  <c r="BF1779" i="2"/>
  <c r="BF1789" i="2"/>
  <c r="BF1822" i="2"/>
  <c r="BF1825" i="2"/>
  <c r="BF1849" i="2"/>
  <c r="BF1903" i="2"/>
  <c r="BF1976" i="2"/>
  <c r="BF1988" i="2"/>
  <c r="BF2017" i="2"/>
  <c r="BF2019" i="2"/>
  <c r="BF2021" i="2"/>
  <c r="BF2044" i="2"/>
  <c r="BF2147" i="2"/>
  <c r="BF2149" i="2"/>
  <c r="BF2164" i="2"/>
  <c r="BF2200" i="2"/>
  <c r="BF2207" i="2"/>
  <c r="BF2278" i="2"/>
  <c r="BF168" i="2"/>
  <c r="BF171" i="2"/>
  <c r="BF180" i="2"/>
  <c r="BF210" i="2"/>
  <c r="BF223" i="2"/>
  <c r="BF252" i="2"/>
  <c r="BF264" i="2"/>
  <c r="BF276" i="2"/>
  <c r="BF293" i="2"/>
  <c r="BF363" i="2"/>
  <c r="BF398" i="2"/>
  <c r="BF433" i="2"/>
  <c r="BF444" i="2"/>
  <c r="BF663" i="2"/>
  <c r="BF680" i="2"/>
  <c r="BF690" i="2"/>
  <c r="BF775" i="2"/>
  <c r="BF807" i="2"/>
  <c r="BF834" i="2"/>
  <c r="BF929" i="2"/>
  <c r="BF938" i="2"/>
  <c r="BF951" i="2"/>
  <c r="BF956" i="2"/>
  <c r="BF959" i="2"/>
  <c r="BF973" i="2"/>
  <c r="BF999" i="2"/>
  <c r="BF1002" i="2"/>
  <c r="BF1035" i="2"/>
  <c r="BF1046" i="2"/>
  <c r="BF1052" i="2"/>
  <c r="BF1062" i="2"/>
  <c r="BF1097" i="2"/>
  <c r="BF1100" i="2"/>
  <c r="BF1140" i="2"/>
  <c r="BF1157" i="2"/>
  <c r="BF1160" i="2"/>
  <c r="BF1173" i="2"/>
  <c r="BF1176" i="2"/>
  <c r="BF1179" i="2"/>
  <c r="BF1193" i="2"/>
  <c r="BF1196" i="2"/>
  <c r="BF1211" i="2"/>
  <c r="BF1218" i="2"/>
  <c r="BF1228" i="2"/>
  <c r="BF1259" i="2"/>
  <c r="BF1260" i="2"/>
  <c r="BF1262" i="2"/>
  <c r="BF1263" i="2"/>
  <c r="BF1267" i="2"/>
  <c r="BF1271" i="2"/>
  <c r="BF1286" i="2"/>
  <c r="BF1292" i="2"/>
  <c r="BF1295" i="2"/>
  <c r="BF1310" i="2"/>
  <c r="BF1314" i="2"/>
  <c r="BF1329" i="2"/>
  <c r="BF1334" i="2"/>
  <c r="BF1337" i="2"/>
  <c r="BF1340" i="2"/>
  <c r="BF1347" i="2"/>
  <c r="BF1359" i="2"/>
  <c r="BF1362" i="2"/>
  <c r="BF1370" i="2"/>
  <c r="BF1375" i="2"/>
  <c r="BF1377" i="2"/>
  <c r="BF1393" i="2"/>
  <c r="BF1403" i="2"/>
  <c r="BF1412" i="2"/>
  <c r="BF1416" i="2"/>
  <c r="BF1419" i="2"/>
  <c r="BF1426" i="2"/>
  <c r="BF1434" i="2"/>
  <c r="BF1439" i="2"/>
  <c r="BF1441" i="2"/>
  <c r="BF1456" i="2"/>
  <c r="BF1457" i="2"/>
  <c r="BF1459" i="2"/>
  <c r="BF1461" i="2"/>
  <c r="BF1462" i="2"/>
  <c r="BF1463" i="2"/>
  <c r="BF1469" i="2"/>
  <c r="BF1472" i="2"/>
  <c r="BF1474" i="2"/>
  <c r="BF1494" i="2"/>
  <c r="BF1504" i="2"/>
  <c r="BF1510" i="2"/>
  <c r="BF1516" i="2"/>
  <c r="BF1519" i="2"/>
  <c r="BF1528" i="2"/>
  <c r="BF1534" i="2"/>
  <c r="BF1584" i="2"/>
  <c r="BF1619" i="2"/>
  <c r="BF1625" i="2"/>
  <c r="BF1638" i="2"/>
  <c r="BF1680" i="2"/>
  <c r="BF1683" i="2"/>
  <c r="BF1692" i="2"/>
  <c r="BF1695" i="2"/>
  <c r="BF1696" i="2"/>
  <c r="BF1703" i="2"/>
  <c r="BF1706" i="2"/>
  <c r="BF1709" i="2"/>
  <c r="BF1710" i="2"/>
  <c r="BF1711" i="2"/>
  <c r="BF1714" i="2"/>
  <c r="BF1718" i="2"/>
  <c r="BF1721" i="2"/>
  <c r="BF1726" i="2"/>
  <c r="BF1731" i="2"/>
  <c r="BF1736" i="2"/>
  <c r="BF1742" i="2"/>
  <c r="BF1745" i="2"/>
  <c r="BF1748" i="2"/>
  <c r="BF1751" i="2"/>
  <c r="BF1754" i="2"/>
  <c r="BF1757" i="2"/>
  <c r="BF1771" i="2"/>
  <c r="BF1780" i="2"/>
  <c r="BF1781" i="2"/>
  <c r="BF1783" i="2"/>
  <c r="BF1785" i="2"/>
  <c r="BF1842" i="2"/>
  <c r="BF1858" i="2"/>
  <c r="BF1947" i="2"/>
  <c r="BF1958" i="2"/>
  <c r="BF2112" i="2"/>
  <c r="BF2145" i="2"/>
  <c r="BF2161" i="2"/>
  <c r="BF2168" i="2"/>
  <c r="BF2172" i="2"/>
  <c r="BF2357" i="2"/>
  <c r="BF2359" i="2"/>
  <c r="BF177" i="2"/>
  <c r="BF197" i="2"/>
  <c r="BF206" i="2"/>
  <c r="BF238" i="2"/>
  <c r="BF241" i="2"/>
  <c r="BF247" i="2"/>
  <c r="BF258" i="2"/>
  <c r="BF261" i="2"/>
  <c r="BF267" i="2"/>
  <c r="BF279" i="2"/>
  <c r="BF307" i="2"/>
  <c r="BF313" i="2"/>
  <c r="BF330" i="2"/>
  <c r="BF382" i="2"/>
  <c r="BF385" i="2"/>
  <c r="BF408" i="2"/>
  <c r="BF423" i="2"/>
  <c r="BF428" i="2"/>
  <c r="BF441" i="2"/>
  <c r="BF586" i="2"/>
  <c r="BF677" i="2"/>
  <c r="BF683" i="2"/>
  <c r="BF684" i="2"/>
  <c r="BF721" i="2"/>
  <c r="BF763" i="2"/>
  <c r="BF781" i="2"/>
  <c r="BF791" i="2"/>
  <c r="BF805" i="2"/>
  <c r="BF822" i="2"/>
  <c r="BF862" i="2"/>
  <c r="BF903" i="2"/>
  <c r="BF952" i="2"/>
  <c r="BF964" i="2"/>
  <c r="BF969" i="2"/>
  <c r="BF972" i="2"/>
  <c r="BF996" i="2"/>
  <c r="BF1009" i="2"/>
  <c r="BF1028" i="2"/>
  <c r="BF1054" i="2"/>
  <c r="BF1068" i="2"/>
  <c r="BF1134" i="2"/>
  <c r="BF1146" i="2"/>
  <c r="BF1149" i="2"/>
  <c r="BF1155" i="2"/>
  <c r="BF1168" i="2"/>
  <c r="BF1182" i="2"/>
  <c r="BF1188" i="2"/>
  <c r="BF1191" i="2"/>
  <c r="BF1202" i="2"/>
  <c r="BF1208" i="2"/>
  <c r="BF1215" i="2"/>
  <c r="BF1227" i="2"/>
  <c r="BF1231" i="2"/>
  <c r="BF1243" i="2"/>
  <c r="BF1250" i="2"/>
  <c r="BF1251" i="2"/>
  <c r="BF1252" i="2"/>
  <c r="BF1258" i="2"/>
  <c r="BF1280" i="2"/>
  <c r="BF1287" i="2"/>
  <c r="BF1298" i="2"/>
  <c r="BF1311" i="2"/>
  <c r="BF1321" i="2"/>
  <c r="BF1324" i="2"/>
  <c r="BF1325" i="2"/>
  <c r="BF1331" i="2"/>
  <c r="BF1332" i="2"/>
  <c r="BF1335" i="2"/>
  <c r="BF1338" i="2"/>
  <c r="BF1350" i="2"/>
  <c r="BF1353" i="2"/>
  <c r="BF1358" i="2"/>
  <c r="BF1363" i="2"/>
  <c r="BF1369" i="2"/>
  <c r="BF1372" i="2"/>
  <c r="BF1381" i="2"/>
  <c r="BF1389" i="2"/>
  <c r="BF1394" i="2"/>
  <c r="BF1396" i="2"/>
  <c r="BF1404" i="2"/>
  <c r="BF1410" i="2"/>
  <c r="BF1411" i="2"/>
  <c r="BF1417" i="2"/>
  <c r="BF1425" i="2"/>
  <c r="BF1428" i="2"/>
  <c r="BF1429" i="2"/>
  <c r="BF1430" i="2"/>
  <c r="BF1433" i="2"/>
  <c r="BF1436" i="2"/>
  <c r="BF1437" i="2"/>
  <c r="BF1444" i="2"/>
  <c r="BF1446" i="2"/>
  <c r="BF1449" i="2"/>
  <c r="BF1451" i="2"/>
  <c r="BF1454" i="2"/>
  <c r="BF1458" i="2"/>
  <c r="BF1464" i="2"/>
  <c r="BF1466" i="2"/>
  <c r="BF1467" i="2"/>
  <c r="BF1473" i="2"/>
  <c r="BF1477" i="2"/>
  <c r="BF1513" i="2"/>
  <c r="BF1529" i="2"/>
  <c r="BF1536" i="2"/>
  <c r="BF1561" i="2"/>
  <c r="BF1607" i="2"/>
  <c r="BF1610" i="2"/>
  <c r="BF1613" i="2"/>
  <c r="BF1614" i="2"/>
  <c r="BF1627" i="2"/>
  <c r="BF1630" i="2"/>
  <c r="BF1635" i="2"/>
  <c r="BF1644" i="2"/>
  <c r="BF1647" i="2"/>
  <c r="BF1650" i="2"/>
  <c r="BF1659" i="2"/>
  <c r="BF1668" i="2"/>
  <c r="BF1674" i="2"/>
  <c r="BF1685" i="2"/>
  <c r="BF1691" i="2"/>
  <c r="BF1700" i="2"/>
  <c r="BF1712" i="2"/>
  <c r="BF1713" i="2"/>
  <c r="BF1715" i="2"/>
  <c r="BF1716" i="2"/>
  <c r="BF1717" i="2"/>
  <c r="BF1720" i="2"/>
  <c r="BF1722" i="2"/>
  <c r="BF1723" i="2"/>
  <c r="BF1724" i="2"/>
  <c r="BF1727" i="2"/>
  <c r="BF1728" i="2"/>
  <c r="BF1733" i="2"/>
  <c r="BF1734" i="2"/>
  <c r="BF1741" i="2"/>
  <c r="BF1763" i="2"/>
  <c r="BF1764" i="2"/>
  <c r="BF1776" i="2"/>
  <c r="BF1782" i="2"/>
  <c r="BF1784" i="2"/>
  <c r="BF1786" i="2"/>
  <c r="BF1787" i="2"/>
  <c r="BF1805" i="2"/>
  <c r="BF1819" i="2"/>
  <c r="BF1827" i="2"/>
  <c r="BF1845" i="2"/>
  <c r="BF1949" i="2"/>
  <c r="BF1967" i="2"/>
  <c r="BF1985" i="2"/>
  <c r="BF2011" i="2"/>
  <c r="BF2014" i="2"/>
  <c r="BF2055" i="2"/>
  <c r="BF2079" i="2"/>
  <c r="BF2148" i="2"/>
  <c r="BF2174" i="2"/>
  <c r="BF2178" i="2"/>
  <c r="BF2188" i="2"/>
  <c r="BF2194" i="2"/>
  <c r="BF2350" i="2"/>
  <c r="BF2351" i="2"/>
  <c r="BF2355" i="2"/>
  <c r="BF2356" i="2"/>
  <c r="BF2358" i="2"/>
  <c r="J35" i="2"/>
  <c r="AV96" i="1" s="1"/>
  <c r="F37" i="2"/>
  <c r="BB96" i="1" s="1"/>
  <c r="J35" i="7"/>
  <c r="AV101" i="1" s="1"/>
  <c r="F35" i="8"/>
  <c r="AZ102" i="1" s="1"/>
  <c r="F38" i="9"/>
  <c r="BC103" i="1" s="1"/>
  <c r="F37" i="9"/>
  <c r="BB103" i="1" s="1"/>
  <c r="F39" i="10"/>
  <c r="BD104" i="1" s="1"/>
  <c r="F37" i="10"/>
  <c r="BB104" i="1" s="1"/>
  <c r="F35" i="11"/>
  <c r="AZ105" i="1" s="1"/>
  <c r="F38" i="12"/>
  <c r="BC106" i="1" s="1"/>
  <c r="F35" i="12"/>
  <c r="AZ106" i="1" s="1"/>
  <c r="F35" i="13"/>
  <c r="AZ107" i="1" s="1"/>
  <c r="F39" i="13"/>
  <c r="BD107" i="1" s="1"/>
  <c r="F38" i="14"/>
  <c r="BC108" i="1" s="1"/>
  <c r="F38" i="15"/>
  <c r="BC109" i="1" s="1"/>
  <c r="J35" i="16"/>
  <c r="AV110" i="1" s="1"/>
  <c r="F37" i="16"/>
  <c r="BB110" i="1" s="1"/>
  <c r="F37" i="17"/>
  <c r="BB111" i="1" s="1"/>
  <c r="F38" i="17"/>
  <c r="BC111" i="1" s="1"/>
  <c r="J35" i="18"/>
  <c r="AV112" i="1" s="1"/>
  <c r="F38" i="18"/>
  <c r="BC112" i="1" s="1"/>
  <c r="F37" i="8"/>
  <c r="BB102" i="1" s="1"/>
  <c r="F38" i="10"/>
  <c r="BC104" i="1" s="1"/>
  <c r="F37" i="11"/>
  <c r="BB105" i="1" s="1"/>
  <c r="F39" i="11"/>
  <c r="BD105" i="1" s="1"/>
  <c r="F37" i="12"/>
  <c r="BB106" i="1" s="1"/>
  <c r="F38" i="13"/>
  <c r="BC107" i="1" s="1"/>
  <c r="F37" i="13"/>
  <c r="BB107" i="1" s="1"/>
  <c r="F37" i="14"/>
  <c r="BB108" i="1" s="1"/>
  <c r="F37" i="15"/>
  <c r="BB109" i="1" s="1"/>
  <c r="F39" i="15"/>
  <c r="BD109" i="1"/>
  <c r="F35" i="16"/>
  <c r="AZ110" i="1"/>
  <c r="F39" i="17"/>
  <c r="BD111" i="1"/>
  <c r="F35" i="17"/>
  <c r="AZ111" i="1"/>
  <c r="F37" i="18"/>
  <c r="BB112" i="1" s="1"/>
  <c r="F39" i="18"/>
  <c r="BD112" i="1"/>
  <c r="F38" i="2"/>
  <c r="BC96" i="1"/>
  <c r="AS94" i="1"/>
  <c r="J35" i="3"/>
  <c r="AV97" i="1" s="1"/>
  <c r="F39" i="3"/>
  <c r="BD97" i="1" s="1"/>
  <c r="F37" i="3"/>
  <c r="BB97" i="1" s="1"/>
  <c r="F38" i="3"/>
  <c r="BC97" i="1" s="1"/>
  <c r="F35" i="3"/>
  <c r="AZ97" i="1" s="1"/>
  <c r="F39" i="4"/>
  <c r="BD98" i="1" s="1"/>
  <c r="F35" i="4"/>
  <c r="AZ98" i="1" s="1"/>
  <c r="J35" i="4"/>
  <c r="AV98" i="1" s="1"/>
  <c r="F37" i="4"/>
  <c r="BB98" i="1" s="1"/>
  <c r="F38" i="4"/>
  <c r="BC98" i="1" s="1"/>
  <c r="F38" i="5"/>
  <c r="BC99" i="1" s="1"/>
  <c r="F35" i="5"/>
  <c r="AZ99" i="1" s="1"/>
  <c r="J35" i="5"/>
  <c r="AV99" i="1" s="1"/>
  <c r="F37" i="5"/>
  <c r="BB99" i="1" s="1"/>
  <c r="F39" i="5"/>
  <c r="BD99" i="1" s="1"/>
  <c r="F38" i="6"/>
  <c r="BC100" i="1" s="1"/>
  <c r="F37" i="6"/>
  <c r="BB100" i="1" s="1"/>
  <c r="J35" i="6"/>
  <c r="AV100" i="1" s="1"/>
  <c r="F35" i="6"/>
  <c r="AZ100" i="1" s="1"/>
  <c r="F39" i="6"/>
  <c r="BD100" i="1" s="1"/>
  <c r="F39" i="7"/>
  <c r="BD101" i="1" s="1"/>
  <c r="F37" i="7"/>
  <c r="BB101" i="1" s="1"/>
  <c r="F35" i="7"/>
  <c r="AZ101" i="1" s="1"/>
  <c r="J35" i="8"/>
  <c r="AV102" i="1" s="1"/>
  <c r="F39" i="8"/>
  <c r="BD102" i="1" s="1"/>
  <c r="J35" i="19"/>
  <c r="AV113" i="1" s="1"/>
  <c r="F38" i="19"/>
  <c r="BC113" i="1" s="1"/>
  <c r="F35" i="2"/>
  <c r="AZ96" i="1" s="1"/>
  <c r="F39" i="2"/>
  <c r="BD96" i="1" s="1"/>
  <c r="F38" i="7"/>
  <c r="BC101" i="1" s="1"/>
  <c r="F38" i="8"/>
  <c r="BC102" i="1" s="1"/>
  <c r="J35" i="9"/>
  <c r="AV103" i="1" s="1"/>
  <c r="F35" i="9"/>
  <c r="AZ103" i="1" s="1"/>
  <c r="F39" i="9"/>
  <c r="BD103" i="1" s="1"/>
  <c r="J35" i="10"/>
  <c r="AV104" i="1" s="1"/>
  <c r="F35" i="10"/>
  <c r="AZ104" i="1" s="1"/>
  <c r="F38" i="11"/>
  <c r="BC105" i="1" s="1"/>
  <c r="J35" i="11"/>
  <c r="AV105" i="1" s="1"/>
  <c r="F39" i="12"/>
  <c r="BD106" i="1" s="1"/>
  <c r="J35" i="12"/>
  <c r="AV106" i="1" s="1"/>
  <c r="J35" i="13"/>
  <c r="AV107" i="1" s="1"/>
  <c r="F35" i="14"/>
  <c r="AZ108" i="1" s="1"/>
  <c r="J35" i="14"/>
  <c r="AV108" i="1" s="1"/>
  <c r="F39" i="14"/>
  <c r="BD108" i="1" s="1"/>
  <c r="J35" i="15"/>
  <c r="AV109" i="1" s="1"/>
  <c r="F35" i="15"/>
  <c r="AZ109" i="1" s="1"/>
  <c r="F39" i="16"/>
  <c r="BD110" i="1" s="1"/>
  <c r="F38" i="16"/>
  <c r="BC110" i="1" s="1"/>
  <c r="J35" i="17"/>
  <c r="AV111" i="1" s="1"/>
  <c r="F35" i="18"/>
  <c r="AZ112" i="1" s="1"/>
  <c r="F35" i="19"/>
  <c r="AZ113" i="1" s="1"/>
  <c r="F37" i="19"/>
  <c r="BB113" i="1" s="1"/>
  <c r="F39" i="19"/>
  <c r="BD113" i="1" s="1"/>
  <c r="J202" i="4" l="1"/>
  <c r="J102" i="4" s="1"/>
  <c r="R132" i="7"/>
  <c r="R131" i="7" s="1"/>
  <c r="P126" i="12"/>
  <c r="P125" i="12" s="1"/>
  <c r="AU106" i="1" s="1"/>
  <c r="BK1402" i="8"/>
  <c r="J1402" i="8"/>
  <c r="J126" i="8"/>
  <c r="R1318" i="2"/>
  <c r="P163" i="2"/>
  <c r="R126" i="19"/>
  <c r="R125" i="19" s="1"/>
  <c r="R215" i="13"/>
  <c r="BK132" i="7"/>
  <c r="T163" i="8"/>
  <c r="T132" i="7"/>
  <c r="T131" i="7"/>
  <c r="R128" i="18"/>
  <c r="R127" i="18" s="1"/>
  <c r="P215" i="13"/>
  <c r="T132" i="13"/>
  <c r="P129" i="11"/>
  <c r="P128" i="11" s="1"/>
  <c r="AU105" i="1" s="1"/>
  <c r="P1313" i="8"/>
  <c r="P132" i="7"/>
  <c r="R126" i="4"/>
  <c r="R125" i="4" s="1"/>
  <c r="P129" i="15"/>
  <c r="P128" i="15" s="1"/>
  <c r="AU109" i="1" s="1"/>
  <c r="T163" i="2"/>
  <c r="R132" i="13"/>
  <c r="BK129" i="10"/>
  <c r="J129" i="10" s="1"/>
  <c r="J99" i="10" s="1"/>
  <c r="BK126" i="6"/>
  <c r="J126" i="6" s="1"/>
  <c r="J99" i="6" s="1"/>
  <c r="R129" i="15"/>
  <c r="R128" i="15" s="1"/>
  <c r="P132" i="13"/>
  <c r="P131" i="13" s="1"/>
  <c r="AU107" i="1" s="1"/>
  <c r="P215" i="7"/>
  <c r="P129" i="5"/>
  <c r="P128" i="5" s="1"/>
  <c r="AU99" i="1" s="1"/>
  <c r="R163" i="2"/>
  <c r="T128" i="18"/>
  <c r="T127" i="18" s="1"/>
  <c r="T129" i="15"/>
  <c r="T128" i="15" s="1"/>
  <c r="R129" i="11"/>
  <c r="R128" i="11" s="1"/>
  <c r="T129" i="10"/>
  <c r="T128" i="10" s="1"/>
  <c r="P1318" i="2"/>
  <c r="R1313" i="8"/>
  <c r="R995" i="8" s="1"/>
  <c r="BK132" i="13"/>
  <c r="R129" i="10"/>
  <c r="R128" i="10"/>
  <c r="R1402" i="8"/>
  <c r="R129" i="5"/>
  <c r="R128" i="5"/>
  <c r="P126" i="3"/>
  <c r="P125" i="3"/>
  <c r="AU97" i="1" s="1"/>
  <c r="P1407" i="2"/>
  <c r="P1000" i="2" s="1"/>
  <c r="P162" i="2" s="1"/>
  <c r="AU96" i="1" s="1"/>
  <c r="P126" i="19"/>
  <c r="P125" i="19" s="1"/>
  <c r="AU113" i="1" s="1"/>
  <c r="T1313" i="8"/>
  <c r="T995" i="8"/>
  <c r="P995" i="8"/>
  <c r="P163" i="8"/>
  <c r="R126" i="6"/>
  <c r="R125" i="6" s="1"/>
  <c r="R1407" i="2"/>
  <c r="R1000" i="2"/>
  <c r="BK126" i="9"/>
  <c r="J126" i="9"/>
  <c r="J99" i="9" s="1"/>
  <c r="P126" i="6"/>
  <c r="P125" i="6" s="1"/>
  <c r="AU100" i="1" s="1"/>
  <c r="T215" i="13"/>
  <c r="R126" i="12"/>
  <c r="R125" i="12" s="1"/>
  <c r="P126" i="9"/>
  <c r="P125" i="9" s="1"/>
  <c r="AU103" i="1" s="1"/>
  <c r="R163" i="8"/>
  <c r="R162" i="8" s="1"/>
  <c r="T1318" i="2"/>
  <c r="T1000" i="2"/>
  <c r="BK129" i="5"/>
  <c r="J129" i="5" s="1"/>
  <c r="J99" i="5" s="1"/>
  <c r="BK215" i="13"/>
  <c r="J215" i="13" s="1"/>
  <c r="J104" i="13" s="1"/>
  <c r="BK227" i="13"/>
  <c r="J227" i="13"/>
  <c r="J107" i="13" s="1"/>
  <c r="BK163" i="8"/>
  <c r="J163" i="8" s="1"/>
  <c r="J99" i="8" s="1"/>
  <c r="BK163" i="2"/>
  <c r="J163" i="2" s="1"/>
  <c r="J99" i="2" s="1"/>
  <c r="BK1318" i="2"/>
  <c r="J1318" i="2" s="1"/>
  <c r="J117" i="2" s="1"/>
  <c r="BK215" i="7"/>
  <c r="J215" i="7" s="1"/>
  <c r="J104" i="7" s="1"/>
  <c r="BK185" i="15"/>
  <c r="J185" i="15" s="1"/>
  <c r="J105" i="15" s="1"/>
  <c r="BK126" i="19"/>
  <c r="J126" i="19" s="1"/>
  <c r="J99" i="19" s="1"/>
  <c r="BK227" i="7"/>
  <c r="J227" i="7" s="1"/>
  <c r="J107" i="7" s="1"/>
  <c r="BK1313" i="8"/>
  <c r="J1313" i="8" s="1"/>
  <c r="J117" i="8" s="1"/>
  <c r="BK129" i="15"/>
  <c r="J129" i="15"/>
  <c r="J99" i="15" s="1"/>
  <c r="BK128" i="18"/>
  <c r="J128" i="18" s="1"/>
  <c r="J99" i="18" s="1"/>
  <c r="BK123" i="17"/>
  <c r="J123" i="17" s="1"/>
  <c r="J98" i="17" s="1"/>
  <c r="BK123" i="16"/>
  <c r="J123" i="16"/>
  <c r="J98" i="16" s="1"/>
  <c r="AG108" i="1"/>
  <c r="J98" i="14"/>
  <c r="J125" i="14"/>
  <c r="J100" i="14" s="1"/>
  <c r="BK125" i="12"/>
  <c r="J125" i="12" s="1"/>
  <c r="J98" i="12" s="1"/>
  <c r="BK128" i="11"/>
  <c r="J128" i="11" s="1"/>
  <c r="J98" i="11" s="1"/>
  <c r="BK125" i="4"/>
  <c r="J125" i="4" s="1"/>
  <c r="J98" i="4" s="1"/>
  <c r="BK125" i="3"/>
  <c r="J125" i="3" s="1"/>
  <c r="J98" i="3" s="1"/>
  <c r="F36" i="2"/>
  <c r="BA96" i="1" s="1"/>
  <c r="F36" i="9"/>
  <c r="BA103" i="1" s="1"/>
  <c r="J36" i="10"/>
  <c r="AW104" i="1" s="1"/>
  <c r="AT104" i="1" s="1"/>
  <c r="F36" i="11"/>
  <c r="BA105" i="1"/>
  <c r="F36" i="12"/>
  <c r="BA106" i="1"/>
  <c r="J36" i="13"/>
  <c r="AW107" i="1" s="1"/>
  <c r="AT107" i="1" s="1"/>
  <c r="J36" i="15"/>
  <c r="AW109" i="1" s="1"/>
  <c r="AT109" i="1" s="1"/>
  <c r="F36" i="18"/>
  <c r="BA112" i="1" s="1"/>
  <c r="J36" i="2"/>
  <c r="AW96" i="1" s="1"/>
  <c r="AT96" i="1" s="1"/>
  <c r="J36" i="9"/>
  <c r="AW103" i="1"/>
  <c r="AT103" i="1" s="1"/>
  <c r="F36" i="10"/>
  <c r="BA104" i="1" s="1"/>
  <c r="J36" i="11"/>
  <c r="AW105" i="1"/>
  <c r="AT105" i="1" s="1"/>
  <c r="J36" i="12"/>
  <c r="AW106" i="1" s="1"/>
  <c r="AT106" i="1" s="1"/>
  <c r="F36" i="13"/>
  <c r="BA107" i="1" s="1"/>
  <c r="F36" i="15"/>
  <c r="BA109" i="1"/>
  <c r="J36" i="18"/>
  <c r="AW112" i="1" s="1"/>
  <c r="AT112" i="1" s="1"/>
  <c r="J36" i="3"/>
  <c r="AW97" i="1" s="1"/>
  <c r="AT97" i="1" s="1"/>
  <c r="F36" i="4"/>
  <c r="BA98" i="1"/>
  <c r="F36" i="5"/>
  <c r="BA99" i="1" s="1"/>
  <c r="J36" i="6"/>
  <c r="AW100" i="1" s="1"/>
  <c r="AT100" i="1" s="1"/>
  <c r="J36" i="7"/>
  <c r="AW101" i="1" s="1"/>
  <c r="AT101" i="1" s="1"/>
  <c r="J36" i="8"/>
  <c r="AW102" i="1" s="1"/>
  <c r="AT102" i="1" s="1"/>
  <c r="F36" i="14"/>
  <c r="BA108" i="1"/>
  <c r="F36" i="16"/>
  <c r="BA110" i="1"/>
  <c r="F36" i="17"/>
  <c r="BA111" i="1"/>
  <c r="J36" i="19"/>
  <c r="AW113" i="1" s="1"/>
  <c r="AT113" i="1" s="1"/>
  <c r="BB95" i="1"/>
  <c r="BB94" i="1" s="1"/>
  <c r="W31" i="1" s="1"/>
  <c r="AZ95" i="1"/>
  <c r="AZ94" i="1" s="1"/>
  <c r="AV94" i="1" s="1"/>
  <c r="AK29" i="1" s="1"/>
  <c r="F36" i="3"/>
  <c r="BA97" i="1" s="1"/>
  <c r="J36" i="4"/>
  <c r="AW98" i="1"/>
  <c r="AT98" i="1"/>
  <c r="J36" i="5"/>
  <c r="AW99" i="1" s="1"/>
  <c r="AT99" i="1" s="1"/>
  <c r="F36" i="6"/>
  <c r="BA100" i="1"/>
  <c r="F36" i="7"/>
  <c r="BA101" i="1" s="1"/>
  <c r="F36" i="8"/>
  <c r="BA102" i="1" s="1"/>
  <c r="J36" i="14"/>
  <c r="AW108" i="1"/>
  <c r="AT108" i="1"/>
  <c r="AN108" i="1"/>
  <c r="J36" i="16"/>
  <c r="AW110" i="1"/>
  <c r="AT110" i="1" s="1"/>
  <c r="J36" i="17"/>
  <c r="AW111" i="1" s="1"/>
  <c r="AT111" i="1" s="1"/>
  <c r="BC95" i="1"/>
  <c r="BC94" i="1"/>
  <c r="AY94" i="1" s="1"/>
  <c r="F36" i="19"/>
  <c r="BA113" i="1"/>
  <c r="BD95" i="1"/>
  <c r="BD94" i="1" s="1"/>
  <c r="W33" i="1" s="1"/>
  <c r="R131" i="13" l="1"/>
  <c r="BK1000" i="2"/>
  <c r="BK162" i="2" s="1"/>
  <c r="J162" i="2" s="1"/>
  <c r="J98" i="2" s="1"/>
  <c r="P162" i="8"/>
  <c r="AU102" i="1"/>
  <c r="R162" i="2"/>
  <c r="T162" i="2"/>
  <c r="BK131" i="7"/>
  <c r="J131" i="7" s="1"/>
  <c r="J32" i="7" s="1"/>
  <c r="AG101" i="1" s="1"/>
  <c r="BK131" i="13"/>
  <c r="J131" i="13" s="1"/>
  <c r="J32" i="13" s="1"/>
  <c r="AG107" i="1" s="1"/>
  <c r="P131" i="7"/>
  <c r="AU101" i="1" s="1"/>
  <c r="T131" i="13"/>
  <c r="T162" i="8"/>
  <c r="BK995" i="8"/>
  <c r="BK162" i="8" s="1"/>
  <c r="J162" i="8" s="1"/>
  <c r="J32" i="8" s="1"/>
  <c r="AG102" i="1" s="1"/>
  <c r="BK128" i="5"/>
  <c r="J128" i="5"/>
  <c r="BK127" i="18"/>
  <c r="J127" i="18"/>
  <c r="J132" i="7"/>
  <c r="J99" i="7"/>
  <c r="BK125" i="6"/>
  <c r="J125" i="6"/>
  <c r="J98" i="6" s="1"/>
  <c r="BK128" i="10"/>
  <c r="J128" i="10" s="1"/>
  <c r="J32" i="10" s="1"/>
  <c r="AG104" i="1" s="1"/>
  <c r="J132" i="13"/>
  <c r="J99" i="13" s="1"/>
  <c r="BK128" i="15"/>
  <c r="J128" i="15" s="1"/>
  <c r="J98" i="15" s="1"/>
  <c r="BK125" i="9"/>
  <c r="J125" i="9" s="1"/>
  <c r="J98" i="9" s="1"/>
  <c r="BK125" i="19"/>
  <c r="J125" i="19" s="1"/>
  <c r="J98" i="19" s="1"/>
  <c r="J41" i="14"/>
  <c r="J1000" i="2"/>
  <c r="J109" i="2" s="1"/>
  <c r="J32" i="3"/>
  <c r="AG97" i="1" s="1"/>
  <c r="AN97" i="1" s="1"/>
  <c r="J32" i="17"/>
  <c r="AG111" i="1"/>
  <c r="AN111" i="1"/>
  <c r="W32" i="1"/>
  <c r="J32" i="5"/>
  <c r="AG99" i="1" s="1"/>
  <c r="J32" i="18"/>
  <c r="AG112" i="1" s="1"/>
  <c r="J32" i="11"/>
  <c r="AG105" i="1" s="1"/>
  <c r="AN105" i="1" s="1"/>
  <c r="W29" i="1"/>
  <c r="AY95" i="1"/>
  <c r="J32" i="4"/>
  <c r="AG98" i="1" s="1"/>
  <c r="AN98" i="1" s="1"/>
  <c r="J32" i="12"/>
  <c r="AG106" i="1"/>
  <c r="AN106" i="1"/>
  <c r="AX94" i="1"/>
  <c r="BA95" i="1"/>
  <c r="AW95" i="1" s="1"/>
  <c r="J32" i="2"/>
  <c r="AG96" i="1"/>
  <c r="J32" i="16"/>
  <c r="AG110" i="1" s="1"/>
  <c r="AN110" i="1" s="1"/>
  <c r="AX95" i="1"/>
  <c r="AV95" i="1"/>
  <c r="J995" i="8" l="1"/>
  <c r="J109" i="8" s="1"/>
  <c r="J41" i="8"/>
  <c r="J41" i="18"/>
  <c r="J41" i="13"/>
  <c r="J41" i="5"/>
  <c r="J41" i="10"/>
  <c r="J41" i="7"/>
  <c r="J98" i="18"/>
  <c r="J98" i="8"/>
  <c r="J98" i="10"/>
  <c r="J98" i="7"/>
  <c r="J98" i="13"/>
  <c r="J98" i="5"/>
  <c r="J41" i="17"/>
  <c r="J41" i="16"/>
  <c r="J41" i="12"/>
  <c r="J41" i="11"/>
  <c r="J41" i="4"/>
  <c r="J41" i="3"/>
  <c r="J41" i="2"/>
  <c r="AN96" i="1"/>
  <c r="AN104" i="1"/>
  <c r="AN107" i="1"/>
  <c r="AN112" i="1"/>
  <c r="AN101" i="1"/>
  <c r="AN102" i="1"/>
  <c r="AN99" i="1"/>
  <c r="J32" i="15"/>
  <c r="AG109" i="1" s="1"/>
  <c r="J32" i="6"/>
  <c r="AG100" i="1"/>
  <c r="AN100" i="1" s="1"/>
  <c r="J32" i="19"/>
  <c r="AG113" i="1" s="1"/>
  <c r="J32" i="9"/>
  <c r="AG103" i="1" s="1"/>
  <c r="AN103" i="1" s="1"/>
  <c r="AU95" i="1"/>
  <c r="AU94" i="1" s="1"/>
  <c r="AT95" i="1"/>
  <c r="BA94" i="1"/>
  <c r="W30" i="1" s="1"/>
  <c r="J41" i="9" l="1"/>
  <c r="J41" i="19"/>
  <c r="J41" i="6"/>
  <c r="J41" i="15"/>
  <c r="AN109" i="1"/>
  <c r="AN113" i="1"/>
  <c r="AG95" i="1"/>
  <c r="AG94" i="1" s="1"/>
  <c r="AK26" i="1" s="1"/>
  <c r="AK35" i="1" s="1"/>
  <c r="AW94" i="1"/>
  <c r="AK30" i="1" s="1"/>
  <c r="AN95" i="1" l="1"/>
  <c r="AT94" i="1"/>
  <c r="AN94" i="1" s="1"/>
</calcChain>
</file>

<file path=xl/sharedStrings.xml><?xml version="1.0" encoding="utf-8"?>
<sst xmlns="http://schemas.openxmlformats.org/spreadsheetml/2006/main" count="60528" uniqueCount="4573">
  <si>
    <t>Export Komplet</t>
  </si>
  <si>
    <t/>
  </si>
  <si>
    <t>2.0</t>
  </si>
  <si>
    <t>ZAMOK</t>
  </si>
  <si>
    <t>False</t>
  </si>
  <si>
    <t>{2aa9b115-e775-4b5a-acfb-2490074b4150}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</si>
  <si>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</si>
  <si>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</si>
  <si>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</si>
  <si>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</si>
  <si>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</si>
  <si>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</si>
  <si>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</si>
  <si>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</si>
  <si>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VO00570d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</si>
  <si>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</si>
  <si>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</si>
  <si>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Rozšíření kom.soc. služeb CSS Stod</t>
  </si>
  <si>
    <t>KSO:</t>
  </si>
  <si>
    <t>CC-CZ:</t>
  </si>
  <si>
    <t>Místo:</t>
  </si>
  <si>
    <t xml:space="preserve"> </t>
  </si>
  <si>
    <t>Datum:</t>
  </si>
  <si>
    <t>1. 11. 2024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</si>
  <si>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</si>
  <si>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</si>
  <si>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</si>
  <si>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</si>
  <si>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</si>
  <si>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</si>
  <si>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</si>
  <si>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</si>
  <si>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</si>
  <si>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</si>
  <si>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</si>
  <si>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</si>
  <si>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</si>
  <si>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</si>
  <si>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</si>
  <si>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</si>
  <si>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</si>
  <si>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</si>
  <si>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</si>
  <si>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</si>
  <si>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</si>
  <si>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</si>
  <si>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</si>
  <si>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</si>
  <si>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</si>
  <si>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</si>
  <si>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</si>
  <si>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</si>
  <si>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</si>
  <si>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</si>
  <si>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</si>
  <si>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</si>
  <si>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</si>
  <si>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</si>
  <si>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</si>
  <si>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</si>
  <si>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</si>
  <si>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</si>
  <si>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</si>
  <si>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</si>
  <si>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</si>
  <si>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</si>
  <si>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</si>
  <si>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</si>
  <si>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</si>
  <si>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</si>
  <si>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</si>
  <si>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</si>
  <si>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</si>
  <si>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</si>
  <si>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</si>
  <si>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</si>
  <si>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</si>
  <si>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VO00555d</t>
  </si>
  <si>
    <t>Novostavba rodinných domů Mantov aktualizace 3</t>
  </si>
  <si>
    <t>STA</t>
  </si>
  <si>
    <t>1</t>
  </si>
  <si>
    <t>{3adfcf07-3443-45a5-8b4d-488049315569}</t>
  </si>
  <si>
    <t>/</t>
  </si>
  <si>
    <t>00555</t>
  </si>
  <si>
    <t>SO01 RD</t>
  </si>
  <si>
    <t>Soupis</t>
  </si>
  <si>
    <t>2</t>
  </si>
  <si>
    <t>{01953f0c-d1aa-448e-a044-e6164862044f}</t>
  </si>
  <si>
    <t>Přípojka vody SO01</t>
  </si>
  <si>
    <t>Přípojka vody</t>
  </si>
  <si>
    <t>{e0e1e0d0-3457-4b9b-91c0-4276782fa4ce}</t>
  </si>
  <si>
    <t>Přípojka kanal SO01</t>
  </si>
  <si>
    <t>Přípojka kanalizace splaškové</t>
  </si>
  <si>
    <t>{10b9bdcc-9eef-4464-bcc6-648b9f3c62f5}</t>
  </si>
  <si>
    <t>Dešťová kanal SO01</t>
  </si>
  <si>
    <t>Dešťová kanalizace</t>
  </si>
  <si>
    <t>{2909ff09-fb73-4519-855a-ea0838e66220}</t>
  </si>
  <si>
    <t>Rozvod vody SO01</t>
  </si>
  <si>
    <t>Voda k vodním zásuvkám, automatický závlahový systém</t>
  </si>
  <si>
    <t>{195b76e8-12e5-4861-8605-5cc35095ea59}</t>
  </si>
  <si>
    <t>Vrty TČ SO01</t>
  </si>
  <si>
    <t>Vrty TČ vč. dopojení</t>
  </si>
  <si>
    <t>{017c169f-79c1-4327-858d-4946c7940c15}</t>
  </si>
  <si>
    <t>00556</t>
  </si>
  <si>
    <t>SO02 RD</t>
  </si>
  <si>
    <t>{10c06ed3-8b72-4a96-87af-13646d700379}</t>
  </si>
  <si>
    <t>Přípojka vody SO02</t>
  </si>
  <si>
    <t>{5ea9cfbc-7252-4703-91ea-31c6c438f543}</t>
  </si>
  <si>
    <t>Přípojka kanal SO02</t>
  </si>
  <si>
    <t>{8882ec1f-cd3e-4692-a4e7-9fc2b771910e}</t>
  </si>
  <si>
    <t>Dešťová kanal SO02</t>
  </si>
  <si>
    <t>{41324f05-ec08-4af0-b481-02ee167264e0}</t>
  </si>
  <si>
    <t>Rozvod vody SO02</t>
  </si>
  <si>
    <t>{38eee1ed-9dc0-40b9-8e28-fbf17d6c2e06}</t>
  </si>
  <si>
    <t>Vrty TČ SO02</t>
  </si>
  <si>
    <t>{abd155fd-365d-4df4-8f56-8a5d6ed0d39d}</t>
  </si>
  <si>
    <t>Přípojka el. NN</t>
  </si>
  <si>
    <t>Přípojka NN SO01, SO02 zemní práce</t>
  </si>
  <si>
    <t>{c4c44ccf-6c82-4e9e-8c91-8281fa62c9ea}</t>
  </si>
  <si>
    <t>00557</t>
  </si>
  <si>
    <t>SO03, SO04 - pergoly</t>
  </si>
  <si>
    <t>{d83a5c16-8ef3-4f19-b90b-a885b88c0bee}</t>
  </si>
  <si>
    <t>SO03</t>
  </si>
  <si>
    <t>elektroinstalace zemní práce</t>
  </si>
  <si>
    <t>{0f1056ee-6fd8-471d-bf18-df882b867a38}</t>
  </si>
  <si>
    <t>SO04</t>
  </si>
  <si>
    <t>{4a641981-785f-4a67-9cd0-78f36a5f1e95}</t>
  </si>
  <si>
    <t>00558</t>
  </si>
  <si>
    <t>Zpevněné plochy, oplocení</t>
  </si>
  <si>
    <t>{7b61e394-fefb-401d-9969-09ae0424b874}</t>
  </si>
  <si>
    <t>VRN</t>
  </si>
  <si>
    <t>{c0ab211d-4e3a-47a3-b1df-f54509facbaa}</t>
  </si>
  <si>
    <t>KRYCÍ LIST SOUPISU PRACÍ</t>
  </si>
  <si>
    <t>Objekt:</t>
  </si>
  <si>
    <t>VO00555d - Novostavba rodinných domů Mantov aktualizace 3</t>
  </si>
  <si>
    <t>Soupis:</t>
  </si>
  <si>
    <t>00555 - SO01 RD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</si>
  <si>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</si>
  <si>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</si>
  <si>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</si>
  <si>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</si>
  <si>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</si>
  <si>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</si>
  <si>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</si>
  <si>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</si>
  <si>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</si>
  <si>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</si>
  <si>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</si>
  <si>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</si>
  <si>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</si>
  <si>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</si>
  <si>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</si>
  <si>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</si>
  <si>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</si>
  <si>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</si>
  <si>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</si>
  <si>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</si>
  <si>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</si>
  <si>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</si>
  <si>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</si>
  <si>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730 - Ústřední vytápění </t>
  </si>
  <si>
    <t xml:space="preserve">      713.1 - Tepelné izolace</t>
  </si>
  <si>
    <t xml:space="preserve">      732 - Ústřední vytápění - strojovny</t>
  </si>
  <si>
    <t xml:space="preserve">      732.1 - Vystrojení primárního okruhu tepelného čerpadla</t>
  </si>
  <si>
    <t xml:space="preserve">      733 - Ústřední vytápění - rozvodné potrubí</t>
  </si>
  <si>
    <t xml:space="preserve">      734 - Ústřední vytápění - armatury</t>
  </si>
  <si>
    <t xml:space="preserve">      735 - Ústřední vytápění - otopná tělesa</t>
  </si>
  <si>
    <t xml:space="preserve">      736 - Ústřední vytápění - plošné vytápění a chlazení</t>
  </si>
  <si>
    <t xml:space="preserve">      790 - Ostatní</t>
  </si>
  <si>
    <t xml:space="preserve">    751 - Vzduchotechnika</t>
  </si>
  <si>
    <t xml:space="preserve">      751.1 - Vzduchotechnika - dodávka</t>
  </si>
  <si>
    <t xml:space="preserve">      751.2 - Vzduchotechnika - montáž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</si>
  <si>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</si>
  <si>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</si>
  <si>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</si>
  <si>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Konstrukce pokrývačské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</si>
  <si>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</si>
  <si>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</si>
  <si>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</si>
  <si>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</si>
  <si>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</si>
  <si>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</si>
  <si>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</si>
  <si>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</si>
  <si>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</si>
  <si>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</si>
  <si>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</si>
  <si>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</si>
  <si>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</si>
  <si>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</si>
  <si>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</si>
  <si>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</si>
  <si>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</si>
  <si>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</si>
  <si>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</si>
  <si>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</si>
  <si>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</si>
  <si>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</si>
  <si>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</si>
  <si>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</si>
  <si>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</si>
  <si>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</si>
  <si>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121151114</t>
  </si>
  <si>
    <t>Sejmutí ornice plochy do 500 m2 tl vrstvy do 250 mm strojně</t>
  </si>
  <si>
    <t>m2</t>
  </si>
  <si>
    <t>4</t>
  </si>
  <si>
    <t>-245129828</t>
  </si>
  <si>
    <t>VV</t>
  </si>
  <si>
    <t>23,450*33,800</t>
  </si>
  <si>
    <t>Součet</t>
  </si>
  <si>
    <t>546</t>
  </si>
  <si>
    <t>122251101</t>
  </si>
  <si>
    <t>Odkopávky a prokopávky nezapažené v hornině třídy těžitelnosti I skupiny 3 objem do 20 m3 strojně</t>
  </si>
  <si>
    <t>m3</t>
  </si>
  <si>
    <t>-459646409</t>
  </si>
  <si>
    <t>8,000*2,900*0,25</t>
  </si>
  <si>
    <t>Součet terasa</t>
  </si>
  <si>
    <t>594</t>
  </si>
  <si>
    <t>131251100</t>
  </si>
  <si>
    <t>Hloubení jam nezapažených v hornině třídy těžitelnosti I skupiny 3 objem do 20 m3 strojně</t>
  </si>
  <si>
    <t>-1633171913</t>
  </si>
  <si>
    <t>1,200*1,200*0,600*3</t>
  </si>
  <si>
    <t>Součet patky terasa</t>
  </si>
  <si>
    <t>3</t>
  </si>
  <si>
    <t>131351104</t>
  </si>
  <si>
    <t>Hloubení jam nezapažených v hornině třídy těžitelnosti II skupiny 4 objem do 500 m3 strojně</t>
  </si>
  <si>
    <t>1422873442</t>
  </si>
  <si>
    <t>15,550*25,900*1,150</t>
  </si>
  <si>
    <t>Součet RD</t>
  </si>
  <si>
    <t>162251122</t>
  </si>
  <si>
    <t>Vodorovné přemístění do 50 m výkopku/sypaniny z horniny třídy těžitelnosti II, skupiny 4 a 5</t>
  </si>
  <si>
    <t>1116373877</t>
  </si>
  <si>
    <t>(13,500+23,400)*2*0,750</t>
  </si>
  <si>
    <t>Součet pro zpětný zásyp</t>
  </si>
  <si>
    <t>5</t>
  </si>
  <si>
    <t>162751137</t>
  </si>
  <si>
    <t>Vodorovné přemístění do 10000 m výkopku/sypaniny z horniny třídy těžitelnosti II, skupiny 4 a 5</t>
  </si>
  <si>
    <t>2085139084</t>
  </si>
  <si>
    <t>463,157-55,350</t>
  </si>
  <si>
    <t>6</t>
  </si>
  <si>
    <t>162751139</t>
  </si>
  <si>
    <t>Příplatek k vodorovnému přemístění výkopku/sypaniny z horniny třídy těžitelnosti II skupiny 4 a 5 ZKD 1000 m přes 10000 m</t>
  </si>
  <si>
    <t>1483930454</t>
  </si>
  <si>
    <t>407,807*15</t>
  </si>
  <si>
    <t>7</t>
  </si>
  <si>
    <t>171201231</t>
  </si>
  <si>
    <t>Poplatek za uložení zeminy a kamení na recyklační skládce (skládkovné) kód odpadu 17 05 04</t>
  </si>
  <si>
    <t>t</t>
  </si>
  <si>
    <t>-1650115003</t>
  </si>
  <si>
    <t>407,807*1,800</t>
  </si>
  <si>
    <t>8</t>
  </si>
  <si>
    <t>174151101</t>
  </si>
  <si>
    <t>Zásyp jam, šachet rýh nebo kolem objektů sypaninou se zhutněním</t>
  </si>
  <si>
    <t>-1737534449</t>
  </si>
  <si>
    <t>Mezisoučet zpětný zásyp kolem objektu</t>
  </si>
  <si>
    <t>9</t>
  </si>
  <si>
    <t>181951114</t>
  </si>
  <si>
    <t>Úprava pláně v hornině třídy těžitelnosti II skupiny 4 a 5 se zhutněním strojně</t>
  </si>
  <si>
    <t>120873299</t>
  </si>
  <si>
    <t>14,550*24,900</t>
  </si>
  <si>
    <t>Zakládání</t>
  </si>
  <si>
    <t>10</t>
  </si>
  <si>
    <t>212751101</t>
  </si>
  <si>
    <t>Trativod z drenážních trubek flexibilních PVC-U SN 4 perforace 360° včetně lože otevřený výkop DN 50 pro meliorace</t>
  </si>
  <si>
    <t>m</t>
  </si>
  <si>
    <t>-238620557</t>
  </si>
  <si>
    <t>11,450*11</t>
  </si>
  <si>
    <t>10,400*2</t>
  </si>
  <si>
    <t>Mezisoučet odvedení radonu</t>
  </si>
  <si>
    <t>11</t>
  </si>
  <si>
    <t>212751104</t>
  </si>
  <si>
    <t>Trativod z drenážních trubek flexibilních PVC-U SN 4 perforace 360° včetně lože otevřený výkop DN 100 pro meliorace</t>
  </si>
  <si>
    <t>-545489979</t>
  </si>
  <si>
    <t>21,900</t>
  </si>
  <si>
    <t>545</t>
  </si>
  <si>
    <t>212751106</t>
  </si>
  <si>
    <t>Trativod z drenážních trubek flexibilních PVC-U SN 4 perforace 360° včetně lože otevřený výkop DN 150 pro meliorace</t>
  </si>
  <si>
    <t>1934916090</t>
  </si>
  <si>
    <t>(23,900+13,550)*2</t>
  </si>
  <si>
    <t>Mezisoučet drenáž kolem RD</t>
  </si>
  <si>
    <t>213141112</t>
  </si>
  <si>
    <t>Zřízení vrstvy z geotextilie v rovině nebo ve sklonu do 1:5 š přes 3 do 6 m</t>
  </si>
  <si>
    <t>691768054</t>
  </si>
  <si>
    <t>15,000+1,000</t>
  </si>
  <si>
    <t>(1,000+13,450+1,500)*1,800*2</t>
  </si>
  <si>
    <t>23,800*1,500</t>
  </si>
  <si>
    <t>Součet okapový chodník</t>
  </si>
  <si>
    <t>13</t>
  </si>
  <si>
    <t>M</t>
  </si>
  <si>
    <t>69311081</t>
  </si>
  <si>
    <t>geotextilie netkaná separační, ochranná, filtrační, drenážní PES 300g/m2</t>
  </si>
  <si>
    <t>-356432120</t>
  </si>
  <si>
    <t>125,488*1,1845 "Přepočtené koeficientem množství</t>
  </si>
  <si>
    <t>15</t>
  </si>
  <si>
    <t>895270001</t>
  </si>
  <si>
    <t>Proplachovací a kontrolní šachta z PVC-U vnější průměr 315 mm pro drenáže budov s lapačem písku užitné výšky 350 mm</t>
  </si>
  <si>
    <t>kus</t>
  </si>
  <si>
    <t>1647368708</t>
  </si>
  <si>
    <t>16</t>
  </si>
  <si>
    <t>895270021</t>
  </si>
  <si>
    <t>Proplachovací a kontrolní šachta z PVC-U vnější průměr 315 mm pro drenáže budov šachtové prodloužení světlé hloubky 800 mm</t>
  </si>
  <si>
    <t>-1207351770</t>
  </si>
  <si>
    <t>17</t>
  </si>
  <si>
    <t>919726122</t>
  </si>
  <si>
    <t>Geotextilie netkaná pro ochranu, separaci nebo filtraci měrná hmotnost přes 200 do 300 g/m2</t>
  </si>
  <si>
    <t>-378823482</t>
  </si>
  <si>
    <t>(23,900+13,550)*2*1,500</t>
  </si>
  <si>
    <t>18</t>
  </si>
  <si>
    <t>721173317.PPL</t>
  </si>
  <si>
    <t>Potrubí kanalizační PIPE LIFE KG SN 4 dešťové DN 160</t>
  </si>
  <si>
    <t>1153635272</t>
  </si>
  <si>
    <t>6,900</t>
  </si>
  <si>
    <t>Součet odvětrací potrubí radonu</t>
  </si>
  <si>
    <t>19</t>
  </si>
  <si>
    <t>271532212</t>
  </si>
  <si>
    <t>Podsyp pod základové konstrukce se zhutněním z hrubého kameniva frakce 16 až 32 mm</t>
  </si>
  <si>
    <t>-1478895332</t>
  </si>
  <si>
    <t>13,550*23,900*0,125</t>
  </si>
  <si>
    <t>Součet vyrovnávací vrstva štěrková pod základovou deskou</t>
  </si>
  <si>
    <t>20</t>
  </si>
  <si>
    <t>213141111</t>
  </si>
  <si>
    <t>Zřízení vrstvy z geotextilie v rovině nebo ve sklonu do 1:5 š do 3 m</t>
  </si>
  <si>
    <t>596611844</t>
  </si>
  <si>
    <t>13,550*23,900</t>
  </si>
  <si>
    <t>Součet na vyrovnávací vrstvě štěrkové</t>
  </si>
  <si>
    <t>69311143</t>
  </si>
  <si>
    <t>geotextilie netkaná separační, ochranná, filtrační, drenážní PP 210g/m2</t>
  </si>
  <si>
    <t>-1840463440</t>
  </si>
  <si>
    <t>323,845*1,15</t>
  </si>
  <si>
    <t>22</t>
  </si>
  <si>
    <t>632481213</t>
  </si>
  <si>
    <t>Separační vrstva z PE fólie</t>
  </si>
  <si>
    <t>1497866396</t>
  </si>
  <si>
    <t>Součet pod podkladní deskou z prostého betonu</t>
  </si>
  <si>
    <t>23</t>
  </si>
  <si>
    <t>273351121</t>
  </si>
  <si>
    <t>Zřízení bednění základových desek</t>
  </si>
  <si>
    <t>1295051444</t>
  </si>
  <si>
    <t>(23,900+13,550+16,400+1,050+2,500+1,050+5,000+13,550)*0,300</t>
  </si>
  <si>
    <t>Součet bednění základové desky</t>
  </si>
  <si>
    <t>24</t>
  </si>
  <si>
    <t>273351122</t>
  </si>
  <si>
    <t>Odstranění bednění základových desek</t>
  </si>
  <si>
    <t>-1566899316</t>
  </si>
  <si>
    <t>Součet odbednění základové desky</t>
  </si>
  <si>
    <t>25</t>
  </si>
  <si>
    <t>631311113</t>
  </si>
  <si>
    <t>Mazanina tl přes 50 do 80 mm z betonu prostého bez zvýšených nároků na prostředí tř. C 12/15</t>
  </si>
  <si>
    <t>-1558750059</t>
  </si>
  <si>
    <t>13,550*23,900*0,075</t>
  </si>
  <si>
    <t>Součet podkladní deska prostý beton</t>
  </si>
  <si>
    <t>26</t>
  </si>
  <si>
    <t>27332100R01</t>
  </si>
  <si>
    <t>Ztížené podmínky zakládání, nepředvídatelná skladba násypů</t>
  </si>
  <si>
    <t>kpl</t>
  </si>
  <si>
    <t>1810773361</t>
  </si>
  <si>
    <t>27</t>
  </si>
  <si>
    <t>273321611</t>
  </si>
  <si>
    <t>Základové desky ze ŽB bez zvýšených nároků na prostředí tř. C 30/37</t>
  </si>
  <si>
    <t>-317519285</t>
  </si>
  <si>
    <t>13,550*23,900*0,200</t>
  </si>
  <si>
    <t>-1,050*2,500*0,200</t>
  </si>
  <si>
    <t>Součet základová deska</t>
  </si>
  <si>
    <t>28</t>
  </si>
  <si>
    <t>273361821</t>
  </si>
  <si>
    <t>Výztuž základových desek betonářskou ocelí 10 505 (R)</t>
  </si>
  <si>
    <t>-1972030128</t>
  </si>
  <si>
    <t>9.35587</t>
  </si>
  <si>
    <t>Součet výztuž základové desky</t>
  </si>
  <si>
    <t>29</t>
  </si>
  <si>
    <t>275321611</t>
  </si>
  <si>
    <t>Základové patky ze ŽB bez zvýšených nároků na prostředí tř. C 30/37</t>
  </si>
  <si>
    <t>-199450702</t>
  </si>
  <si>
    <t>0,800*0,800*0,825*3</t>
  </si>
  <si>
    <t>30</t>
  </si>
  <si>
    <t>275361821</t>
  </si>
  <si>
    <t>Výztuž základových patek betonářskou ocelí 10 505 (R)</t>
  </si>
  <si>
    <t>-682386086</t>
  </si>
  <si>
    <t>1,584*0,130</t>
  </si>
  <si>
    <t>31</t>
  </si>
  <si>
    <t>275351121</t>
  </si>
  <si>
    <t>Zřízení bednění základových patek</t>
  </si>
  <si>
    <t>329512982</t>
  </si>
  <si>
    <t>0,800*4*0,825*3</t>
  </si>
  <si>
    <t>32</t>
  </si>
  <si>
    <t>275351122</t>
  </si>
  <si>
    <t>Odstranění bednění základových patek</t>
  </si>
  <si>
    <t>-1565979880</t>
  </si>
  <si>
    <t>33</t>
  </si>
  <si>
    <t>271532213</t>
  </si>
  <si>
    <t>Podsyp pod základové konstrukce se zhutněním z hrubého kameniva frakce 8 až 16 mm</t>
  </si>
  <si>
    <t>-40912752</t>
  </si>
  <si>
    <t>4,900*6,075*0,750*6</t>
  </si>
  <si>
    <t>3,900*6,075*0,750*2</t>
  </si>
  <si>
    <t>3,000*6,075*0,750*1</t>
  </si>
  <si>
    <t>3,000*5,025*0,750*1</t>
  </si>
  <si>
    <t>Součet podsyp pod podkladní desku</t>
  </si>
  <si>
    <t>34</t>
  </si>
  <si>
    <t>-854513231</t>
  </si>
  <si>
    <t>(23,400+13,050+15,900+1,050+3,000+1,050+4,900+13,050)*0,250</t>
  </si>
  <si>
    <t>Součet bednění podkladní desky</t>
  </si>
  <si>
    <t>35</t>
  </si>
  <si>
    <t>-1885735286</t>
  </si>
  <si>
    <t>Součet odbednění podkladní desky</t>
  </si>
  <si>
    <t>36</t>
  </si>
  <si>
    <t>272321411</t>
  </si>
  <si>
    <t>Základové klenby ze ŽB bez zvýšených nároků na prostředí tř. C 20/25</t>
  </si>
  <si>
    <t>1006214213</t>
  </si>
  <si>
    <t>23,400*13,050*0,200</t>
  </si>
  <si>
    <t>-1,050*3,000*0,200</t>
  </si>
  <si>
    <t xml:space="preserve">Součet  podkladní deska </t>
  </si>
  <si>
    <t>37</t>
  </si>
  <si>
    <t>1739164924</t>
  </si>
  <si>
    <t>8,98189</t>
  </si>
  <si>
    <t>Součet výztuž podkladní desky</t>
  </si>
  <si>
    <t>38</t>
  </si>
  <si>
    <t>279113134</t>
  </si>
  <si>
    <t>Základová zeď tl přes 250 do 300 mm z tvárnic ztraceného bednění včetně výplně z betonu tř. C 16/20</t>
  </si>
  <si>
    <t>-114457987</t>
  </si>
  <si>
    <t>(13,050+22,800+13,050+15,600+3,000+3,900+22,800-1,600-3,000)*0,750</t>
  </si>
  <si>
    <t>6,075*8*0,750</t>
  </si>
  <si>
    <t>39</t>
  </si>
  <si>
    <t>279113135</t>
  </si>
  <si>
    <t>Základová zeď tl přes 300 do 400 mm z tvárnic ztraceného bednění včetně výplně z betonu tř. C 16/20</t>
  </si>
  <si>
    <t>-58958067</t>
  </si>
  <si>
    <t>(1,600+3,000)*0,750</t>
  </si>
  <si>
    <t>Součet rozšíření základů</t>
  </si>
  <si>
    <t>40</t>
  </si>
  <si>
    <t>279361821</t>
  </si>
  <si>
    <t>Výztuž základových zdí nosných betonářskou ocelí 10 505</t>
  </si>
  <si>
    <t>1707212325</t>
  </si>
  <si>
    <t>"Betonářská výztuž R6 - 0,222 kg/m</t>
  </si>
  <si>
    <t>"Vodorovná výztuž - 2 pruty v každé ložné spáře, celkem 3 spáry:</t>
  </si>
  <si>
    <t>(13,050+22,800+13,050+15,600+3,000+3,900+22,800)*2*3*0,222/1000</t>
  </si>
  <si>
    <t>6,075*8*2*3*0,222/1000</t>
  </si>
  <si>
    <t>"přesahy 3%:</t>
  </si>
  <si>
    <t>0,190*0,03</t>
  </si>
  <si>
    <t>Mezisoučet vodorovná výztuž</t>
  </si>
  <si>
    <t>"Svislá výztuž - 4 pruty na bm délky</t>
  </si>
  <si>
    <t>(13,050+22,800+13,050+15,600+3,000+3,900+22,800)*4*0,950*0,222/1000</t>
  </si>
  <si>
    <t>6,075*8*4*0,950*0,222/1000</t>
  </si>
  <si>
    <t>Mezisoučet svislá výztuž</t>
  </si>
  <si>
    <t>Svislé a kompletní konstrukce</t>
  </si>
  <si>
    <t>41</t>
  </si>
  <si>
    <t>311101211</t>
  </si>
  <si>
    <t>Vytvoření prostupů do 0,02 m2 ve zdech nosných osazením vložek z trub, dílců, tvarovek</t>
  </si>
  <si>
    <t>1918729446</t>
  </si>
  <si>
    <t>10,000*0,300</t>
  </si>
  <si>
    <t>Součet základové zdi</t>
  </si>
  <si>
    <t>42</t>
  </si>
  <si>
    <t>311101212</t>
  </si>
  <si>
    <t>Vytvoření prostupů přes 0,02 do 0,05 m2 ve zdech nosných osazením vložek z trub, dílců, tvarovek</t>
  </si>
  <si>
    <t>-799300813</t>
  </si>
  <si>
    <t>5,000*0,300</t>
  </si>
  <si>
    <t>43</t>
  </si>
  <si>
    <t>311101215</t>
  </si>
  <si>
    <t>Vytvoření prostupů přes 0,20 do 0,35 m2 ve zdech nosných osazením vložek z trub, dílců, tvarovek</t>
  </si>
  <si>
    <t>1269153310</t>
  </si>
  <si>
    <t>2,000*0,300</t>
  </si>
  <si>
    <t>1,000*0,400</t>
  </si>
  <si>
    <t>44</t>
  </si>
  <si>
    <t>31127414R01</t>
  </si>
  <si>
    <t>Zdivo nosné z tvárnic betonových tl 240 mm</t>
  </si>
  <si>
    <t>153572801</t>
  </si>
  <si>
    <t>(13,450-0,420)*3,200*0,240</t>
  </si>
  <si>
    <t>-1,500*1,485*2*0,240</t>
  </si>
  <si>
    <t>(23,800-0,420-0,500)*3,200*0,240</t>
  </si>
  <si>
    <t>1,050*2*3,200*0,240</t>
  </si>
  <si>
    <t>-1,650*2,335*0,240</t>
  </si>
  <si>
    <t>-1,500*1,485*3*0,240</t>
  </si>
  <si>
    <t>-1,050*2,335*0,240</t>
  </si>
  <si>
    <t>-3,100*2,335*2*0,240</t>
  </si>
  <si>
    <t>45</t>
  </si>
  <si>
    <t>317321511</t>
  </si>
  <si>
    <t>Překlad ze ŽB tř. C 20/25</t>
  </si>
  <si>
    <t>-1085904723</t>
  </si>
  <si>
    <t>2,130*0,350*0,240*1</t>
  </si>
  <si>
    <t>2,000*0,350*0,240*8</t>
  </si>
  <si>
    <t>1,530*0,350*0,240*1</t>
  </si>
  <si>
    <t>3,580*0,350*0,240*2</t>
  </si>
  <si>
    <t>Mezisoučet zdi obvodové</t>
  </si>
  <si>
    <t>1,050*0,350*0,175*4</t>
  </si>
  <si>
    <t>1,150*0,350*0,175*1</t>
  </si>
  <si>
    <t>1,350*0,350*0,175*10</t>
  </si>
  <si>
    <t>Mezisoučet zdi vnitřní</t>
  </si>
  <si>
    <t>46</t>
  </si>
  <si>
    <t>317351107</t>
  </si>
  <si>
    <t>Zřízení bednění překladů v do 4 m</t>
  </si>
  <si>
    <t>-1026885347</t>
  </si>
  <si>
    <t>2,130*0,350*2*1</t>
  </si>
  <si>
    <t>2,000*0,350*2*8</t>
  </si>
  <si>
    <t>1,530*0,350*2*1</t>
  </si>
  <si>
    <t>3,580*0,350*2*2</t>
  </si>
  <si>
    <t>1,050*0,350*2*4</t>
  </si>
  <si>
    <t>1,150*0,350*2*1</t>
  </si>
  <si>
    <t>1,350*0,350*2*10</t>
  </si>
  <si>
    <t>47</t>
  </si>
  <si>
    <t>317351108</t>
  </si>
  <si>
    <t>Odstranění bednění překladů v do 4 m</t>
  </si>
  <si>
    <t>-590956331</t>
  </si>
  <si>
    <t>48</t>
  </si>
  <si>
    <t>342242225.BTS</t>
  </si>
  <si>
    <t>Příčky jednoduché z betonových příčkovek TPB 175/Lep198-P6 tl 175 mm</t>
  </si>
  <si>
    <t>-131326444</t>
  </si>
  <si>
    <t>22,900*2,800</t>
  </si>
  <si>
    <t>-1,000*1,970*4</t>
  </si>
  <si>
    <t>-0,700*1,970*1</t>
  </si>
  <si>
    <t>15,575*2,800</t>
  </si>
  <si>
    <t>-1,000*1,970</t>
  </si>
  <si>
    <t>-0,700*1,970</t>
  </si>
  <si>
    <t>2,550*2,800*4</t>
  </si>
  <si>
    <t>4,000*2,800</t>
  </si>
  <si>
    <t>1,850*2,800</t>
  </si>
  <si>
    <t>5,325*2,800*9</t>
  </si>
  <si>
    <t>-0,900*1,970*6</t>
  </si>
  <si>
    <t>4,275*2,800*2</t>
  </si>
  <si>
    <t>-0,800*1,970</t>
  </si>
  <si>
    <t>1,375*2,800</t>
  </si>
  <si>
    <t>2,150*2,800</t>
  </si>
  <si>
    <t>49</t>
  </si>
  <si>
    <t>342291131</t>
  </si>
  <si>
    <t>Ukotvení příček k betonovým konstrukcím plochými kotvami</t>
  </si>
  <si>
    <t>1409750756</t>
  </si>
  <si>
    <t>3,100*16</t>
  </si>
  <si>
    <t>50</t>
  </si>
  <si>
    <t>346272216</t>
  </si>
  <si>
    <t>Přizdívka z pórobetonových tvárnic tl 50 mm</t>
  </si>
  <si>
    <t>-448364379</t>
  </si>
  <si>
    <t>(0,150+0,150)*2,800*7</t>
  </si>
  <si>
    <t>Součet obezdění kanalizačních stoupaček</t>
  </si>
  <si>
    <t>51</t>
  </si>
  <si>
    <t>346272256</t>
  </si>
  <si>
    <t>Přizdívka z pórobetonových tvárnic tl 150 mm</t>
  </si>
  <si>
    <t>-1273923900</t>
  </si>
  <si>
    <t>"m.č.1.07"1,200*1,500</t>
  </si>
  <si>
    <t>"m.č.1.10"1,200*1,500</t>
  </si>
  <si>
    <t>"m.č.1.11"1,200*1,500</t>
  </si>
  <si>
    <t>"m.č.1.15"1,200*1,500</t>
  </si>
  <si>
    <t>"m.č.1.16"1,200*1,500</t>
  </si>
  <si>
    <t>"m.č.1.19"1,200*1,500</t>
  </si>
  <si>
    <t>"m.č.1.20"1,100*1,500</t>
  </si>
  <si>
    <t>Součet zazdění předstěnového instalačního systému</t>
  </si>
  <si>
    <t>Vodorovné konstrukce</t>
  </si>
  <si>
    <t>52</t>
  </si>
  <si>
    <t>417321414</t>
  </si>
  <si>
    <t>Ztužující pásy a věnce ze ŽB tř. C 20/25</t>
  </si>
  <si>
    <t>-1460733247</t>
  </si>
  <si>
    <t>(13,450-0,420)*0,240*0,250</t>
  </si>
  <si>
    <t>(23,800-0,420-0,500)*0,240*0,250</t>
  </si>
  <si>
    <t>Mezisoučet obvodové zdi 240 mm</t>
  </si>
  <si>
    <t>(22,900+15,575+(2,550*4)+4,000+1,850+(5,325*9)+(4,275*2)+1,375)*0,175*0,250</t>
  </si>
  <si>
    <t>Mezisoučet příčky</t>
  </si>
  <si>
    <t>53</t>
  </si>
  <si>
    <t>417351115</t>
  </si>
  <si>
    <t>Zřízení bednění ztužujících věnců</t>
  </si>
  <si>
    <t>756025222</t>
  </si>
  <si>
    <t>54</t>
  </si>
  <si>
    <t>417351116</t>
  </si>
  <si>
    <t>Odstranění bednění ztužujících věnců</t>
  </si>
  <si>
    <t>622025661</t>
  </si>
  <si>
    <t>(13,450-0,420)*0,350*2</t>
  </si>
  <si>
    <t>(23,800-0,420-0,500)*0,350*2</t>
  </si>
  <si>
    <t>1,050*2*0,350*2</t>
  </si>
  <si>
    <t>(22,900+15,575+(2,550*4)+4,000+1,850+(5,325*9)+(4,275*2)+1,375)*0,350*2</t>
  </si>
  <si>
    <t>55</t>
  </si>
  <si>
    <t>417361821</t>
  </si>
  <si>
    <t>Výztuž ztužujících pásů a věnců betonářskou ocelí 10 505</t>
  </si>
  <si>
    <t>850495281</t>
  </si>
  <si>
    <t>1,34676</t>
  </si>
  <si>
    <t>Součet překlady a věnce</t>
  </si>
  <si>
    <t>Komunikace pozemní</t>
  </si>
  <si>
    <t>56</t>
  </si>
  <si>
    <t>564710001</t>
  </si>
  <si>
    <t>Podklad z kameniva hrubého drceného vel. 8-16 mm plochy do 100 m2 tl 50 mm</t>
  </si>
  <si>
    <t>-1081259718</t>
  </si>
  <si>
    <t>57</t>
  </si>
  <si>
    <t>56473110R01</t>
  </si>
  <si>
    <t>Podklad z kameniva hrubého drceného vel. 0--63 mm plochy do 100 m2 tl 100 mm</t>
  </si>
  <si>
    <t>625366889</t>
  </si>
  <si>
    <t>547</t>
  </si>
  <si>
    <t>564871011</t>
  </si>
  <si>
    <t>Podklad ze štěrkodrtě ŠD plochy do 100 m2 tl 250 mm</t>
  </si>
  <si>
    <t>-1938228258</t>
  </si>
  <si>
    <t>8,350*4,000</t>
  </si>
  <si>
    <t>592</t>
  </si>
  <si>
    <t>59621111R01</t>
  </si>
  <si>
    <t>Kladení zámkové dlažby komunikací pro pěší ručně tl 40 mm skupiny A pl přes 100 do 300 m2</t>
  </si>
  <si>
    <t>294832977</t>
  </si>
  <si>
    <t>593</t>
  </si>
  <si>
    <t>BET.Z04C01</t>
  </si>
  <si>
    <t>BEST-KORZO/4CM PŘÍRODNÍ</t>
  </si>
  <si>
    <t>-102210881</t>
  </si>
  <si>
    <t>109,120 *1,03 "Přepočtené koeficientem množství</t>
  </si>
  <si>
    <t>Úpravy povrchů, podlahy a osazování výplní</t>
  </si>
  <si>
    <t>61</t>
  </si>
  <si>
    <t>612131121</t>
  </si>
  <si>
    <t>Penetrační disperzní nátěr vnitřních stěn nanášený ručně</t>
  </si>
  <si>
    <t>-681773183</t>
  </si>
  <si>
    <t>"1.01"(4,275+3,150)*2*2,900</t>
  </si>
  <si>
    <t>-0,800*2,000</t>
  </si>
  <si>
    <t>-1,000*2,000*2</t>
  </si>
  <si>
    <t>-1,650*2,335</t>
  </si>
  <si>
    <t>(2,335+1,650+2,335)*0,240</t>
  </si>
  <si>
    <t>"1,02"(3,080+4,000+1,705+2,025+1,375+1,975)*2,900</t>
  </si>
  <si>
    <t>-1,000*2,000</t>
  </si>
  <si>
    <t>"1.03"(1,850+1,200)*2*2,900</t>
  </si>
  <si>
    <t>-0,700*2,000</t>
  </si>
  <si>
    <t>"1.04"(4,000+2,070)*2*2,900</t>
  </si>
  <si>
    <t>-1,500*1,485</t>
  </si>
  <si>
    <t>(1,485+1,500+1,485)*0,240</t>
  </si>
  <si>
    <t>"1.05"(10,050+7,050+7,325+5,500+2,725+1,550)*2,900</t>
  </si>
  <si>
    <t>-0,700*2,000*2</t>
  </si>
  <si>
    <t>-3,100*2,335*2</t>
  </si>
  <si>
    <t>(2,335+3,100+2,335)*0,240*2</t>
  </si>
  <si>
    <t>"1.06"(2,575+2,500)*2*2,900</t>
  </si>
  <si>
    <t>"1.07"(2,575+2,550)*2*2,900</t>
  </si>
  <si>
    <t>-0,900*2,000</t>
  </si>
  <si>
    <t>"1.08"(3,200+5,325)*2*2,900</t>
  </si>
  <si>
    <t>"1.09"(3,200+5,325)*2*2,900</t>
  </si>
  <si>
    <t>"1.10"(2,550+2,575)*2*2,900</t>
  </si>
  <si>
    <t>"1.11"(2,550+2,575)*2*2,900</t>
  </si>
  <si>
    <t>"1.12"(3,200+5,325)*2*2,900</t>
  </si>
  <si>
    <t>"1.13"(12,675+1,550)*2*2,900</t>
  </si>
  <si>
    <t>-1,000*2,000*7</t>
  </si>
  <si>
    <t>-1,050*2,335</t>
  </si>
  <si>
    <t>(2,335+1,050+2,335)*0,240</t>
  </si>
  <si>
    <t>"1.14"(3,200+5,325)*2*2,900</t>
  </si>
  <si>
    <t>"1.15"(2,550+2,575)*2*2,900</t>
  </si>
  <si>
    <t>"1.16"(2,500+2,575)*2*2,900</t>
  </si>
  <si>
    <t>"1.17"(3,200+5,325)*2*2,900</t>
  </si>
  <si>
    <t>"1.18"(3,200+5,325)*2*2,900</t>
  </si>
  <si>
    <t>"1.19"(2,550+3,000)*2*2,900</t>
  </si>
  <si>
    <t>"1.20"(1,100+2,150)*2*2,900</t>
  </si>
  <si>
    <t>"1.21"(1,275+2,150)*2*2,900</t>
  </si>
  <si>
    <t>62</t>
  </si>
  <si>
    <t>612341321</t>
  </si>
  <si>
    <t>Sádrová nebo vápenosádrová omítka hladká jednovrstvá vnitřních stěn nanášená strojně</t>
  </si>
  <si>
    <t>2144705707</t>
  </si>
  <si>
    <t>63</t>
  </si>
  <si>
    <t>612341391</t>
  </si>
  <si>
    <t>Příplatek k sádrové omítce vnitřních stěn za každých dalších 5 mm tloušťky strojně</t>
  </si>
  <si>
    <t>518855469</t>
  </si>
  <si>
    <t>64</t>
  </si>
  <si>
    <t>619991005</t>
  </si>
  <si>
    <t>Zakrytí stěny fólií</t>
  </si>
  <si>
    <t>-1291999618</t>
  </si>
  <si>
    <t>1,500*1,485*8</t>
  </si>
  <si>
    <t>3,100*2,335*2</t>
  </si>
  <si>
    <t>1,050*2,335*1</t>
  </si>
  <si>
    <t>1,650*2,335*1</t>
  </si>
  <si>
    <t>Součet zakrytí oken vnitřek</t>
  </si>
  <si>
    <t>584</t>
  </si>
  <si>
    <t>619995001</t>
  </si>
  <si>
    <t>Začištění omítek kolem oken, dveří, podlah nebo obkladů</t>
  </si>
  <si>
    <t>1679368443</t>
  </si>
  <si>
    <t xml:space="preserve">"1.01" </t>
  </si>
  <si>
    <t>(4,275+3,150)*2</t>
  </si>
  <si>
    <t>-1,650-1,000-0,800-1,000</t>
  </si>
  <si>
    <t xml:space="preserve">"1.04" </t>
  </si>
  <si>
    <t>(4,000+2,070)*2</t>
  </si>
  <si>
    <t>-0,800-0,700</t>
  </si>
  <si>
    <t xml:space="preserve">"1.06" </t>
  </si>
  <si>
    <t>(2,575+2,550)*2</t>
  </si>
  <si>
    <t>-0,700</t>
  </si>
  <si>
    <t xml:space="preserve">"1.14" </t>
  </si>
  <si>
    <t>(5,325+3,200)*2</t>
  </si>
  <si>
    <t>-1,000-0,900</t>
  </si>
  <si>
    <t>65</t>
  </si>
  <si>
    <t>621211023</t>
  </si>
  <si>
    <t>Montáž kontaktního zateplení vnějších podhledů lepením a mechanickým kotvením polystyrénových desek do dřeva přes 80 do 120 mm</t>
  </si>
  <si>
    <t>-1392652453</t>
  </si>
  <si>
    <t>1,050*2,600</t>
  </si>
  <si>
    <t>Součet podhled nad vstupem</t>
  </si>
  <si>
    <t>66</t>
  </si>
  <si>
    <t>622211205</t>
  </si>
  <si>
    <t>Montáž druhé vrstvy kontaktního zateplení lepením a injektovaným kotvením z polystyrenových desek celkové tloušťky do 200 mm</t>
  </si>
  <si>
    <t>-1883752893</t>
  </si>
  <si>
    <t>67</t>
  </si>
  <si>
    <t>621251101</t>
  </si>
  <si>
    <t>Příplatek k cenám kontaktního zateplení podhledů za zápustnou montáž a použití tepelněizolačních zátek z polystyrenu</t>
  </si>
  <si>
    <t>1480517045</t>
  </si>
  <si>
    <t>68</t>
  </si>
  <si>
    <t>28376076</t>
  </si>
  <si>
    <t>deska EPS grafitová fasádní λ=0,030-0,031 tl 100mm</t>
  </si>
  <si>
    <t>2040310954</t>
  </si>
  <si>
    <t>2,73*2*1,05 "Přepočtené koeficientem množství</t>
  </si>
  <si>
    <t>69</t>
  </si>
  <si>
    <t>621531012.LBC.001</t>
  </si>
  <si>
    <t>Tenkovrstvá silikonová omítka zatíraná Cemix 1,5 mm vnějších podhledů</t>
  </si>
  <si>
    <t>763232850</t>
  </si>
  <si>
    <t>Součet podhled nad vstupemn</t>
  </si>
  <si>
    <t>70</t>
  </si>
  <si>
    <t>622143003</t>
  </si>
  <si>
    <t>Montáž omítkových plastových nebo pozinkovaných rohových profilů s tkaninou</t>
  </si>
  <si>
    <t>-1779267152</t>
  </si>
  <si>
    <t>71</t>
  </si>
  <si>
    <t>55343023</t>
  </si>
  <si>
    <t>profil rohový Pz s kulatou hlavou pro vnitřní omítky tl 15mm</t>
  </si>
  <si>
    <t>-144568071</t>
  </si>
  <si>
    <t>69,14*1,05 "Přepočtené koeficientem množství</t>
  </si>
  <si>
    <t>72</t>
  </si>
  <si>
    <t>622143004</t>
  </si>
  <si>
    <t>Montáž omítkových samolepících začišťovacích profilů pro spojení s okenním rámem</t>
  </si>
  <si>
    <t>-2027230743</t>
  </si>
  <si>
    <t>"1.01"</t>
  </si>
  <si>
    <t>2,335+1,650+2,335</t>
  </si>
  <si>
    <t>"1,02"</t>
  </si>
  <si>
    <t>2,900</t>
  </si>
  <si>
    <t>"1.04"</t>
  </si>
  <si>
    <t>1,485+1,500+1,485</t>
  </si>
  <si>
    <t>"1.05"</t>
  </si>
  <si>
    <t>(2,335+3,100+2,335)*2</t>
  </si>
  <si>
    <t>"1.08"</t>
  </si>
  <si>
    <t>"1.09"</t>
  </si>
  <si>
    <t>"1.12"</t>
  </si>
  <si>
    <t>"1.13"</t>
  </si>
  <si>
    <t>2,335+1,050+2,335</t>
  </si>
  <si>
    <t>"1.14"</t>
  </si>
  <si>
    <t>"1.17"</t>
  </si>
  <si>
    <t>"1.18"</t>
  </si>
  <si>
    <t>73</t>
  </si>
  <si>
    <t>59051516</t>
  </si>
  <si>
    <t>profil začišťovací PVC pro ostění vnitřních omítek</t>
  </si>
  <si>
    <t>-1778527259</t>
  </si>
  <si>
    <t>74</t>
  </si>
  <si>
    <t>622211021</t>
  </si>
  <si>
    <t>Montáž kontaktního zateplení vnějších stěn lepením a mechanickým kotvením polystyrénových desek do betonu a zdiva tl přes 80 do 120 mm</t>
  </si>
  <si>
    <t>-633204754</t>
  </si>
  <si>
    <t>13,450*3,000</t>
  </si>
  <si>
    <t>13,450*2,565*0,5</t>
  </si>
  <si>
    <t>-1,550*1,485*2</t>
  </si>
  <si>
    <t>Mezisoučet pohled od jihu</t>
  </si>
  <si>
    <t>-1,050*2,050</t>
  </si>
  <si>
    <t>23,800*3,000</t>
  </si>
  <si>
    <t>-3,100*2,050*2</t>
  </si>
  <si>
    <t>-1,500*1,485*3</t>
  </si>
  <si>
    <t>Mezisoučet pohled od východu</t>
  </si>
  <si>
    <t>1,050*3,000*2</t>
  </si>
  <si>
    <t>-1,650*2,050</t>
  </si>
  <si>
    <t xml:space="preserve"> Mezisoučet pohled od západu</t>
  </si>
  <si>
    <t>75</t>
  </si>
  <si>
    <t>622211201</t>
  </si>
  <si>
    <t>Montáž druhé vrstvy kontaktního zateplení z polystyrenových desek lepením a mechanickým kotvením celkové tloušťky do 200 mm</t>
  </si>
  <si>
    <t>-750793193</t>
  </si>
  <si>
    <t>76</t>
  </si>
  <si>
    <t>622251101</t>
  </si>
  <si>
    <t>Příplatek k cenám kontaktního zateplení vnějších stěn za zápustnou montáž a použití tepelněizolačních zátek z polystyrenu</t>
  </si>
  <si>
    <t>-1236909748</t>
  </si>
  <si>
    <t>77</t>
  </si>
  <si>
    <t>-1139359471</t>
  </si>
  <si>
    <t>228,084*2*1,05</t>
  </si>
  <si>
    <t>78</t>
  </si>
  <si>
    <t>274148536</t>
  </si>
  <si>
    <t>(23,800+1,050-1,650+1,050)*0,285</t>
  </si>
  <si>
    <t>13,450*0,285</t>
  </si>
  <si>
    <t>(23,800-3,100-3,100)*0,285</t>
  </si>
  <si>
    <t>(13,450-1,050)*0,285</t>
  </si>
  <si>
    <t>Součet sokl</t>
  </si>
  <si>
    <t>79</t>
  </si>
  <si>
    <t>-1362362748</t>
  </si>
  <si>
    <t>80</t>
  </si>
  <si>
    <t>26475790</t>
  </si>
  <si>
    <t>81</t>
  </si>
  <si>
    <t>28376422</t>
  </si>
  <si>
    <t>deska XPS hrana polodrážková a hladký povrch 300kPA λ=0,035 tl 100mm</t>
  </si>
  <si>
    <t>953104573</t>
  </si>
  <si>
    <t>19,294*2*1,05 "Přepočtené koeficientem množství</t>
  </si>
  <si>
    <t>82</t>
  </si>
  <si>
    <t>622252001</t>
  </si>
  <si>
    <t>Montáž profilů kontaktního zateplení připevněných mechanicky</t>
  </si>
  <si>
    <t>-1092002504</t>
  </si>
  <si>
    <t>23,800+1,050-1,650+1,050</t>
  </si>
  <si>
    <t>13,450</t>
  </si>
  <si>
    <t>23,800-3,100-3,100</t>
  </si>
  <si>
    <t>13,450-1,050</t>
  </si>
  <si>
    <t>83</t>
  </si>
  <si>
    <t>59051659</t>
  </si>
  <si>
    <t>profil zakládací Al tl 1,0mm pro ETICS pro izolant tl 200mm</t>
  </si>
  <si>
    <t>-227473561</t>
  </si>
  <si>
    <t>84</t>
  </si>
  <si>
    <t>622252002</t>
  </si>
  <si>
    <t>Montáž profilů kontaktního zateplení lepených</t>
  </si>
  <si>
    <t>575009597</t>
  </si>
  <si>
    <t>(1,485+1,500+1,485)*3</t>
  </si>
  <si>
    <t>Mezisoučet pohled od západu</t>
  </si>
  <si>
    <t>Mezisoučet pohled od severu</t>
  </si>
  <si>
    <t>(1,485+1,500+1,485)*2</t>
  </si>
  <si>
    <t>3,285*6</t>
  </si>
  <si>
    <t>Mezisoučet vnější rohy objektu</t>
  </si>
  <si>
    <t>85</t>
  </si>
  <si>
    <t>63127464</t>
  </si>
  <si>
    <t>profil rohový Al 15x15mm s výztužnou tkaninou š 100mm pro ETICS</t>
  </si>
  <si>
    <t>1931767623</t>
  </si>
  <si>
    <t>83,05*1,05 "Přepočtené koeficientem množství</t>
  </si>
  <si>
    <t>86</t>
  </si>
  <si>
    <t>-640532949</t>
  </si>
  <si>
    <t>87</t>
  </si>
  <si>
    <t>59051476</t>
  </si>
  <si>
    <t>profil začišťovací PVC 9mm s výztužnou tkaninou pro ostění ETICS</t>
  </si>
  <si>
    <t>707490478</t>
  </si>
  <si>
    <t>63,34*1,05</t>
  </si>
  <si>
    <t>88</t>
  </si>
  <si>
    <t>1704949852</t>
  </si>
  <si>
    <t>1,650*2</t>
  </si>
  <si>
    <t>1,500*3*2</t>
  </si>
  <si>
    <t>1,050*2</t>
  </si>
  <si>
    <t>3,100*2*2</t>
  </si>
  <si>
    <t>1,500*2*2</t>
  </si>
  <si>
    <t>89</t>
  </si>
  <si>
    <t>59051510</t>
  </si>
  <si>
    <t>profil napojovací nadokenní PVC s okapnicí s výztužnou tkaninou</t>
  </si>
  <si>
    <t>965799489</t>
  </si>
  <si>
    <t>1,650</t>
  </si>
  <si>
    <t>1,500*3</t>
  </si>
  <si>
    <t>1,050</t>
  </si>
  <si>
    <t>3,100*2</t>
  </si>
  <si>
    <t>1,500*2</t>
  </si>
  <si>
    <t>20,900*0,05</t>
  </si>
  <si>
    <t>Mezisoučet ztratné</t>
  </si>
  <si>
    <t>90</t>
  </si>
  <si>
    <t>59051512</t>
  </si>
  <si>
    <t>profil napojovací parapetní PVC s okapnicí a výztužnou tkaninou</t>
  </si>
  <si>
    <t>579564971</t>
  </si>
  <si>
    <t>91</t>
  </si>
  <si>
    <t>622142001</t>
  </si>
  <si>
    <t>Sklovláknité pletivo vnějších stěn vtlačené do tmelu</t>
  </si>
  <si>
    <t>-245811038</t>
  </si>
  <si>
    <t>(2,335+1,650+2,335)*0,200</t>
  </si>
  <si>
    <t>(1,485+1,500+1,485)*0,200*8</t>
  </si>
  <si>
    <t>(2,335+3,100+2,335)*0,200*2</t>
  </si>
  <si>
    <t>(2,335+1,050+2,335)*0,200</t>
  </si>
  <si>
    <t>Součet vnější špalety</t>
  </si>
  <si>
    <t>92</t>
  </si>
  <si>
    <t>622531012.LBC.001</t>
  </si>
  <si>
    <t>Tenkovrstvá silikonová omítka zatíraná Cemix 1,5 mm vnějších stěn</t>
  </si>
  <si>
    <t>-1698611566</t>
  </si>
  <si>
    <t>Mezisoučet sokl</t>
  </si>
  <si>
    <t>Mezisoučet špalety</t>
  </si>
  <si>
    <t xml:space="preserve">Součet </t>
  </si>
  <si>
    <t>93</t>
  </si>
  <si>
    <t>629991012</t>
  </si>
  <si>
    <t>Zakrytí výplní otvorů fólií přilepenou na začišťovací lišty</t>
  </si>
  <si>
    <t>1903504488</t>
  </si>
  <si>
    <t>Součet zakrytí oken fasáda</t>
  </si>
  <si>
    <t>94</t>
  </si>
  <si>
    <t>63244111R01</t>
  </si>
  <si>
    <t>Potěr cemento-sulfátový tl přes 40 do 50 mm ze suchých směsí</t>
  </si>
  <si>
    <t>-376301354</t>
  </si>
  <si>
    <t>"1.01" 13,770</t>
  </si>
  <si>
    <t>"1.02" 9,720</t>
  </si>
  <si>
    <t>"1.03" 2,36</t>
  </si>
  <si>
    <t>"1.04" 8,460</t>
  </si>
  <si>
    <t>"1,05" 56,340</t>
  </si>
  <si>
    <t>"1.06" 6,570</t>
  </si>
  <si>
    <t>"1.07" 6,740</t>
  </si>
  <si>
    <t>"1.08" 17,230</t>
  </si>
  <si>
    <t>"1.09" 17,230</t>
  </si>
  <si>
    <t>"1.10" 6,740</t>
  </si>
  <si>
    <t>"1.11" 6,740</t>
  </si>
  <si>
    <t>"1.12" 17,230</t>
  </si>
  <si>
    <t>"1.13" 19,840</t>
  </si>
  <si>
    <t>"1.14" 17,230</t>
  </si>
  <si>
    <t>"1.15" 6,740</t>
  </si>
  <si>
    <t>"1.16" 6,740</t>
  </si>
  <si>
    <t>"1.17" 17,230</t>
  </si>
  <si>
    <t>"1.18" 17,230</t>
  </si>
  <si>
    <t>"1.19" 7,830</t>
  </si>
  <si>
    <t>"1.20" 2,370</t>
  </si>
  <si>
    <t>"1.21" 5,71</t>
  </si>
  <si>
    <t>95</t>
  </si>
  <si>
    <t>63244111R02</t>
  </si>
  <si>
    <t>Příplatek k cemento-sulfátovému potěru ze suchých směsí ZKD 10 mm tl přes 50 mm</t>
  </si>
  <si>
    <t>1687793982</t>
  </si>
  <si>
    <t>270,050*3</t>
  </si>
  <si>
    <t>96</t>
  </si>
  <si>
    <t>632450121</t>
  </si>
  <si>
    <t>Vyrovnávací cementový potěr tl přes 10 do 20 mm ze suchých směsí provedený v pásu</t>
  </si>
  <si>
    <t>94092747</t>
  </si>
  <si>
    <t>1,500*0,200*8</t>
  </si>
  <si>
    <t>Součet úprava zateplení pod parapet</t>
  </si>
  <si>
    <t>548</t>
  </si>
  <si>
    <t>-1829959227</t>
  </si>
  <si>
    <t>102</t>
  </si>
  <si>
    <t>631311125</t>
  </si>
  <si>
    <t>Mazanina tl přes 80 do 120 mm z betonu prostého bez zvýšených nároků na prostředí tř. C 20/25</t>
  </si>
  <si>
    <t>-1475340028</t>
  </si>
  <si>
    <t>8,350*4,000*0,100</t>
  </si>
  <si>
    <t>103</t>
  </si>
  <si>
    <t>631362021</t>
  </si>
  <si>
    <t>Výztuž mazanin svařovanými sítěmi Kari</t>
  </si>
  <si>
    <t>-1172636921</t>
  </si>
  <si>
    <t>33,400*0,00442</t>
  </si>
  <si>
    <t>Trubní vedení</t>
  </si>
  <si>
    <t>104</t>
  </si>
  <si>
    <t>894215111</t>
  </si>
  <si>
    <t>Šachtice domovní kanalizační obestavěný prostor do 1,3 m3 se stěnami z betonu s poklopem</t>
  </si>
  <si>
    <t>2078576254</t>
  </si>
  <si>
    <t>Ostatní konstrukce a práce, bourání</t>
  </si>
  <si>
    <t>105</t>
  </si>
  <si>
    <t>916231213.1</t>
  </si>
  <si>
    <t>Osazení chodníkového obrubníku betonového stojatého s boční opěrou do lože z betonu prostého</t>
  </si>
  <si>
    <t>-1364134056</t>
  </si>
  <si>
    <t>15,000+15,95+23,800+15,950</t>
  </si>
  <si>
    <t>106</t>
  </si>
  <si>
    <t>59217018</t>
  </si>
  <si>
    <t>obrubník betonový chodníkový 1000x80x200mm</t>
  </si>
  <si>
    <t>-1213868484</t>
  </si>
  <si>
    <t>70,700*1,02</t>
  </si>
  <si>
    <t>72,114*1,02 "Přepočtené koeficientem množství</t>
  </si>
  <si>
    <t>542</t>
  </si>
  <si>
    <t>93199811R01</t>
  </si>
  <si>
    <t>Plynotěsné těsnění prostupů spodní stavby</t>
  </si>
  <si>
    <t>-1358291995</t>
  </si>
  <si>
    <t>107</t>
  </si>
  <si>
    <t>941211111</t>
  </si>
  <si>
    <t>Montáž lešení řadového rámového lehkého zatížení do 200 kg/m2 š od 0,6 do 0,9 m v do 10 m</t>
  </si>
  <si>
    <t>-1700425795</t>
  </si>
  <si>
    <t>24,800*2*1,500</t>
  </si>
  <si>
    <t>14,450*2*4,000</t>
  </si>
  <si>
    <t>108</t>
  </si>
  <si>
    <t>941211211</t>
  </si>
  <si>
    <t>Příplatek k lešení řadovému rámovému lehkému do 200 kg/m2 š od 0,6 do 0,9 m v do 10 m za každý den použití</t>
  </si>
  <si>
    <t>1158847350</t>
  </si>
  <si>
    <t>190,000*45</t>
  </si>
  <si>
    <t>109</t>
  </si>
  <si>
    <t>941211811</t>
  </si>
  <si>
    <t>Demontáž lešení řadového rámového lehkého zatížení do 200 kg/m2 š od 0,6 do 0,9 m v do 10 m</t>
  </si>
  <si>
    <t>2056953494</t>
  </si>
  <si>
    <t>110</t>
  </si>
  <si>
    <t>944511111</t>
  </si>
  <si>
    <t>Montáž ochranné sítě z textilie z umělých vláken</t>
  </si>
  <si>
    <t>1520999405</t>
  </si>
  <si>
    <t>111</t>
  </si>
  <si>
    <t>944511211</t>
  </si>
  <si>
    <t>Příplatek k ochranné síti za každý den použití</t>
  </si>
  <si>
    <t>-1766313431</t>
  </si>
  <si>
    <t>112</t>
  </si>
  <si>
    <t>944511811</t>
  </si>
  <si>
    <t>Demontáž ochranné sítě z textilie z umělých vláken</t>
  </si>
  <si>
    <t>874502444</t>
  </si>
  <si>
    <t>113</t>
  </si>
  <si>
    <t>946111111</t>
  </si>
  <si>
    <t>Montáž pojízdných věží trubkových/dílcových š od 0,6 do 0,9 m dl do 3,2 m v do 1,5 m</t>
  </si>
  <si>
    <t>1468674843</t>
  </si>
  <si>
    <t>114</t>
  </si>
  <si>
    <t>946111211</t>
  </si>
  <si>
    <t>Příplatek k pojízdným věžím š od 0,6 do 0,9 m dl do 3,2 m v do 1,5 m za každý den použití</t>
  </si>
  <si>
    <t>-1205461423</t>
  </si>
  <si>
    <t>3,000*45</t>
  </si>
  <si>
    <t>115</t>
  </si>
  <si>
    <t>946111811</t>
  </si>
  <si>
    <t>Demontáž pojízdných věží trubkových/dílcových š od 0,6 do 0,9 m dl do 3,2 m v do 1,5 m</t>
  </si>
  <si>
    <t>97495363</t>
  </si>
  <si>
    <t>116</t>
  </si>
  <si>
    <t>952901111</t>
  </si>
  <si>
    <t>Vyčištění budov bytové a občanské výstavby při výšce podlaží do 4 m</t>
  </si>
  <si>
    <t>-795710947</t>
  </si>
  <si>
    <t>117</t>
  </si>
  <si>
    <t>993111111</t>
  </si>
  <si>
    <t>Dovoz a odvoz lešení řadového do 10 km včetně naložení a složení</t>
  </si>
  <si>
    <t>-251789520</t>
  </si>
  <si>
    <t>118</t>
  </si>
  <si>
    <t>993111119</t>
  </si>
  <si>
    <t>Příplatek k ceně dovozu a odvozu lešení řadového ZKD 10 km přes 10 km</t>
  </si>
  <si>
    <t>-1218220522</t>
  </si>
  <si>
    <t>998</t>
  </si>
  <si>
    <t>Přesun hmot</t>
  </si>
  <si>
    <t>119</t>
  </si>
  <si>
    <t>998011001</t>
  </si>
  <si>
    <t>Přesun hmot pro budovy zděné v do 6 m</t>
  </si>
  <si>
    <t>2037018326</t>
  </si>
  <si>
    <t>PSV</t>
  </si>
  <si>
    <t>Práce a dodávky PSV</t>
  </si>
  <si>
    <t>711</t>
  </si>
  <si>
    <t>Izolace proti vodě, vlhkosti a plynům</t>
  </si>
  <si>
    <t>120</t>
  </si>
  <si>
    <t>711111001</t>
  </si>
  <si>
    <t>Provedení izolace proti zemní vlhkosti vodorovné za studena nátěrem penetračním</t>
  </si>
  <si>
    <t>-1890063760</t>
  </si>
  <si>
    <t>13,050*23,400*3</t>
  </si>
  <si>
    <t>-0,800*3,000*3</t>
  </si>
  <si>
    <t>121</t>
  </si>
  <si>
    <t>111631500</t>
  </si>
  <si>
    <t>lak penetrační asfaltový</t>
  </si>
  <si>
    <t>-659717366</t>
  </si>
  <si>
    <t>908,910*0,0003 "Přepočtené koeficientem množství</t>
  </si>
  <si>
    <t>537</t>
  </si>
  <si>
    <t>711112001</t>
  </si>
  <si>
    <t>Provedení izolace proti zemní vlhkosti svislé za studena nátěrem penetračním</t>
  </si>
  <si>
    <t>-1271988664</t>
  </si>
  <si>
    <t>(13,050+23,400+13,250+23,400+0,800+0,800)*0,450*3</t>
  </si>
  <si>
    <t>538</t>
  </si>
  <si>
    <t>889171808</t>
  </si>
  <si>
    <t>100,845*0,0003 "Přepočtené koeficientem množství</t>
  </si>
  <si>
    <t>122</t>
  </si>
  <si>
    <t>711141559</t>
  </si>
  <si>
    <t>Provedení izolace proti zemní vlhkosti pásy přitavením vodorovné NAIP</t>
  </si>
  <si>
    <t>-384704390</t>
  </si>
  <si>
    <t>13,050*23,400</t>
  </si>
  <si>
    <t>-0,800*3,000</t>
  </si>
  <si>
    <t>Mezisoučet 1. vrstva</t>
  </si>
  <si>
    <t>Mezisoučet 2. vrstva</t>
  </si>
  <si>
    <t>123</t>
  </si>
  <si>
    <t>SKA.60312R01</t>
  </si>
  <si>
    <t>SKLOBIT 40 mineral 7,5 M2( neb jiný stejných vlastností)</t>
  </si>
  <si>
    <t>1615545078</t>
  </si>
  <si>
    <t>302,97*1,15</t>
  </si>
  <si>
    <t>124</t>
  </si>
  <si>
    <t>BTX.4000002R01</t>
  </si>
  <si>
    <t>RADONELAST (role/10m2) (neb jiný stejných vlastností)</t>
  </si>
  <si>
    <t>1212503297</t>
  </si>
  <si>
    <t>539</t>
  </si>
  <si>
    <t>711142559</t>
  </si>
  <si>
    <t>Provedení izolace proti zemní vlhkosti pásy přitavením svislé NAIP</t>
  </si>
  <si>
    <t>624231654</t>
  </si>
  <si>
    <t>(13,050+23,400+13,250+23,400+0,800+0,800)*0,450*2</t>
  </si>
  <si>
    <t>(13,050+23,400+13,250+23,400+0,800+0,800)*0,200*2</t>
  </si>
  <si>
    <t>540</t>
  </si>
  <si>
    <t>893524612</t>
  </si>
  <si>
    <t>48,555*1,15</t>
  </si>
  <si>
    <t>541</t>
  </si>
  <si>
    <t>-1815558115</t>
  </si>
  <si>
    <t>125</t>
  </si>
  <si>
    <t>711131101</t>
  </si>
  <si>
    <t>Provedení izolace proti zemní vlhkosti pásy na sucho vodorovné AIP nebo tkaninou</t>
  </si>
  <si>
    <t>-1381727254</t>
  </si>
  <si>
    <t>126</t>
  </si>
  <si>
    <t>SKA.605276</t>
  </si>
  <si>
    <t>A 330H 30 M2</t>
  </si>
  <si>
    <t>1098981161</t>
  </si>
  <si>
    <t>13,050*23,400*1,15</t>
  </si>
  <si>
    <t>-0,800*3,000*1,15</t>
  </si>
  <si>
    <t>127</t>
  </si>
  <si>
    <t>711161273</t>
  </si>
  <si>
    <t>Provedení izolace proti zemní vlhkosti svislé z nopové fólie</t>
  </si>
  <si>
    <t>514538244</t>
  </si>
  <si>
    <t>(23,400+13,450)*2*1,000</t>
  </si>
  <si>
    <t>1,050*2*1,000</t>
  </si>
  <si>
    <t>Součet ochrana zateplení základů</t>
  </si>
  <si>
    <t>128</t>
  </si>
  <si>
    <t>28323005</t>
  </si>
  <si>
    <t>fólie profilovaná (nopová) drenážní HDPE s výškou nopů 8mm</t>
  </si>
  <si>
    <t>335803940</t>
  </si>
  <si>
    <t>75,8*1,221 "Přepočtené koeficientem množství</t>
  </si>
  <si>
    <t>129</t>
  </si>
  <si>
    <t>998711101</t>
  </si>
  <si>
    <t>Přesun hmot tonážní pro izolace proti vodě, vlhkosti a plynům v objektech výšky do 6 m</t>
  </si>
  <si>
    <t>-2143228450</t>
  </si>
  <si>
    <t>713</t>
  </si>
  <si>
    <t>Izolace tepelné</t>
  </si>
  <si>
    <t>130</t>
  </si>
  <si>
    <t>713111121</t>
  </si>
  <si>
    <t>Montáž izolace tepelné spodem stropů s uchycením drátem rohoží, pásů, dílců, desek</t>
  </si>
  <si>
    <t>-913935872</t>
  </si>
  <si>
    <t>22,900*12,550*2</t>
  </si>
  <si>
    <t>-1,050*3,500*2</t>
  </si>
  <si>
    <t>131</t>
  </si>
  <si>
    <t>63152108</t>
  </si>
  <si>
    <t>pás tepelně izolační univerzální λ=0,032-0,033 tl 200mm</t>
  </si>
  <si>
    <t>-134093318</t>
  </si>
  <si>
    <t>547,44*1,05</t>
  </si>
  <si>
    <t>574,812*1,05 "Přepočtené koeficientem množství</t>
  </si>
  <si>
    <t>132</t>
  </si>
  <si>
    <t>713131243</t>
  </si>
  <si>
    <t>Montáž izolace tepelné stěn lepením celoplošně v kombinaci s mechanickým kotvením rohoží, pásů, dílců, desek tl přes 140 do 200 mm</t>
  </si>
  <si>
    <t>936293245</t>
  </si>
  <si>
    <t>Součet zateplení základů</t>
  </si>
  <si>
    <t>133</t>
  </si>
  <si>
    <t>28376363</t>
  </si>
  <si>
    <t>deska perimetrická pro zateplení spodních staveb 200kPa λ=0,034 tl 200mm</t>
  </si>
  <si>
    <t>-1214770117</t>
  </si>
  <si>
    <t>75,8*1,05 "Přepočtené koeficientem množství</t>
  </si>
  <si>
    <t>134</t>
  </si>
  <si>
    <t>713191133</t>
  </si>
  <si>
    <t>Montáž izolace tepelné podlah, stropů vrchem nebo střech překrytí fólií s přelepeným spojem</t>
  </si>
  <si>
    <t>-2094748890</t>
  </si>
  <si>
    <t>22,900*12,550</t>
  </si>
  <si>
    <t>-1,050*3,500</t>
  </si>
  <si>
    <t>135</t>
  </si>
  <si>
    <t>28329028</t>
  </si>
  <si>
    <t>fólie PE vyztužená Al vrstvou pro parotěsnou vrstvu 150g/m2 s integrovanou lepící páskou</t>
  </si>
  <si>
    <t>446190983</t>
  </si>
  <si>
    <t>283,842*1,1655 "Přepočtené koeficientem množství</t>
  </si>
  <si>
    <t>136</t>
  </si>
  <si>
    <t>713121121</t>
  </si>
  <si>
    <t>Montáž izolace tepelné podlah volně kladenými rohožemi, pásy, dílci, deskami 2 vrstvy</t>
  </si>
  <si>
    <t>-292640246</t>
  </si>
  <si>
    <t>543</t>
  </si>
  <si>
    <t>28375909</t>
  </si>
  <si>
    <t>deska EPS 150 pro konstrukce s vysokým zatížením λ=0,035 tl 50mm</t>
  </si>
  <si>
    <t>-1793533302</t>
  </si>
  <si>
    <t>270,050*1,02*2</t>
  </si>
  <si>
    <t>138</t>
  </si>
  <si>
    <t>713121111</t>
  </si>
  <si>
    <t>Montáž izolace tepelné podlah volně kladenými rohožemi, pásy, dílci, deskami 1 vrstva</t>
  </si>
  <si>
    <t>403357980</t>
  </si>
  <si>
    <t>544</t>
  </si>
  <si>
    <t>-165092543</t>
  </si>
  <si>
    <t>270,050*1,02</t>
  </si>
  <si>
    <t>140</t>
  </si>
  <si>
    <t>998713101</t>
  </si>
  <si>
    <t>Přesun hmot tonážní pro izolace tepelné v objektech v do 6 m</t>
  </si>
  <si>
    <t>-2108667600</t>
  </si>
  <si>
    <t>721</t>
  </si>
  <si>
    <t>Zdravotechnika - vnitřní kanalizace</t>
  </si>
  <si>
    <t>141</t>
  </si>
  <si>
    <t>721174006</t>
  </si>
  <si>
    <t>Potrubí kanalizační z PP svodné DN 125</t>
  </si>
  <si>
    <t>-1279410759</t>
  </si>
  <si>
    <t>43,000</t>
  </si>
  <si>
    <t>Součet ležaté</t>
  </si>
  <si>
    <t>142</t>
  </si>
  <si>
    <t>721174043</t>
  </si>
  <si>
    <t>Potrubí kanalizační z PP připojovací DN 50</t>
  </si>
  <si>
    <t>-1405761523</t>
  </si>
  <si>
    <t>14,000</t>
  </si>
  <si>
    <t>143</t>
  </si>
  <si>
    <t>721174044</t>
  </si>
  <si>
    <t>Potrubí kanalizační z PP připojovací DN 75</t>
  </si>
  <si>
    <t>1958783953</t>
  </si>
  <si>
    <t>28,000</t>
  </si>
  <si>
    <t>144</t>
  </si>
  <si>
    <t>721174045</t>
  </si>
  <si>
    <t>Potrubí kanalizační z PP připojovací DN 110</t>
  </si>
  <si>
    <t>673655946</t>
  </si>
  <si>
    <t>11,000</t>
  </si>
  <si>
    <t>145</t>
  </si>
  <si>
    <t>721175211</t>
  </si>
  <si>
    <t>Potrubí kanalizační z PP odpadní odhlučněné třívrstvé DN 75</t>
  </si>
  <si>
    <t>-1814353858</t>
  </si>
  <si>
    <t>6,000</t>
  </si>
  <si>
    <t>Součet svislé</t>
  </si>
  <si>
    <t>146</t>
  </si>
  <si>
    <t>721175212</t>
  </si>
  <si>
    <t>Potrubí kanalizační z PP odpadní odhlučněné třívrstvé DN 110</t>
  </si>
  <si>
    <t>-830225279</t>
  </si>
  <si>
    <t>42,000</t>
  </si>
  <si>
    <t>147</t>
  </si>
  <si>
    <t>721194105</t>
  </si>
  <si>
    <t>Vyvedení a upevnění odpadních výpustek DN 50</t>
  </si>
  <si>
    <t>1916290480</t>
  </si>
  <si>
    <t>148</t>
  </si>
  <si>
    <t>721194107</t>
  </si>
  <si>
    <t>Vyvedení a upevnění odpadních výpustek DN 70</t>
  </si>
  <si>
    <t>365435652</t>
  </si>
  <si>
    <t>7,000</t>
  </si>
  <si>
    <t>149</t>
  </si>
  <si>
    <t>721194109</t>
  </si>
  <si>
    <t>Vyvedení a upevnění odpadních výpustek DN 100</t>
  </si>
  <si>
    <t>1617117478</t>
  </si>
  <si>
    <t>8,000</t>
  </si>
  <si>
    <t>150</t>
  </si>
  <si>
    <t>721211422</t>
  </si>
  <si>
    <t>Vpusť podlahová se svislým odtokem DN 50/75/110 mřížka nerez 138x138</t>
  </si>
  <si>
    <t>217657817</t>
  </si>
  <si>
    <t>151</t>
  </si>
  <si>
    <t>721212123</t>
  </si>
  <si>
    <t>Odtokový sprchový žlab délky 800 mm s krycím roštem a zápachovou uzávěrkou</t>
  </si>
  <si>
    <t>383402187</t>
  </si>
  <si>
    <t>152</t>
  </si>
  <si>
    <t>721212125</t>
  </si>
  <si>
    <t>Odtokový sprchový žlab délky 900 mm s krycím roštem a zápachovou uzávěrkou</t>
  </si>
  <si>
    <t>2051881608</t>
  </si>
  <si>
    <t>153</t>
  </si>
  <si>
    <t>721273153</t>
  </si>
  <si>
    <t>Hlavice ventilační polypropylen PP DN 110</t>
  </si>
  <si>
    <t>660583468</t>
  </si>
  <si>
    <t>154</t>
  </si>
  <si>
    <t>721274125</t>
  </si>
  <si>
    <t>Přivzdušňovací ventil vnitřní odpadních potrubí DN 75</t>
  </si>
  <si>
    <t>617741493</t>
  </si>
  <si>
    <t>155</t>
  </si>
  <si>
    <t>721290111</t>
  </si>
  <si>
    <t>Zkouška těsnosti potrubí kanalizace vodou DN do 125</t>
  </si>
  <si>
    <t>-106445353</t>
  </si>
  <si>
    <t>43,000+6,000+42,000+14,000+28,000+11,000</t>
  </si>
  <si>
    <t>156</t>
  </si>
  <si>
    <t>721.R01</t>
  </si>
  <si>
    <t>Odvod kondenzátu ÚT</t>
  </si>
  <si>
    <t>512</t>
  </si>
  <si>
    <t>1667246849</t>
  </si>
  <si>
    <t>157</t>
  </si>
  <si>
    <t>721.R02</t>
  </si>
  <si>
    <t>Odvod kondenzátu VZT</t>
  </si>
  <si>
    <t>1840687055</t>
  </si>
  <si>
    <t>158</t>
  </si>
  <si>
    <t>HZS1301</t>
  </si>
  <si>
    <t>Hodinová zúčtovací sazba zedník</t>
  </si>
  <si>
    <t>hod</t>
  </si>
  <si>
    <t>-1187337207</t>
  </si>
  <si>
    <t>Součet stavební přípomoce kanalizace</t>
  </si>
  <si>
    <t>159</t>
  </si>
  <si>
    <t>998721101</t>
  </si>
  <si>
    <t>Přesun hmot tonážní pro vnitřní kanalizace v objektech v do 6 m</t>
  </si>
  <si>
    <t>1400494729</t>
  </si>
  <si>
    <t>722</t>
  </si>
  <si>
    <t>Zdravotechnika - vnitřní vodovod</t>
  </si>
  <si>
    <t>160</t>
  </si>
  <si>
    <t>722173113</t>
  </si>
  <si>
    <t>Potrubí vodovodní plastové PE-Xa spoj násuvnou objímkou plastovou D 20x2,8 mm</t>
  </si>
  <si>
    <t>873668371</t>
  </si>
  <si>
    <t>71,000</t>
  </si>
  <si>
    <t>161</t>
  </si>
  <si>
    <t>722173114</t>
  </si>
  <si>
    <t>Potrubí vodovodní plastové PE-Xa spoj násuvnou objímkou plastovou D 25x3,5 mm</t>
  </si>
  <si>
    <t>1389182357</t>
  </si>
  <si>
    <t>27,000</t>
  </si>
  <si>
    <t>162</t>
  </si>
  <si>
    <t>722173115</t>
  </si>
  <si>
    <t>Potrubí vodovodní plastové PE-Xa spoj násuvnou objímkou plastovou D 32x4,4 mm</t>
  </si>
  <si>
    <t>2135386505</t>
  </si>
  <si>
    <t>29,000</t>
  </si>
  <si>
    <t>163</t>
  </si>
  <si>
    <t>722173116</t>
  </si>
  <si>
    <t>Potrubí vodovodní plastové PE-Xa spoj násuvnou objímkou plastovou D 40x5,5 mm</t>
  </si>
  <si>
    <t>1856104321</t>
  </si>
  <si>
    <t>37,000</t>
  </si>
  <si>
    <t>164</t>
  </si>
  <si>
    <t>722181231</t>
  </si>
  <si>
    <t>Ochrana vodovodního potrubí přilepenými termoizolačními trubicemi z PE tl přes 9 do 13 mm DN do 22 mm</t>
  </si>
  <si>
    <t>-2052878021</t>
  </si>
  <si>
    <t>165</t>
  </si>
  <si>
    <t>722181232</t>
  </si>
  <si>
    <t>Ochrana vodovodního potrubí přilepenými termoizolačními trubicemi z PE tl přes 9 do 13 mm DN přes 22 do 45 mm</t>
  </si>
  <si>
    <t>1422601405</t>
  </si>
  <si>
    <t>17,500+17,000+9,500+18,000</t>
  </si>
  <si>
    <t>166</t>
  </si>
  <si>
    <t>722181252</t>
  </si>
  <si>
    <t>Ochrana vodovodního potrubí přilepenými termoizolačními trubicemi z PE tl přes 20 do 25 mm DN přes 22 do 45 mm</t>
  </si>
  <si>
    <t>-1126796712</t>
  </si>
  <si>
    <t>16,000+30,000+9,000+15,000+16,000</t>
  </si>
  <si>
    <t>Součet teplá a cirkulace</t>
  </si>
  <si>
    <t>167</t>
  </si>
  <si>
    <t>722190401</t>
  </si>
  <si>
    <t>Vyvedení a upevnění výpustku do DN 25</t>
  </si>
  <si>
    <t>1999709273</t>
  </si>
  <si>
    <t>168</t>
  </si>
  <si>
    <t>72222113R01</t>
  </si>
  <si>
    <t>Ventil výtokový mrazuvzdorný G 1/2" s jedním závitem</t>
  </si>
  <si>
    <t>soubor</t>
  </si>
  <si>
    <t>1140499965</t>
  </si>
  <si>
    <t>169</t>
  </si>
  <si>
    <t>722224155</t>
  </si>
  <si>
    <t>Kulový kohout zahradní s vnějším závitem a páčkou PN 15, T 120°C G 5/4"</t>
  </si>
  <si>
    <t>-741924701</t>
  </si>
  <si>
    <t>1,000</t>
  </si>
  <si>
    <t>Součet m.č. 1.02</t>
  </si>
  <si>
    <t>170</t>
  </si>
  <si>
    <t>722230101</t>
  </si>
  <si>
    <t>Ventil přímý G 1/2" se dvěma závity</t>
  </si>
  <si>
    <t>1281387164</t>
  </si>
  <si>
    <t>Mezisoučet uzavírací ventil na vstupu do ohřívače teplé vody</t>
  </si>
  <si>
    <t>Mezisoučet na cirkulačním potrubí před zásobníkem TV</t>
  </si>
  <si>
    <t>171</t>
  </si>
  <si>
    <t>722230111</t>
  </si>
  <si>
    <t>Ventil přímý G 1/2" s odvodněním a dvěma závity</t>
  </si>
  <si>
    <t>1580675882</t>
  </si>
  <si>
    <t>Mezisoučet zkušebnín kohout na vstupuvody do ohřívače teplé vody</t>
  </si>
  <si>
    <t>172</t>
  </si>
  <si>
    <t>722231072</t>
  </si>
  <si>
    <t>Ventil zpětný mosazný G 1/2" PN 10 do 110°C se dvěma závity</t>
  </si>
  <si>
    <t>-1902421759</t>
  </si>
  <si>
    <t>Mezisoučet zpětná klapka na vstupu vody do ohřívače teplé vody</t>
  </si>
  <si>
    <t>173</t>
  </si>
  <si>
    <t>722231141</t>
  </si>
  <si>
    <t>Ventil závitový pojistný rohový G 1/2"</t>
  </si>
  <si>
    <t>-263794458</t>
  </si>
  <si>
    <t>Mezisoučet pojistný ventil va vstupu vody do ohřívače teplé vody</t>
  </si>
  <si>
    <t>174</t>
  </si>
  <si>
    <t>722232061</t>
  </si>
  <si>
    <t>Kohout kulový přímý G 1/2" PN 42 do 185°C vnitřní závit s vypouštěním</t>
  </si>
  <si>
    <t>-1235630007</t>
  </si>
  <si>
    <t>Mezisoučet vypouštěcí ventil na vstupu vody do ohřívače teplé vody</t>
  </si>
  <si>
    <t>175</t>
  </si>
  <si>
    <t>722232157</t>
  </si>
  <si>
    <t>Kohout kulový přímý G 6/4" PN 42 do 185°C plnoprůtokový vnitřní závit těžká řada</t>
  </si>
  <si>
    <t>-1984516328</t>
  </si>
  <si>
    <t>176</t>
  </si>
  <si>
    <t>734421101</t>
  </si>
  <si>
    <t>Tlakoměr s pevným stonkem a zpětnou klapkou tlak 0-16 bar průměr 50 mm spodní připojení</t>
  </si>
  <si>
    <t>859779524</t>
  </si>
  <si>
    <t>Mezisoučet a vstupu vody do ouřívače teplé vody</t>
  </si>
  <si>
    <t>177</t>
  </si>
  <si>
    <t>734291253</t>
  </si>
  <si>
    <t>Filtr závitový pro topné a chladicí systémy přímý G 1/2 PN 16 do 160°C s vnitřními závity</t>
  </si>
  <si>
    <t>1951798384</t>
  </si>
  <si>
    <t>Mezisoučet na vstupu vody do ohřívače teplé vody</t>
  </si>
  <si>
    <t>178</t>
  </si>
  <si>
    <t>734295011</t>
  </si>
  <si>
    <t>Směšovací ventil otopných a chladicích systémů závitový třícestný G 3/4" s ručním ovládáním</t>
  </si>
  <si>
    <t>626960400</t>
  </si>
  <si>
    <t>Mezisoučet pro směšování teplé a cirkulační vody</t>
  </si>
  <si>
    <t>Mezisoučet na potrubí studené a teplé vody v podhledu koupelen</t>
  </si>
  <si>
    <t>179</t>
  </si>
  <si>
    <t>72242120R01</t>
  </si>
  <si>
    <t>Čerpadlo cirkulační</t>
  </si>
  <si>
    <t>1944587143</t>
  </si>
  <si>
    <t>180</t>
  </si>
  <si>
    <t>722290226</t>
  </si>
  <si>
    <t>Zkouška těsnosti vodovodního potrubí závitového do DN 50</t>
  </si>
  <si>
    <t>-1650341202</t>
  </si>
  <si>
    <t>17,500+16,000+30,000+17,000+9,000+15,000+9,500+18,000+16,000</t>
  </si>
  <si>
    <t>181</t>
  </si>
  <si>
    <t>722290234</t>
  </si>
  <si>
    <t>Proplach a dezinfekce vodovodního potrubí do DN 80</t>
  </si>
  <si>
    <t>890096713</t>
  </si>
  <si>
    <t>182</t>
  </si>
  <si>
    <t>1628286518</t>
  </si>
  <si>
    <t>Součet stavební přípomoce vodovod</t>
  </si>
  <si>
    <t>183</t>
  </si>
  <si>
    <t>998722101</t>
  </si>
  <si>
    <t>Přesun hmot tonážní pro vnitřní vodovod v objektech v do 6 m</t>
  </si>
  <si>
    <t>-229600826</t>
  </si>
  <si>
    <t>724</t>
  </si>
  <si>
    <t>Zdravotechnika - strojní vybavení</t>
  </si>
  <si>
    <t>184</t>
  </si>
  <si>
    <t>724233004</t>
  </si>
  <si>
    <t>Nádoba expanzní tlaková pro akumulační ohřev TV s membránou závitové připojení PN 0,8 o objemu 18 l</t>
  </si>
  <si>
    <t>1199970919</t>
  </si>
  <si>
    <t>Součet pol.č. 5 v m.č. 1.02</t>
  </si>
  <si>
    <t>725</t>
  </si>
  <si>
    <t>Zdravotechnika - zařizovací předměty</t>
  </si>
  <si>
    <t>185</t>
  </si>
  <si>
    <t>725119125</t>
  </si>
  <si>
    <t>Montáž klozetových mís závěsných na nosné stěny</t>
  </si>
  <si>
    <t>-242128669</t>
  </si>
  <si>
    <t>186</t>
  </si>
  <si>
    <t>64236021</t>
  </si>
  <si>
    <t>klozet keramický bílý závěsný hluboké splachování 490x360x350mm</t>
  </si>
  <si>
    <t>-156286595</t>
  </si>
  <si>
    <t>187</t>
  </si>
  <si>
    <t>55167399</t>
  </si>
  <si>
    <t>sedátko klozetové duroplastové bílé</t>
  </si>
  <si>
    <t>639551588</t>
  </si>
  <si>
    <t>188</t>
  </si>
  <si>
    <t>55231352</t>
  </si>
  <si>
    <t>klozet nerezový závěsný se sedátkem pro handicapované</t>
  </si>
  <si>
    <t>1174539634</t>
  </si>
  <si>
    <t>189</t>
  </si>
  <si>
    <t>725211603</t>
  </si>
  <si>
    <t>Umyvadlo keramické bílé šířky 600 mm bez krytu na sifon připevněné na stěnu šrouby</t>
  </si>
  <si>
    <t>-1750533571</t>
  </si>
  <si>
    <t>190</t>
  </si>
  <si>
    <t>72521168R01</t>
  </si>
  <si>
    <t>Umyvadlo zdravotní antivandal</t>
  </si>
  <si>
    <t>1538481832</t>
  </si>
  <si>
    <t>191</t>
  </si>
  <si>
    <t>72524490R01</t>
  </si>
  <si>
    <t>Montáž zástěny sprchové rohové (tyč na závěs)</t>
  </si>
  <si>
    <t>347685255</t>
  </si>
  <si>
    <t>192</t>
  </si>
  <si>
    <t>725291652</t>
  </si>
  <si>
    <t>Montáž dávkovače tekutého mýdla</t>
  </si>
  <si>
    <t>-647792939</t>
  </si>
  <si>
    <t>193</t>
  </si>
  <si>
    <t>AZP.Z305</t>
  </si>
  <si>
    <t>Z 305 Dávkovač mýdla 1200 ml - nerez</t>
  </si>
  <si>
    <t>626946122</t>
  </si>
  <si>
    <t>194</t>
  </si>
  <si>
    <t>725291653</t>
  </si>
  <si>
    <t>Montáž zásobníku toaletních papírů</t>
  </si>
  <si>
    <t>1902435003</t>
  </si>
  <si>
    <t>195</t>
  </si>
  <si>
    <t>55431091</t>
  </si>
  <si>
    <t>zásobník toaletních papírů nerez D 220mm</t>
  </si>
  <si>
    <t>1213168595</t>
  </si>
  <si>
    <t>196</t>
  </si>
  <si>
    <t>725291662</t>
  </si>
  <si>
    <t>Montáž sedačky do sprchy</t>
  </si>
  <si>
    <t>-836546346</t>
  </si>
  <si>
    <t>197</t>
  </si>
  <si>
    <t>55147081</t>
  </si>
  <si>
    <t>sedátko sklopné do sprchy s opěrnou nohou nerez lesk 440x450x460mm</t>
  </si>
  <si>
    <t>163301492</t>
  </si>
  <si>
    <t>198</t>
  </si>
  <si>
    <t>725291666</t>
  </si>
  <si>
    <t>Montáž háčku</t>
  </si>
  <si>
    <t>133340840</t>
  </si>
  <si>
    <t>199</t>
  </si>
  <si>
    <t>SNL.SLZN57</t>
  </si>
  <si>
    <t>Nerezový dvojháček, lesklý</t>
  </si>
  <si>
    <t>-49380793</t>
  </si>
  <si>
    <t>200</t>
  </si>
  <si>
    <t>725291668</t>
  </si>
  <si>
    <t>Montáž madla invalidního rovného</t>
  </si>
  <si>
    <t>604461476</t>
  </si>
  <si>
    <t>201</t>
  </si>
  <si>
    <t>55147159</t>
  </si>
  <si>
    <t>madlo invalidní rovné s krytkou nerez mat 600mm</t>
  </si>
  <si>
    <t>-878193968</t>
  </si>
  <si>
    <t>202</t>
  </si>
  <si>
    <t>725291672</t>
  </si>
  <si>
    <t>Montáž madla opěrného do podlahy</t>
  </si>
  <si>
    <t>348758874</t>
  </si>
  <si>
    <t>203</t>
  </si>
  <si>
    <t>55147169</t>
  </si>
  <si>
    <t>madlo opěrné do podlahy pravé/levé s krytkou nerez lesk 850x813mm</t>
  </si>
  <si>
    <t>1980920219</t>
  </si>
  <si>
    <t>204</t>
  </si>
  <si>
    <t>725291674</t>
  </si>
  <si>
    <t>Montáž madla umyvadlového</t>
  </si>
  <si>
    <t>-1084510826</t>
  </si>
  <si>
    <t>205</t>
  </si>
  <si>
    <t>55147212</t>
  </si>
  <si>
    <t>madlo umyvadlové pravé/levé nerez lesk 500x305mm</t>
  </si>
  <si>
    <t>520113952</t>
  </si>
  <si>
    <t>206</t>
  </si>
  <si>
    <t>725291676</t>
  </si>
  <si>
    <t>Montáž madla sprchového</t>
  </si>
  <si>
    <t>-1813225778</t>
  </si>
  <si>
    <t>207</t>
  </si>
  <si>
    <t>55147179</t>
  </si>
  <si>
    <t>madlo sprchové pravé/levé nerez lesk 500x600mm</t>
  </si>
  <si>
    <t>768409143</t>
  </si>
  <si>
    <t>208</t>
  </si>
  <si>
    <t>72529167R01</t>
  </si>
  <si>
    <t>Montáž zrcadla výklopného</t>
  </si>
  <si>
    <t>-1621357403</t>
  </si>
  <si>
    <t>209</t>
  </si>
  <si>
    <t>AZP.R16001001</t>
  </si>
  <si>
    <t>R16001001 Zrcadlo výklopné lesk 400x600 mm</t>
  </si>
  <si>
    <t>1308592426</t>
  </si>
  <si>
    <t>210</t>
  </si>
  <si>
    <t>725311121</t>
  </si>
  <si>
    <t>Dřez jednoduchý nerezový se zápachovou uzávěrkou s odkapávací plochou 560x480 mm a miskou</t>
  </si>
  <si>
    <t>-941810065</t>
  </si>
  <si>
    <t>211</t>
  </si>
  <si>
    <t>725331111.LFN</t>
  </si>
  <si>
    <t>Výlevka MIRA bez výtokových armatur keramická se sklopnou plastovou mřížkou 500 mm</t>
  </si>
  <si>
    <t>-2033738734</t>
  </si>
  <si>
    <t>212</t>
  </si>
  <si>
    <t>725800937</t>
  </si>
  <si>
    <t>Ruční sprcha s hadicí</t>
  </si>
  <si>
    <t>-1595361576</t>
  </si>
  <si>
    <t>213</t>
  </si>
  <si>
    <t>725813111</t>
  </si>
  <si>
    <t>Ventil rohový bez připojovací trubičky nebo flexi hadičky G 1/2"</t>
  </si>
  <si>
    <t>-1221991447</t>
  </si>
  <si>
    <t>9,000*2</t>
  </si>
  <si>
    <t>214</t>
  </si>
  <si>
    <t>725821325</t>
  </si>
  <si>
    <t>Baterie dřezová stojánková páková s otáčivým kulatým ústím a délkou ramínka 220 mm</t>
  </si>
  <si>
    <t>-759560684</t>
  </si>
  <si>
    <t>Mezisoučet dřez</t>
  </si>
  <si>
    <t>Mezisoučet výlevka</t>
  </si>
  <si>
    <t>215</t>
  </si>
  <si>
    <t>725822611</t>
  </si>
  <si>
    <t>Baterie umyvadlová stojánková páková bez výpusti</t>
  </si>
  <si>
    <t>73281310</t>
  </si>
  <si>
    <t>2,000</t>
  </si>
  <si>
    <t>591</t>
  </si>
  <si>
    <t>72582261R01</t>
  </si>
  <si>
    <t>Baterie umyvadlová stojánková páková bez výpusti s prodlouženou rukojetí</t>
  </si>
  <si>
    <t>1093764604</t>
  </si>
  <si>
    <t>216</t>
  </si>
  <si>
    <t>725841351</t>
  </si>
  <si>
    <t>Baterie sprchová automatická s termostatickým ventilem</t>
  </si>
  <si>
    <t>-913018319</t>
  </si>
  <si>
    <t>217</t>
  </si>
  <si>
    <t>6000076470</t>
  </si>
  <si>
    <t>Sprchová souprava držák, růžice a kovová hadice 150 mm chrom</t>
  </si>
  <si>
    <t>-5246892</t>
  </si>
  <si>
    <t>218</t>
  </si>
  <si>
    <t>725841333</t>
  </si>
  <si>
    <t>Baterie sprchová podomítková s přepínačem a pevnou sprchou</t>
  </si>
  <si>
    <t>49255644</t>
  </si>
  <si>
    <t>219</t>
  </si>
  <si>
    <t>6000006902</t>
  </si>
  <si>
    <t>Sprcha ruční Hansgrohe RAINDANCE SELECT E 26521000 120 3 Jet EcoSmart chrom</t>
  </si>
  <si>
    <t>-1045323522</t>
  </si>
  <si>
    <t>Součet dodávka vč. rychlospojky</t>
  </si>
  <si>
    <t>220</t>
  </si>
  <si>
    <t>6000986206</t>
  </si>
  <si>
    <t>Růžice sprchová Grohe TEMPESTA COSMOPOLITAN 100 chrom</t>
  </si>
  <si>
    <t>-216248205</t>
  </si>
  <si>
    <t>221</t>
  </si>
  <si>
    <t>725819202</t>
  </si>
  <si>
    <t>Montáž ventilů nástěnných G 3/4"</t>
  </si>
  <si>
    <t>-2014380062</t>
  </si>
  <si>
    <t>222</t>
  </si>
  <si>
    <t>AZP.TV4</t>
  </si>
  <si>
    <t>TV 4 - termostatický ventil 3/4" pro sprchy</t>
  </si>
  <si>
    <t>-1148265338</t>
  </si>
  <si>
    <t>223</t>
  </si>
  <si>
    <t>72584941R02</t>
  </si>
  <si>
    <t>Montáž ovládání sprch</t>
  </si>
  <si>
    <t>-1987963175</t>
  </si>
  <si>
    <t>224</t>
  </si>
  <si>
    <t>SNL.SLS02PTB</t>
  </si>
  <si>
    <t>Ovládání sprch s piezo tlačítkem, termostat, 6V</t>
  </si>
  <si>
    <t>-656942153</t>
  </si>
  <si>
    <t>225</t>
  </si>
  <si>
    <t>725861101</t>
  </si>
  <si>
    <t>Zápachová uzávěrka pro umyvadla DN 32</t>
  </si>
  <si>
    <t>-422942860</t>
  </si>
  <si>
    <t>226</t>
  </si>
  <si>
    <t>725813112</t>
  </si>
  <si>
    <t>Ventil rohový pračkový G 3/4"</t>
  </si>
  <si>
    <t>-2001440024</t>
  </si>
  <si>
    <t>Mezisoučet pračka</t>
  </si>
  <si>
    <t>Mezisoučet myčka</t>
  </si>
  <si>
    <t>227</t>
  </si>
  <si>
    <t>55161843</t>
  </si>
  <si>
    <t>sifon pračkový podomítkový s přivzdušněním nerez</t>
  </si>
  <si>
    <t>-1038304922</t>
  </si>
  <si>
    <t>Mezisoučet pračka vč. montáže</t>
  </si>
  <si>
    <t>Mezisoučet myčka vč. montáže</t>
  </si>
  <si>
    <t>228</t>
  </si>
  <si>
    <t>725980123</t>
  </si>
  <si>
    <t>Dvířka 30/30</t>
  </si>
  <si>
    <t>1732289321</t>
  </si>
  <si>
    <t>229</t>
  </si>
  <si>
    <t>725865311.HLE</t>
  </si>
  <si>
    <t>Zápachová uzávěrka HL514 sprchových van DN 40/50 s kulovým kloubem na odtoku</t>
  </si>
  <si>
    <t>-1558387040</t>
  </si>
  <si>
    <t>230</t>
  </si>
  <si>
    <t>998725101</t>
  </si>
  <si>
    <t>Přesun hmot tonážní pro zařizovací předměty v objektech v do 6 m</t>
  </si>
  <si>
    <t>-329549587</t>
  </si>
  <si>
    <t>726</t>
  </si>
  <si>
    <t>Zdravotechnika - předstěnové instalace</t>
  </si>
  <si>
    <t>231</t>
  </si>
  <si>
    <t>726111001.GBT</t>
  </si>
  <si>
    <t>Instalační předstěna Geberit Kombifix pro umyvadlo do masivní zděné kce</t>
  </si>
  <si>
    <t>-2132595620</t>
  </si>
  <si>
    <t>232</t>
  </si>
  <si>
    <t>726111031.GBT</t>
  </si>
  <si>
    <t>Instalační předstěna Geberit Kombifix pro klozet s ovládáním zepředu v 1080 závěsný do masivní zděné kce</t>
  </si>
  <si>
    <t>-539636043</t>
  </si>
  <si>
    <t>233</t>
  </si>
  <si>
    <t>726131043</t>
  </si>
  <si>
    <t>Instalační předstěna pro klozet závěsný v 1120 mm s ovládáním zepředu pro postižené do stěn s kov kcí</t>
  </si>
  <si>
    <t>-1360172974</t>
  </si>
  <si>
    <t>234</t>
  </si>
  <si>
    <t>998726111</t>
  </si>
  <si>
    <t>Přesun hmot tonážní pro instalační prefabrikáty v objektech v do 6 m</t>
  </si>
  <si>
    <t>1248940498</t>
  </si>
  <si>
    <t>730</t>
  </si>
  <si>
    <t xml:space="preserve">Ústřední vytápění </t>
  </si>
  <si>
    <t>713.1</t>
  </si>
  <si>
    <t>Tepelné izolace</t>
  </si>
  <si>
    <t>235</t>
  </si>
  <si>
    <t>713463411</t>
  </si>
  <si>
    <t>Montáž izolace tepelné potrubí a ohybů návlekovými izolačními pouzdry</t>
  </si>
  <si>
    <t>-1981020629</t>
  </si>
  <si>
    <t>236</t>
  </si>
  <si>
    <t>27127007</t>
  </si>
  <si>
    <t>pouzdro izolační potrubní z EPDM kaučuku 15/19mm</t>
  </si>
  <si>
    <t>-1427903102</t>
  </si>
  <si>
    <t>237</t>
  </si>
  <si>
    <t>27127009</t>
  </si>
  <si>
    <t>pouzdro izolační potrubní z EPDM kaučuku 22/19mm</t>
  </si>
  <si>
    <t>1304085246</t>
  </si>
  <si>
    <t>238</t>
  </si>
  <si>
    <t>27127021</t>
  </si>
  <si>
    <t>pouzdro izolační potrubní z EPDM kaučuku 28/32mm</t>
  </si>
  <si>
    <t>803102941</t>
  </si>
  <si>
    <t>239</t>
  </si>
  <si>
    <t>27127022</t>
  </si>
  <si>
    <t>pouzdro izolační potrubní z EPDM kaučuku 35/32mm</t>
  </si>
  <si>
    <t>-1205402916</t>
  </si>
  <si>
    <t>240</t>
  </si>
  <si>
    <t>28377049</t>
  </si>
  <si>
    <t>pouzdro izolační potrubní z pěnového polyetylenu 28/25mm</t>
  </si>
  <si>
    <t>858377169</t>
  </si>
  <si>
    <t>241</t>
  </si>
  <si>
    <t>998713101.1</t>
  </si>
  <si>
    <t>659637893</t>
  </si>
  <si>
    <t>732</t>
  </si>
  <si>
    <t>Ústřední vytápění - strojovny</t>
  </si>
  <si>
    <t>242</t>
  </si>
  <si>
    <t>732211133</t>
  </si>
  <si>
    <t>Ohřívač stacionární zásobníkový s jedním výměníkem PN 1,0/1,0 o objemu 300 l / 3,8 m2</t>
  </si>
  <si>
    <t>-2111098897</t>
  </si>
  <si>
    <t>243</t>
  </si>
  <si>
    <t>732231104.1</t>
  </si>
  <si>
    <t>Akumulační nádrž s přípravou TUV bez výměníku se zásobníkem PN 0,3/0,6 o objemu 750/160 l (s tepelnou izolací)</t>
  </si>
  <si>
    <t>-1469533393</t>
  </si>
  <si>
    <t>244</t>
  </si>
  <si>
    <t>732294113</t>
  </si>
  <si>
    <t>Elektrická topná jednotka šroubovací 6/4" o výkonu 3 kW (3x400V)</t>
  </si>
  <si>
    <t>-101869520</t>
  </si>
  <si>
    <t>245</t>
  </si>
  <si>
    <t>732331617</t>
  </si>
  <si>
    <t>Nádoba tlaková expanzní pro topnou a chladicí soustavu s membránou závitové připojení PN 0,6 o objemu 80 l</t>
  </si>
  <si>
    <t>1335272586</t>
  </si>
  <si>
    <t>246</t>
  </si>
  <si>
    <t>732331778</t>
  </si>
  <si>
    <t>Příslušenství k expanzním nádobám bezpečnostní uzávěr G 1 k měření tlaku</t>
  </si>
  <si>
    <t>1051888428</t>
  </si>
  <si>
    <t>247</t>
  </si>
  <si>
    <t>732421402</t>
  </si>
  <si>
    <t>Čerpadlo teplovodní mokroběžné závitové oběhové DN 25 výtlak do 4,0 m průtok 2,2 m3/h PN 10 pro vytápění</t>
  </si>
  <si>
    <t>223203926</t>
  </si>
  <si>
    <t>248</t>
  </si>
  <si>
    <t>732421412</t>
  </si>
  <si>
    <t>Čerpadlo teplovodní mokroběžné závitové oběhové DN 25 výtlak do 6,0 m průtok 2,8 m3/h PN 10 pro vytápění</t>
  </si>
  <si>
    <t>-809396787</t>
  </si>
  <si>
    <t>249</t>
  </si>
  <si>
    <t>732521134.1</t>
  </si>
  <si>
    <t>Tepelné čerpadlo země/voda pro vytápění a přípravu TV bez zásobníku topný výkon 7,6 kW, s vestavěnou regulací, s možností pasivního chlazení, s bivalentním elektrickým zdrojem, s vyrovávací nádobou primárního okruhu</t>
  </si>
  <si>
    <t>1099556906</t>
  </si>
  <si>
    <t>732.1</t>
  </si>
  <si>
    <t>Vystrojení primárního okruhu tepelného čerpadla</t>
  </si>
  <si>
    <t>250</t>
  </si>
  <si>
    <t>732.1.001</t>
  </si>
  <si>
    <t>Vystojená zemní sběrná jímka pro 2 okruhy kolektoru TČ, vypouštěcí/odvzdušňovací ventily, KU</t>
  </si>
  <si>
    <t>ks</t>
  </si>
  <si>
    <t>1741207627</t>
  </si>
  <si>
    <t>251</t>
  </si>
  <si>
    <t>732.1.002</t>
  </si>
  <si>
    <t>Vystrojení zemního vrtu pro tepelné čerpadlo vč. vrtných prací, injektáže a sondy 4x32 mm</t>
  </si>
  <si>
    <t>475247523</t>
  </si>
  <si>
    <t>252</t>
  </si>
  <si>
    <t>732.1.003</t>
  </si>
  <si>
    <t>Pažení vrtu</t>
  </si>
  <si>
    <t>-2128469463</t>
  </si>
  <si>
    <t>253</t>
  </si>
  <si>
    <t>732.1.004</t>
  </si>
  <si>
    <t>Tepelná izolace prostupu do objektu</t>
  </si>
  <si>
    <t>414870754</t>
  </si>
  <si>
    <t>254</t>
  </si>
  <si>
    <t>732.1.005</t>
  </si>
  <si>
    <t>Redukce počtu větví 2x32 -&gt;1x40 (elektrotvarovka)</t>
  </si>
  <si>
    <t>1817452688</t>
  </si>
  <si>
    <t>255</t>
  </si>
  <si>
    <t>732.1.006</t>
  </si>
  <si>
    <t>Plnící sada primárního okruhu</t>
  </si>
  <si>
    <t>-973926739</t>
  </si>
  <si>
    <t>256</t>
  </si>
  <si>
    <t>732.1.007</t>
  </si>
  <si>
    <t>Nemrznoucí směs primárního okruhu tepelného čerpadla (koncentrát)</t>
  </si>
  <si>
    <t>l</t>
  </si>
  <si>
    <t>-1761325788</t>
  </si>
  <si>
    <t>733</t>
  </si>
  <si>
    <t>Ústřední vytápění - rozvodné potrubí</t>
  </si>
  <si>
    <t>257</t>
  </si>
  <si>
    <t>733323105</t>
  </si>
  <si>
    <t>Potrubí plastové z PE 100 SDR 11 spojované elektrotvarovkami D 40/3,7</t>
  </si>
  <si>
    <t>205483315</t>
  </si>
  <si>
    <t>258</t>
  </si>
  <si>
    <t>733391102</t>
  </si>
  <si>
    <t xml:space="preserve">Zkouška těsnosti potrubí plastové </t>
  </si>
  <si>
    <t>381476811</t>
  </si>
  <si>
    <t>259</t>
  </si>
  <si>
    <t>733141102</t>
  </si>
  <si>
    <t>Odvzdušňovací nádoba z trubek ocelových do DN 50</t>
  </si>
  <si>
    <t>-382819975</t>
  </si>
  <si>
    <t>260</t>
  </si>
  <si>
    <t>733222302</t>
  </si>
  <si>
    <t>Potrubí měděné polotvrdé spojované lisováním D 15x1 mm</t>
  </si>
  <si>
    <t>385151063</t>
  </si>
  <si>
    <t>261</t>
  </si>
  <si>
    <t>733222304</t>
  </si>
  <si>
    <t>Potrubí měděné polotvrdé spojované lisováním D 22x1 mm</t>
  </si>
  <si>
    <t>793677874</t>
  </si>
  <si>
    <t>262</t>
  </si>
  <si>
    <t>733223304</t>
  </si>
  <si>
    <t>Potrubí měděné tvrdé spojované lisováním D 28x1,5 mm</t>
  </si>
  <si>
    <t>33892869</t>
  </si>
  <si>
    <t>263</t>
  </si>
  <si>
    <t>733223305</t>
  </si>
  <si>
    <t>Potrubí měděné tvrdé spojované lisováním D 35x1,5 mm</t>
  </si>
  <si>
    <t>36472413</t>
  </si>
  <si>
    <t>264</t>
  </si>
  <si>
    <t>733291101</t>
  </si>
  <si>
    <t>Zkouška těsnosti potrubí měděné do D 35x1,5</t>
  </si>
  <si>
    <t>2082921578</t>
  </si>
  <si>
    <t>265</t>
  </si>
  <si>
    <t>733390104</t>
  </si>
  <si>
    <t>Ochrana potrubí primárních okruhů tepelně izolačními trubicemi z kaučuku tl 13 mm D do 38 mm</t>
  </si>
  <si>
    <t>2135318747</t>
  </si>
  <si>
    <t>266</t>
  </si>
  <si>
    <t>998733101</t>
  </si>
  <si>
    <t>Přesun hmot tonážní pro rozvody potrubí v objektech v do 6 m</t>
  </si>
  <si>
    <t>-325986307</t>
  </si>
  <si>
    <t>734</t>
  </si>
  <si>
    <t>Ústřední vytápění - armatury</t>
  </si>
  <si>
    <t>267</t>
  </si>
  <si>
    <t>734.001</t>
  </si>
  <si>
    <t>Odstředivý odlučovač DN25</t>
  </si>
  <si>
    <t>-1352230474</t>
  </si>
  <si>
    <t>268</t>
  </si>
  <si>
    <t>734.002</t>
  </si>
  <si>
    <t>Havarijní termostat podlahového vytápění (manuální resetovací tlačítko)</t>
  </si>
  <si>
    <t>1815112070</t>
  </si>
  <si>
    <t>269</t>
  </si>
  <si>
    <t>734211119.1</t>
  </si>
  <si>
    <t>Ventil závitový odvzdušňovací G 3/8 PN 14 do 120°C</t>
  </si>
  <si>
    <t>-1851440437</t>
  </si>
  <si>
    <t>270</t>
  </si>
  <si>
    <t>734242414</t>
  </si>
  <si>
    <t>Ventil závitový zpětný přímý G 1 PN 16 do 110°C</t>
  </si>
  <si>
    <t>-600561834</t>
  </si>
  <si>
    <t>271</t>
  </si>
  <si>
    <t>734242415</t>
  </si>
  <si>
    <t>Ventil závitový zpětný přímý G 5/4 PN 16 do 110°C</t>
  </si>
  <si>
    <t>-313927926</t>
  </si>
  <si>
    <t>272</t>
  </si>
  <si>
    <t>734251211</t>
  </si>
  <si>
    <t>Ventil závitový pojistný rohový G 1/2 provozní tlak od 2,5 do 6 barů</t>
  </si>
  <si>
    <t>-992072290</t>
  </si>
  <si>
    <t>273</t>
  </si>
  <si>
    <t>734261235</t>
  </si>
  <si>
    <t>Šroubení topenářské přímé G 1 PN 16 do 120°C</t>
  </si>
  <si>
    <t>449553435</t>
  </si>
  <si>
    <t>274</t>
  </si>
  <si>
    <t>734291123</t>
  </si>
  <si>
    <t>Kohout plnící a vypouštěcí G 1/2 PN 10 do 90°C závitový</t>
  </si>
  <si>
    <t>-1923269297</t>
  </si>
  <si>
    <t>275</t>
  </si>
  <si>
    <t>734291263</t>
  </si>
  <si>
    <t>Filtr závitový pro topné a chladicí systémy přímý G 3/4 PN 30 do 110°C s vnitřními závity</t>
  </si>
  <si>
    <t>-217358074</t>
  </si>
  <si>
    <t>276</t>
  </si>
  <si>
    <t>734291264</t>
  </si>
  <si>
    <t>Filtr závitový pro topné a chladicí systémy přímý G 1 PN 30 do 110°C s vnitřními závity</t>
  </si>
  <si>
    <t>-103264781</t>
  </si>
  <si>
    <t>277</t>
  </si>
  <si>
    <t>734291265</t>
  </si>
  <si>
    <t>Filtr závitový pro topné a chladicí systémy přímý G 1 1/4 PN 30 do 110°C s vnitřními závity</t>
  </si>
  <si>
    <t>-1752722308</t>
  </si>
  <si>
    <t>278</t>
  </si>
  <si>
    <t>734292714</t>
  </si>
  <si>
    <t>Kohout kulový přímý G 3/4 PN 42 do 185°C vnitřní závit</t>
  </si>
  <si>
    <t>-528003985</t>
  </si>
  <si>
    <t>279</t>
  </si>
  <si>
    <t>734292715</t>
  </si>
  <si>
    <t>Kohout kulový přímý G 1 PN 42 do 185°C vnitřní závit</t>
  </si>
  <si>
    <t>1573941915</t>
  </si>
  <si>
    <t>280</t>
  </si>
  <si>
    <t>734292716</t>
  </si>
  <si>
    <t>Kohout kulový přímý G 1 1/4 PN 42 do 185°C vnitřní závit</t>
  </si>
  <si>
    <t>-1105921849</t>
  </si>
  <si>
    <t>281</t>
  </si>
  <si>
    <t>734295021</t>
  </si>
  <si>
    <t>Směšovací ventil otopných a chladicích systémů závitový třícestný G 3/4" se servomotorem</t>
  </si>
  <si>
    <t>-1670014278</t>
  </si>
  <si>
    <t>282</t>
  </si>
  <si>
    <t>734296309</t>
  </si>
  <si>
    <t>Zónový ventil otopných a solárních soustav třícestný kulový 2pólové ovládání příkon 6 W PN 16 T 110°C G 1"F</t>
  </si>
  <si>
    <t>1735606890</t>
  </si>
  <si>
    <t>283</t>
  </si>
  <si>
    <t>734411101</t>
  </si>
  <si>
    <t>Teploměr technický s pevným stonkem a jímkou zadní připojení průměr 63 mm délky 50 mm</t>
  </si>
  <si>
    <t>-973087173</t>
  </si>
  <si>
    <t>284</t>
  </si>
  <si>
    <t>1072481704</t>
  </si>
  <si>
    <t>285</t>
  </si>
  <si>
    <t>734494111</t>
  </si>
  <si>
    <t>Návarek s metrickým závitem M 12x1,5 délky do 220 mm</t>
  </si>
  <si>
    <t>-2095467480</t>
  </si>
  <si>
    <t>286</t>
  </si>
  <si>
    <t>998734101</t>
  </si>
  <si>
    <t>Přesun hmot tonážní pro armatury v objektech v do 6 m</t>
  </si>
  <si>
    <t>-909298010</t>
  </si>
  <si>
    <t>735</t>
  </si>
  <si>
    <t>Ústřední vytápění - otopná tělesa</t>
  </si>
  <si>
    <t>287</t>
  </si>
  <si>
    <t>735160133</t>
  </si>
  <si>
    <t>Otopné těleso trubkové teplovodní výška/délka 1 500/600 mm</t>
  </si>
  <si>
    <t>1506455710</t>
  </si>
  <si>
    <t>288</t>
  </si>
  <si>
    <t>735164522.003</t>
  </si>
  <si>
    <t>Armatura pro připojení trubkových těles 1/2" rohová včetně ventilu a termostatické hlavice</t>
  </si>
  <si>
    <t>-1404858046</t>
  </si>
  <si>
    <t>289</t>
  </si>
  <si>
    <t>735164522.004</t>
  </si>
  <si>
    <t>Krytka armatury HM bílá</t>
  </si>
  <si>
    <t>-459568409</t>
  </si>
  <si>
    <t>290</t>
  </si>
  <si>
    <t>735890104</t>
  </si>
  <si>
    <t>Elektrické topné těleso (tyč) pro kombinované vytápění s integrovaným regulátorem teploty o výkonu 500 W</t>
  </si>
  <si>
    <t>811317494</t>
  </si>
  <si>
    <t>291</t>
  </si>
  <si>
    <t>998735101</t>
  </si>
  <si>
    <t>Přesun hmot tonážní pro otopná tělesa v objektech v do 6 m</t>
  </si>
  <si>
    <t>183392385</t>
  </si>
  <si>
    <t>292</t>
  </si>
  <si>
    <t>735521134.2</t>
  </si>
  <si>
    <t>Rozšiřovací karta regulace pro řízení směšovacího okruhu</t>
  </si>
  <si>
    <t>-1092301807</t>
  </si>
  <si>
    <t>293</t>
  </si>
  <si>
    <t>735521134.3</t>
  </si>
  <si>
    <t>Autorizované uvedení do provozu (supervizor)</t>
  </si>
  <si>
    <t>2004038307</t>
  </si>
  <si>
    <t>294</t>
  </si>
  <si>
    <t>998732101</t>
  </si>
  <si>
    <t>Přesun hmot tonážní pro strojovny v objektech v do 6 m</t>
  </si>
  <si>
    <t>1320680436</t>
  </si>
  <si>
    <t>736</t>
  </si>
  <si>
    <t>Ústřední vytápění - plošné vytápění a chlazení</t>
  </si>
  <si>
    <t>295</t>
  </si>
  <si>
    <t>736110202</t>
  </si>
  <si>
    <t>Podlahové vytápění - rozvodné potrubí polyethylen s kyslíkovou bariérou PE-Xb 16x2,0 mm pro systémovou desku</t>
  </si>
  <si>
    <t>1531400653</t>
  </si>
  <si>
    <t>296</t>
  </si>
  <si>
    <t>736110261</t>
  </si>
  <si>
    <t>Podlahové vytápění - systémová deska s kombinovanou tepelnou a kročejovou izolací celkové výšky 31 mm</t>
  </si>
  <si>
    <t>1717944745</t>
  </si>
  <si>
    <t>297</t>
  </si>
  <si>
    <t>736110652</t>
  </si>
  <si>
    <t>Podlahové vytápění - obvodový dilatační pás samolepící s folií</t>
  </si>
  <si>
    <t>1439786994</t>
  </si>
  <si>
    <t>298</t>
  </si>
  <si>
    <t>736110653</t>
  </si>
  <si>
    <t>Podlahové vytápění - ochranná trubka potrubí podlahového topení</t>
  </si>
  <si>
    <t>-371020535</t>
  </si>
  <si>
    <t>299</t>
  </si>
  <si>
    <t>736110654</t>
  </si>
  <si>
    <t>Podlahové vytápění - středový (spárový) dilatační profil</t>
  </si>
  <si>
    <t>-1563736034</t>
  </si>
  <si>
    <t>300</t>
  </si>
  <si>
    <t>736111010</t>
  </si>
  <si>
    <t>Podlahové vytápění - rozdělovač mosazný s průtokoměry jedenáctiokruhový</t>
  </si>
  <si>
    <t>-248239346</t>
  </si>
  <si>
    <t>301</t>
  </si>
  <si>
    <t>736111011</t>
  </si>
  <si>
    <t>Podlahové vytápění - rozdělovač mosazný s průtokoměry dvanáctiokruhový</t>
  </si>
  <si>
    <t>-1234536440</t>
  </si>
  <si>
    <t>302</t>
  </si>
  <si>
    <t>736111033</t>
  </si>
  <si>
    <t>Podlahové vytápění - svěrné šroubení se závitem EK 3/4" pro připojení potrubí 16x2,0 mm na rozdělovač</t>
  </si>
  <si>
    <t>916241357</t>
  </si>
  <si>
    <t>303</t>
  </si>
  <si>
    <t>736111104</t>
  </si>
  <si>
    <t>Podlahové vytápění - skříň podomítková pro rozdělovač s 8-12 okruhy</t>
  </si>
  <si>
    <t>1220398896</t>
  </si>
  <si>
    <t>304</t>
  </si>
  <si>
    <t>736111133</t>
  </si>
  <si>
    <t>Podlahové vytápění - elektrotermická hlavice (termopohon)</t>
  </si>
  <si>
    <t>-2080043803</t>
  </si>
  <si>
    <t>305</t>
  </si>
  <si>
    <t>998735101.1</t>
  </si>
  <si>
    <t>Přesun hmot tonážní pro plošné vytápění v objektech v do 6 m</t>
  </si>
  <si>
    <t>-101541492</t>
  </si>
  <si>
    <t>790</t>
  </si>
  <si>
    <t>Ostatní</t>
  </si>
  <si>
    <t>306</t>
  </si>
  <si>
    <t>790.001</t>
  </si>
  <si>
    <t>Doprava</t>
  </si>
  <si>
    <t>-215804917</t>
  </si>
  <si>
    <t>307</t>
  </si>
  <si>
    <t>790.002</t>
  </si>
  <si>
    <t>Koordinační činnost</t>
  </si>
  <si>
    <t>-2094975503</t>
  </si>
  <si>
    <t>308</t>
  </si>
  <si>
    <t>790.005</t>
  </si>
  <si>
    <t>Napouštění systému, odvzdušnění, zaregulování systému</t>
  </si>
  <si>
    <t>h</t>
  </si>
  <si>
    <t>1916777470</t>
  </si>
  <si>
    <t>309</t>
  </si>
  <si>
    <t>790.006</t>
  </si>
  <si>
    <t>Topná zkouška</t>
  </si>
  <si>
    <t>1118423660</t>
  </si>
  <si>
    <t>310</t>
  </si>
  <si>
    <t>790.007</t>
  </si>
  <si>
    <t>Montážní, těsnící a spotřební materiál</t>
  </si>
  <si>
    <t>-535792519</t>
  </si>
  <si>
    <t>311</t>
  </si>
  <si>
    <t>790.008</t>
  </si>
  <si>
    <t>Elektroinstalace - zapojení, oživení</t>
  </si>
  <si>
    <t>1549441896</t>
  </si>
  <si>
    <t>312</t>
  </si>
  <si>
    <t>790.010</t>
  </si>
  <si>
    <t>Technická příprava, realizační a dílenská dokumentace</t>
  </si>
  <si>
    <t>-419015872</t>
  </si>
  <si>
    <t>313</t>
  </si>
  <si>
    <t>790.011</t>
  </si>
  <si>
    <t>Dokumentace skutečného provedení</t>
  </si>
  <si>
    <t>1581322777</t>
  </si>
  <si>
    <t>314</t>
  </si>
  <si>
    <t>790..012</t>
  </si>
  <si>
    <t>ÚT - stavební přípomoce HSV</t>
  </si>
  <si>
    <t>-1510041628</t>
  </si>
  <si>
    <t>751</t>
  </si>
  <si>
    <t>Vzduchotechnika</t>
  </si>
  <si>
    <t>751.1</t>
  </si>
  <si>
    <t>Vzduchotechnika - dodávka</t>
  </si>
  <si>
    <t>315</t>
  </si>
  <si>
    <t>1.01</t>
  </si>
  <si>
    <t>Podstropní VZT jednotka s deskovým rekuperačním výměníkem ZZT, Qp=Qo=700 m3/h, dp=350 Pa (230 V, 50 Hz, 0,758 kW), chladící výměník ve VZT jednotce, Q=cca 2 kW (10/14 °C), uzavírací klapka se servopohonem na vstupu e1 a i1, integrovaná regulace VZT jednot</t>
  </si>
  <si>
    <t>1269108167</t>
  </si>
  <si>
    <t>316</t>
  </si>
  <si>
    <t>1.02</t>
  </si>
  <si>
    <t>Cirkulační digestoř - dle výběru investora</t>
  </si>
  <si>
    <t>-1452779309</t>
  </si>
  <si>
    <t>317</t>
  </si>
  <si>
    <t>1.03</t>
  </si>
  <si>
    <t>Odvodní talíř kovový d100 + zděř</t>
  </si>
  <si>
    <t>143554967</t>
  </si>
  <si>
    <t>318</t>
  </si>
  <si>
    <t>1.04</t>
  </si>
  <si>
    <t>Odvodní talíř kovový d125 + zděř</t>
  </si>
  <si>
    <t>-926088897</t>
  </si>
  <si>
    <t>319</t>
  </si>
  <si>
    <t>1.05</t>
  </si>
  <si>
    <t>Odvodní talíř plastový d160 + zděř</t>
  </si>
  <si>
    <t>1160389391</t>
  </si>
  <si>
    <t>320</t>
  </si>
  <si>
    <t>1.06</t>
  </si>
  <si>
    <t>Přívodní talíř kovový d100 + zděř</t>
  </si>
  <si>
    <t>-414465735</t>
  </si>
  <si>
    <t>321</t>
  </si>
  <si>
    <t>1.07</t>
  </si>
  <si>
    <t>Vyústka komfortní 200x100, dvouřadá s regulací + pozední rámeček</t>
  </si>
  <si>
    <t>383293985</t>
  </si>
  <si>
    <t>322</t>
  </si>
  <si>
    <t>1.08</t>
  </si>
  <si>
    <t>Podlahová mřížka kovová 250x97</t>
  </si>
  <si>
    <t>-1074843015</t>
  </si>
  <si>
    <t>323</t>
  </si>
  <si>
    <t>1.09</t>
  </si>
  <si>
    <t>Protidešťová žaluzie s rámečkem a sítí proti ptactvu  355x355</t>
  </si>
  <si>
    <t>-1716834174</t>
  </si>
  <si>
    <t>324</t>
  </si>
  <si>
    <t>1.10</t>
  </si>
  <si>
    <t>Protidešťová stříška d225</t>
  </si>
  <si>
    <t>850911717</t>
  </si>
  <si>
    <t>325</t>
  </si>
  <si>
    <t>1.11</t>
  </si>
  <si>
    <t>Tlumič 300x200, 1 kulisa, L=1000</t>
  </si>
  <si>
    <t>1127908931</t>
  </si>
  <si>
    <t>326</t>
  </si>
  <si>
    <t>1.12</t>
  </si>
  <si>
    <t>Tlumič 200x300, 1 kulisa, L=1000</t>
  </si>
  <si>
    <t>1100697635</t>
  </si>
  <si>
    <t>327</t>
  </si>
  <si>
    <t>1.13</t>
  </si>
  <si>
    <t>Dveřní mřížka 500x100</t>
  </si>
  <si>
    <t>81476196</t>
  </si>
  <si>
    <t>328</t>
  </si>
  <si>
    <t>1.14</t>
  </si>
  <si>
    <t>Vnější záslepka s odvodem kondenzátu d225</t>
  </si>
  <si>
    <t>-484107090</t>
  </si>
  <si>
    <t>329</t>
  </si>
  <si>
    <t>1.15</t>
  </si>
  <si>
    <t>Rozdělovací komora 500x400 + 6x regulační vložka 160x40</t>
  </si>
  <si>
    <t>1040543260</t>
  </si>
  <si>
    <t>330</t>
  </si>
  <si>
    <t>1.16</t>
  </si>
  <si>
    <t>Rozdělovací komora 340x400 + 3x regulační vložka 160x40</t>
  </si>
  <si>
    <t>2067797521</t>
  </si>
  <si>
    <t>331</t>
  </si>
  <si>
    <t>1.17</t>
  </si>
  <si>
    <t>Čtyřhranné potrubí sk. I do obvodu 650, 50% tvarovek</t>
  </si>
  <si>
    <t>-1591685457</t>
  </si>
  <si>
    <t>332</t>
  </si>
  <si>
    <t>1.18</t>
  </si>
  <si>
    <t>Čtyřhranné potrubí sk. I do obvodu 1050, 70% tvarovek</t>
  </si>
  <si>
    <t>-232404486</t>
  </si>
  <si>
    <t>333</t>
  </si>
  <si>
    <t>1.19</t>
  </si>
  <si>
    <t>Spiro potrubí d100, 100% tvarovek</t>
  </si>
  <si>
    <t>1001828491</t>
  </si>
  <si>
    <t>334</t>
  </si>
  <si>
    <t>1.20</t>
  </si>
  <si>
    <t>Spiro potrubí d125, 100% tvarovek</t>
  </si>
  <si>
    <t>600908212</t>
  </si>
  <si>
    <t>335</t>
  </si>
  <si>
    <t>1.21</t>
  </si>
  <si>
    <t>Spiro potrubí d160, 70% tvarovek</t>
  </si>
  <si>
    <t>514927205</t>
  </si>
  <si>
    <t>336</t>
  </si>
  <si>
    <t>1.22</t>
  </si>
  <si>
    <t>Spiro potrubí d225, 30% tvarovek</t>
  </si>
  <si>
    <t>-1139007782</t>
  </si>
  <si>
    <t>337</t>
  </si>
  <si>
    <t>1.23</t>
  </si>
  <si>
    <t>Spiro potrubí d250, 70% tvarovek</t>
  </si>
  <si>
    <t>9051477</t>
  </si>
  <si>
    <t>338</t>
  </si>
  <si>
    <t>1.24</t>
  </si>
  <si>
    <t>Zvukově izolovaná hadice d100</t>
  </si>
  <si>
    <t>1945866171</t>
  </si>
  <si>
    <t>339</t>
  </si>
  <si>
    <t>1.25</t>
  </si>
  <si>
    <t>Zvukově izolovaná hadice d125</t>
  </si>
  <si>
    <t>1847117677</t>
  </si>
  <si>
    <t>340</t>
  </si>
  <si>
    <t>1.26</t>
  </si>
  <si>
    <t>Izolace kaučuk tl. 15 mm</t>
  </si>
  <si>
    <t>-687360809</t>
  </si>
  <si>
    <t>341</t>
  </si>
  <si>
    <t>1.27</t>
  </si>
  <si>
    <t>Záslepka d100</t>
  </si>
  <si>
    <t>-11261769</t>
  </si>
  <si>
    <t>342</t>
  </si>
  <si>
    <t>1.28</t>
  </si>
  <si>
    <t>Záslepka d125</t>
  </si>
  <si>
    <t>-816438831</t>
  </si>
  <si>
    <t>343</t>
  </si>
  <si>
    <t>1.29</t>
  </si>
  <si>
    <t>Záslepka d250</t>
  </si>
  <si>
    <t>1607239865</t>
  </si>
  <si>
    <t>344</t>
  </si>
  <si>
    <t>1.30</t>
  </si>
  <si>
    <t>Požární těsnění prostupů VZT (do d160)</t>
  </si>
  <si>
    <t>-1669267200</t>
  </si>
  <si>
    <t>345</t>
  </si>
  <si>
    <t>1.31</t>
  </si>
  <si>
    <t>1226651694</t>
  </si>
  <si>
    <t>346</t>
  </si>
  <si>
    <t>1.33</t>
  </si>
  <si>
    <t>Uvedení do provozu</t>
  </si>
  <si>
    <t>-1605910670</t>
  </si>
  <si>
    <t>347</t>
  </si>
  <si>
    <t>1.34</t>
  </si>
  <si>
    <t>Montážní, těsnící, pomocný materiál</t>
  </si>
  <si>
    <t>144623570</t>
  </si>
  <si>
    <t>348</t>
  </si>
  <si>
    <t>1.35</t>
  </si>
  <si>
    <t>Doprava, přesun hmot</t>
  </si>
  <si>
    <t>1386411546</t>
  </si>
  <si>
    <t>751.2</t>
  </si>
  <si>
    <t>Vzduchotechnika - montáž</t>
  </si>
  <si>
    <t>349</t>
  </si>
  <si>
    <t>1.37</t>
  </si>
  <si>
    <t>1774955119</t>
  </si>
  <si>
    <t>350</t>
  </si>
  <si>
    <t>1.38</t>
  </si>
  <si>
    <t>-1525609702</t>
  </si>
  <si>
    <t>351</t>
  </si>
  <si>
    <t>1.72</t>
  </si>
  <si>
    <t>-1049548284</t>
  </si>
  <si>
    <t>352</t>
  </si>
  <si>
    <t>1.39</t>
  </si>
  <si>
    <t>363345779</t>
  </si>
  <si>
    <t>353</t>
  </si>
  <si>
    <t>1.40</t>
  </si>
  <si>
    <t>-1066469768</t>
  </si>
  <si>
    <t>354</t>
  </si>
  <si>
    <t>1.41</t>
  </si>
  <si>
    <t>1764171153</t>
  </si>
  <si>
    <t>355</t>
  </si>
  <si>
    <t>1.42</t>
  </si>
  <si>
    <t>1118255362</t>
  </si>
  <si>
    <t>356</t>
  </si>
  <si>
    <t>1.43</t>
  </si>
  <si>
    <t>1966006401</t>
  </si>
  <si>
    <t>357</t>
  </si>
  <si>
    <t>1.44</t>
  </si>
  <si>
    <t>-1089195327</t>
  </si>
  <si>
    <t>358</t>
  </si>
  <si>
    <t>1.45</t>
  </si>
  <si>
    <t>195869940</t>
  </si>
  <si>
    <t>359</t>
  </si>
  <si>
    <t>1.46</t>
  </si>
  <si>
    <t>2116897582</t>
  </si>
  <si>
    <t>360</t>
  </si>
  <si>
    <t>1.47</t>
  </si>
  <si>
    <t>2122329205</t>
  </si>
  <si>
    <t>361</t>
  </si>
  <si>
    <t>1.48</t>
  </si>
  <si>
    <t>1936322153</t>
  </si>
  <si>
    <t>362</t>
  </si>
  <si>
    <t>1.49</t>
  </si>
  <si>
    <t>-1589054833</t>
  </si>
  <si>
    <t>363</t>
  </si>
  <si>
    <t>1.50</t>
  </si>
  <si>
    <t>-2038636987</t>
  </si>
  <si>
    <t>364</t>
  </si>
  <si>
    <t>1.51</t>
  </si>
  <si>
    <t>-5094110</t>
  </si>
  <si>
    <t>365</t>
  </si>
  <si>
    <t>1.52</t>
  </si>
  <si>
    <t>-1022091488</t>
  </si>
  <si>
    <t>366</t>
  </si>
  <si>
    <t>1.53</t>
  </si>
  <si>
    <t>-1433005103</t>
  </si>
  <si>
    <t>367</t>
  </si>
  <si>
    <t>1.54</t>
  </si>
  <si>
    <t>-789618923</t>
  </si>
  <si>
    <t>368</t>
  </si>
  <si>
    <t>1.55</t>
  </si>
  <si>
    <t>-598764345</t>
  </si>
  <si>
    <t>369</t>
  </si>
  <si>
    <t>1.56</t>
  </si>
  <si>
    <t>-81305583</t>
  </si>
  <si>
    <t>370</t>
  </si>
  <si>
    <t>1.57</t>
  </si>
  <si>
    <t>867889344</t>
  </si>
  <si>
    <t>371</t>
  </si>
  <si>
    <t>1.58</t>
  </si>
  <si>
    <t>190231379</t>
  </si>
  <si>
    <t>372</t>
  </si>
  <si>
    <t>1.59</t>
  </si>
  <si>
    <t>-1077931636</t>
  </si>
  <si>
    <t>373</t>
  </si>
  <si>
    <t>1.60</t>
  </si>
  <si>
    <t>1491572733</t>
  </si>
  <si>
    <t>374</t>
  </si>
  <si>
    <t>1.61</t>
  </si>
  <si>
    <t>747385965</t>
  </si>
  <si>
    <t>375</t>
  </si>
  <si>
    <t>1.62</t>
  </si>
  <si>
    <t>-1940582188</t>
  </si>
  <si>
    <t>376</t>
  </si>
  <si>
    <t>1.63</t>
  </si>
  <si>
    <t>2017984799</t>
  </si>
  <si>
    <t>377</t>
  </si>
  <si>
    <t>1.64</t>
  </si>
  <si>
    <t>-237175236</t>
  </si>
  <si>
    <t>378</t>
  </si>
  <si>
    <t>1.65</t>
  </si>
  <si>
    <t>-762172084</t>
  </si>
  <si>
    <t>379</t>
  </si>
  <si>
    <t>1.66</t>
  </si>
  <si>
    <t>1810968668</t>
  </si>
  <si>
    <t>380</t>
  </si>
  <si>
    <t>1.67</t>
  </si>
  <si>
    <t>Dokumentace skutečného provedení stavby</t>
  </si>
  <si>
    <t>-1327061511</t>
  </si>
  <si>
    <t>381</t>
  </si>
  <si>
    <t>1.68</t>
  </si>
  <si>
    <t>-1224412603</t>
  </si>
  <si>
    <t>382</t>
  </si>
  <si>
    <t>1.69</t>
  </si>
  <si>
    <t>-207783883</t>
  </si>
  <si>
    <t>383</t>
  </si>
  <si>
    <t>1.100</t>
  </si>
  <si>
    <t>VZT - stavební přípomoce HSV</t>
  </si>
  <si>
    <t>247288873</t>
  </si>
  <si>
    <t>762</t>
  </si>
  <si>
    <t>Konstrukce tesařské</t>
  </si>
  <si>
    <t>550</t>
  </si>
  <si>
    <t>762083121</t>
  </si>
  <si>
    <t>Impregnace řeziva proti dřevokaznému hmyzu, houbám a plísním máčením třída ohrožení 1 a 2</t>
  </si>
  <si>
    <t>1558164109</t>
  </si>
  <si>
    <t>0,785</t>
  </si>
  <si>
    <t>Mezisoučet pozednice pod střešní vazníky</t>
  </si>
  <si>
    <t>7,917</t>
  </si>
  <si>
    <t>Mezisoučet prkna pobití střechy</t>
  </si>
  <si>
    <t>384</t>
  </si>
  <si>
    <t>762332132</t>
  </si>
  <si>
    <t>Montáž vázaných kcí krovů pravidelných z hraněného řeziva průřezové pl přes 120 do 224 cm2</t>
  </si>
  <si>
    <t>405155549</t>
  </si>
  <si>
    <t>23,360*2</t>
  </si>
  <si>
    <t>Mezisoučet pozednice pro uložení vazníků</t>
  </si>
  <si>
    <t>385</t>
  </si>
  <si>
    <t>60512130</t>
  </si>
  <si>
    <t>hranol stavební řezivo průřezu do 224cm2 do dl 6m</t>
  </si>
  <si>
    <t>1828478279</t>
  </si>
  <si>
    <t>46,720*0,140*0,100*1,20</t>
  </si>
  <si>
    <t>551</t>
  </si>
  <si>
    <t>762341210</t>
  </si>
  <si>
    <t>Montáž bednění střech rovných a šikmých sklonu do 60° z hrubých prken na sraz tl do 32 mm</t>
  </si>
  <si>
    <t>1081919119</t>
  </si>
  <si>
    <t>7,200*23,800*2</t>
  </si>
  <si>
    <t>Mezisoučet RD</t>
  </si>
  <si>
    <t>552</t>
  </si>
  <si>
    <t>60515111</t>
  </si>
  <si>
    <t>řezivo jehličnaté boční prkno 20-30mm</t>
  </si>
  <si>
    <t>-419057266</t>
  </si>
  <si>
    <t>342,72*0,022*1,05</t>
  </si>
  <si>
    <t>388</t>
  </si>
  <si>
    <t>762342511</t>
  </si>
  <si>
    <t>Montáž kontralatí na podklad bez tepelné izolace</t>
  </si>
  <si>
    <t>725359028</t>
  </si>
  <si>
    <t>342,720</t>
  </si>
  <si>
    <t>389</t>
  </si>
  <si>
    <t>60514114</t>
  </si>
  <si>
    <t>řezivo jehličnaté lať impregnovaná dl 4 m</t>
  </si>
  <si>
    <t>-1233382565</t>
  </si>
  <si>
    <t>342,720*0,06*0,04*1,05</t>
  </si>
  <si>
    <t>390</t>
  </si>
  <si>
    <t>762395000</t>
  </si>
  <si>
    <t>Spojovací prostředky krovů, bednění, laťování, nadstřešních konstrukcí</t>
  </si>
  <si>
    <t>759590670</t>
  </si>
  <si>
    <t>0,785+7,917+0,864</t>
  </si>
  <si>
    <t>391</t>
  </si>
  <si>
    <t>762421016</t>
  </si>
  <si>
    <t>Obložení stropu z desek OSB tl 22 mm na sraz šroubovaných</t>
  </si>
  <si>
    <t>-1578338135</t>
  </si>
  <si>
    <t>392</t>
  </si>
  <si>
    <t>762511294</t>
  </si>
  <si>
    <t>Podlahové kce podkladové dvouvrstvé z desek OSB tl 2x15 mm broušených na pero a drážku šroubovaných</t>
  </si>
  <si>
    <t>1400078376</t>
  </si>
  <si>
    <t>23,360*1,250</t>
  </si>
  <si>
    <t>Součet lávka v půdním prostoru</t>
  </si>
  <si>
    <t>393</t>
  </si>
  <si>
    <t>762595001</t>
  </si>
  <si>
    <t>Spojovací prostředky pro položení dřevěných podlah a zakrytí kanálů</t>
  </si>
  <si>
    <t>206980840</t>
  </si>
  <si>
    <t>2,730+29,20</t>
  </si>
  <si>
    <t>394</t>
  </si>
  <si>
    <t>76295101R01</t>
  </si>
  <si>
    <t>Montáž podkladního roštu terasy ze šroubovaných dřevoplastových nebo Al profilů osové vzdálenosti podpěr do 500 mm vč. dodávky Al profilů</t>
  </si>
  <si>
    <t>-1252782737</t>
  </si>
  <si>
    <t>395</t>
  </si>
  <si>
    <t>762951101</t>
  </si>
  <si>
    <t>Příplatek k montáži podkladního roštu terasy za výškové vyrovnání roštu terči do 65 mm</t>
  </si>
  <si>
    <t>-2109102076</t>
  </si>
  <si>
    <t>21*4,000</t>
  </si>
  <si>
    <t>396</t>
  </si>
  <si>
    <t>762952044</t>
  </si>
  <si>
    <t>Montáž teras z prken š do 140 mm z dřevoplastu skrytým spojem broušených bez povrchové úpravy</t>
  </si>
  <si>
    <t>-349959150</t>
  </si>
  <si>
    <t>397</t>
  </si>
  <si>
    <t>60791116</t>
  </si>
  <si>
    <t>prkno terasové dřevoplastové š 137 mm tl 22mm</t>
  </si>
  <si>
    <t>-2009059666</t>
  </si>
  <si>
    <t>398</t>
  </si>
  <si>
    <t>762952111</t>
  </si>
  <si>
    <t>Montáž ukončovací lišty terasy šroubováním</t>
  </si>
  <si>
    <t>-184357794</t>
  </si>
  <si>
    <t>4,000+8,350+4,000</t>
  </si>
  <si>
    <t>399</t>
  </si>
  <si>
    <t>60791130</t>
  </si>
  <si>
    <t>profil dokončovací krycí dřevoplastový v 70mm</t>
  </si>
  <si>
    <t>-1418714519</t>
  </si>
  <si>
    <t>16,667*1,08 "Přepočtené koeficientem množství</t>
  </si>
  <si>
    <t>400</t>
  </si>
  <si>
    <t>998762101</t>
  </si>
  <si>
    <t>Přesun hmot tonážní pro kce tesařské v objektech v do 6 m</t>
  </si>
  <si>
    <t>-1351573866</t>
  </si>
  <si>
    <t>763</t>
  </si>
  <si>
    <t>Konstrukce suché výstavby</t>
  </si>
  <si>
    <t>401</t>
  </si>
  <si>
    <t>763131431</t>
  </si>
  <si>
    <t>SDK podhled deska 1xDF 12,5 bez izolace dvouvrstvá spodní kce profil CD+UD REI do 90</t>
  </si>
  <si>
    <t>-1215975772</t>
  </si>
  <si>
    <t>549</t>
  </si>
  <si>
    <t>763131471</t>
  </si>
  <si>
    <t>SDK podhled deska 1xDFH2 12,5 bez izolace dvouvrstvá spodní kce profil CD+UD REI do 90</t>
  </si>
  <si>
    <t>-207697382</t>
  </si>
  <si>
    <t>402</t>
  </si>
  <si>
    <t>763131714</t>
  </si>
  <si>
    <t>SDK podhled základní penetrační nátěr</t>
  </si>
  <si>
    <t>1827942779</t>
  </si>
  <si>
    <t>403</t>
  </si>
  <si>
    <t>763131751</t>
  </si>
  <si>
    <t>Montáž parotěsné zábrany do SDK podhledu</t>
  </si>
  <si>
    <t>2100990300</t>
  </si>
  <si>
    <t>404</t>
  </si>
  <si>
    <t>28329282</t>
  </si>
  <si>
    <t>fólie PE vyztužená Al vrstvou pro parotěsnou vrstvu 170g/m2</t>
  </si>
  <si>
    <t>575734895</t>
  </si>
  <si>
    <t>270,050*1,20</t>
  </si>
  <si>
    <t>405</t>
  </si>
  <si>
    <t>763411116</t>
  </si>
  <si>
    <t>Sanitární příčky do mokrého prostředí, kompaktní desky tl 13 mm</t>
  </si>
  <si>
    <t>-1659913651</t>
  </si>
  <si>
    <t>1,705*2,030</t>
  </si>
  <si>
    <t>406</t>
  </si>
  <si>
    <t>763411126</t>
  </si>
  <si>
    <t>Dveře sanitárních příček, kompaktní desky tl 13 mm, š do 800 mm, v do 2000 mm</t>
  </si>
  <si>
    <t>-1085025807</t>
  </si>
  <si>
    <t>407</t>
  </si>
  <si>
    <t>763732115</t>
  </si>
  <si>
    <t>Montáž střešní konstrukce z příhradových vazníků konstrukční dl přes 12,5 do 15 m</t>
  </si>
  <si>
    <t>-2009746846</t>
  </si>
  <si>
    <t>13,450*25</t>
  </si>
  <si>
    <t>408</t>
  </si>
  <si>
    <t>60512202R01</t>
  </si>
  <si>
    <t>příhradový vazník sedlový sušený impregnovaný dl do 15m</t>
  </si>
  <si>
    <t>464760621</t>
  </si>
  <si>
    <t>336,25*1,02 "Přepočtené koeficientem množství</t>
  </si>
  <si>
    <t>409</t>
  </si>
  <si>
    <t>998763301</t>
  </si>
  <si>
    <t>Přesun hmot tonážní pro konstrukce montované z desek v objektech v do 6 m</t>
  </si>
  <si>
    <t>428027678</t>
  </si>
  <si>
    <t>764</t>
  </si>
  <si>
    <t>Konstrukce klempířské</t>
  </si>
  <si>
    <t>553</t>
  </si>
  <si>
    <t>764002414</t>
  </si>
  <si>
    <t>Montáž strukturované oddělovací rohože jakékoliv rš</t>
  </si>
  <si>
    <t>-1228227344</t>
  </si>
  <si>
    <t>383,000</t>
  </si>
  <si>
    <t>554</t>
  </si>
  <si>
    <t>28329223</t>
  </si>
  <si>
    <t>fólie difuzně propustné s nakašírovanou strukturovanou rohoží pod hladkou plechovou krytinu</t>
  </si>
  <si>
    <t>-1413969690</t>
  </si>
  <si>
    <t>342,72*1,15 'Přepočtené koeficientem množství</t>
  </si>
  <si>
    <t>555</t>
  </si>
  <si>
    <t>764121401</t>
  </si>
  <si>
    <t>Krytina střechy rovné drážkováním ze svitků z Al plechu rš 500 mm sklonu do 30°</t>
  </si>
  <si>
    <t>-120615400</t>
  </si>
  <si>
    <t>556</t>
  </si>
  <si>
    <t>764203152</t>
  </si>
  <si>
    <t>Montáž střešního výlezu pro krytinu skládanou nebo plechovou</t>
  </si>
  <si>
    <t>213496965</t>
  </si>
  <si>
    <t>557</t>
  </si>
  <si>
    <t>VEL.GVK0000Z</t>
  </si>
  <si>
    <t>STŘEŠNÍ VÝLEZ NEZATEPLENÝ 46x61cm GVK 0000Z</t>
  </si>
  <si>
    <t>536717927</t>
  </si>
  <si>
    <t>558</t>
  </si>
  <si>
    <t>764212664</t>
  </si>
  <si>
    <t>Oplechování rovné okapové hrany z Pz s povrchovou úpravou rš 330 mm</t>
  </si>
  <si>
    <t>-1172698252</t>
  </si>
  <si>
    <t>23,800*2</t>
  </si>
  <si>
    <t>559</t>
  </si>
  <si>
    <t>764221405</t>
  </si>
  <si>
    <t>Oplechování větraného hřebene s větrací mřížkou z Al plechu rš 400 mm</t>
  </si>
  <si>
    <t>1037508790</t>
  </si>
  <si>
    <t>26,500</t>
  </si>
  <si>
    <t>560</t>
  </si>
  <si>
    <t>764222403</t>
  </si>
  <si>
    <t>Oplechování štítu závětrnou lištou z Al plechu rš 250 mm</t>
  </si>
  <si>
    <t>944783338</t>
  </si>
  <si>
    <t>32,000</t>
  </si>
  <si>
    <t>561</t>
  </si>
  <si>
    <t>764222431</t>
  </si>
  <si>
    <t>Oplechování rovné okapové hrany z Al plechu rš 170 mm</t>
  </si>
  <si>
    <t>-1635734926</t>
  </si>
  <si>
    <t>45,000</t>
  </si>
  <si>
    <t>562</t>
  </si>
  <si>
    <t>764222437</t>
  </si>
  <si>
    <t>Oplechování rovné okapové hrany z Al plechu rš 590 mm</t>
  </si>
  <si>
    <t>-508450406</t>
  </si>
  <si>
    <t>7,700</t>
  </si>
  <si>
    <t>563</t>
  </si>
  <si>
    <t>764223456</t>
  </si>
  <si>
    <t>Sněhový zachytávač krytiny z Al plechu průběžný dvoutrubkový</t>
  </si>
  <si>
    <t>-1381447098</t>
  </si>
  <si>
    <t>52,500</t>
  </si>
  <si>
    <t>564</t>
  </si>
  <si>
    <t>764226444</t>
  </si>
  <si>
    <t>Oplechování parapetů rovných celoplošně lepené z Al plechu rš 330 mm</t>
  </si>
  <si>
    <t>-1284392542</t>
  </si>
  <si>
    <t>1,500*8</t>
  </si>
  <si>
    <t>565</t>
  </si>
  <si>
    <t>764326421</t>
  </si>
  <si>
    <t>Lemování ventilačních nástavců z Al plechu na skládané krytině D do 75 mm</t>
  </si>
  <si>
    <t>157331266</t>
  </si>
  <si>
    <t>Součet anténní prostup</t>
  </si>
  <si>
    <t>566</t>
  </si>
  <si>
    <t>764326422</t>
  </si>
  <si>
    <t>Lemování ventilačních nástavců z Al plechu na skládané krytině D přes 75 do 100 mm</t>
  </si>
  <si>
    <t>-580412760</t>
  </si>
  <si>
    <t>Součet odvětrání kanalizace</t>
  </si>
  <si>
    <t>567</t>
  </si>
  <si>
    <t>764326423</t>
  </si>
  <si>
    <t>Lemování ventilačních nástavců z Al plechu na skládané krytině D přes 100 do 150 mm</t>
  </si>
  <si>
    <t>-1622904295</t>
  </si>
  <si>
    <t>Součet odvětrání radonu</t>
  </si>
  <si>
    <t>568</t>
  </si>
  <si>
    <t>764326425</t>
  </si>
  <si>
    <t>Lemování ventilačních nástavců z Al plechu na skládané krytině D přes 200 do 300 mm</t>
  </si>
  <si>
    <t>638140044</t>
  </si>
  <si>
    <t>Součet výfuk VZT</t>
  </si>
  <si>
    <t>569</t>
  </si>
  <si>
    <t>764521403</t>
  </si>
  <si>
    <t>Žlab podokapní půlkruhový z Al plechu rš 250 mm</t>
  </si>
  <si>
    <t>-542927924</t>
  </si>
  <si>
    <t>Součet přístřešek</t>
  </si>
  <si>
    <t>570</t>
  </si>
  <si>
    <t>764521405</t>
  </si>
  <si>
    <t>Žlab podokapní půlkruhový z Al plechu rš 400 mm</t>
  </si>
  <si>
    <t>2119690186</t>
  </si>
  <si>
    <t>571</t>
  </si>
  <si>
    <t>764521443</t>
  </si>
  <si>
    <t>Kotlík oválný (trychtýřový) pro podokapní žlaby z Al plechu 250/80 mm</t>
  </si>
  <si>
    <t>1922857841</t>
  </si>
  <si>
    <t>572</t>
  </si>
  <si>
    <t>764521445</t>
  </si>
  <si>
    <t>Kotlík oválný (trychtýřový) pro podokapní žlaby z Al plechu 400/100 mm</t>
  </si>
  <si>
    <t>681173245</t>
  </si>
  <si>
    <t>4,000</t>
  </si>
  <si>
    <t>573</t>
  </si>
  <si>
    <t>764528421</t>
  </si>
  <si>
    <t>Svody kruhové včetně objímek, kolen, odskoků z Al plechu průměru 80 mm</t>
  </si>
  <si>
    <t>-1018663307</t>
  </si>
  <si>
    <t>3,300</t>
  </si>
  <si>
    <t>574</t>
  </si>
  <si>
    <t>764528422</t>
  </si>
  <si>
    <t>Svody kruhové včetně objímek, kolen, odskoků z Al plechu průměru 100 mm</t>
  </si>
  <si>
    <t>-489285530</t>
  </si>
  <si>
    <t>14,100</t>
  </si>
  <si>
    <t>575</t>
  </si>
  <si>
    <t>998764101</t>
  </si>
  <si>
    <t>Přesun hmot tonážní pro konstrukce klempířské v objektech v do 6 m</t>
  </si>
  <si>
    <t>2077765974</t>
  </si>
  <si>
    <t>765</t>
  </si>
  <si>
    <t>Konstrukce pokrývačské</t>
  </si>
  <si>
    <t>576</t>
  </si>
  <si>
    <t>76511120R01</t>
  </si>
  <si>
    <t>Montáž okapního větracího pásu</t>
  </si>
  <si>
    <t>-1660627334</t>
  </si>
  <si>
    <t>52,700</t>
  </si>
  <si>
    <t>577</t>
  </si>
  <si>
    <t>59660022</t>
  </si>
  <si>
    <t>pás plastový okapní ochranný a větrací šířky 100mm</t>
  </si>
  <si>
    <t>2091835279</t>
  </si>
  <si>
    <t>52,700*1,05</t>
  </si>
  <si>
    <t>578</t>
  </si>
  <si>
    <t>76512535R01</t>
  </si>
  <si>
    <t xml:space="preserve">Montáž střešní stoupací plošiny délky do 1200 mm </t>
  </si>
  <si>
    <t>-1292327706</t>
  </si>
  <si>
    <t>579</t>
  </si>
  <si>
    <t>55342211</t>
  </si>
  <si>
    <t>plošina stoupací 250x1200mm</t>
  </si>
  <si>
    <t>-1196421199</t>
  </si>
  <si>
    <t>580</t>
  </si>
  <si>
    <t>998765101</t>
  </si>
  <si>
    <t>Přesun hmot tonážní pro krytiny skládané v objektech v do 6 m</t>
  </si>
  <si>
    <t>-771251766</t>
  </si>
  <si>
    <t>766</t>
  </si>
  <si>
    <t>Konstrukce truhlářské</t>
  </si>
  <si>
    <t>430</t>
  </si>
  <si>
    <t>766231113</t>
  </si>
  <si>
    <t>Montáž sklápěcích půdních schodů</t>
  </si>
  <si>
    <t>-1624074193</t>
  </si>
  <si>
    <t>589</t>
  </si>
  <si>
    <t>5534759R01</t>
  </si>
  <si>
    <t>schody skládací protipož,mech. z Al profilů, El 15 EW 60TI, pro výšku max. 320cm, 13 schod. 140x70cm</t>
  </si>
  <si>
    <t>-1708084127</t>
  </si>
  <si>
    <t>432</t>
  </si>
  <si>
    <t>766622131</t>
  </si>
  <si>
    <t>Montáž plastových oken plochy přes 1 m2 otevíravých výšky do 1,5 m s rámem do zdiva</t>
  </si>
  <si>
    <t>1023598520</t>
  </si>
  <si>
    <t>433</t>
  </si>
  <si>
    <t>6114005R01</t>
  </si>
  <si>
    <t>okno plastové otevíravé/sklopné trojsklo 1,500/1,485</t>
  </si>
  <si>
    <t>-1486267616</t>
  </si>
  <si>
    <t>434</t>
  </si>
  <si>
    <t>766629214</t>
  </si>
  <si>
    <t>Příplatek k montáži oken rovné ostění připojovací spára do 15 mm - páska</t>
  </si>
  <si>
    <t>791967836</t>
  </si>
  <si>
    <t>(1,500+1,485)*2*8</t>
  </si>
  <si>
    <t>435</t>
  </si>
  <si>
    <t>766660711</t>
  </si>
  <si>
    <t>Montáž dveřních závěsů na křídlo a zárubeň jednokřídlových dveří</t>
  </si>
  <si>
    <t>-755179918</t>
  </si>
  <si>
    <t>6,000*2</t>
  </si>
  <si>
    <t>Součet dveře dělené, samostatné otevírání horní 1/3 dveří</t>
  </si>
  <si>
    <t>436</t>
  </si>
  <si>
    <t>54932008</t>
  </si>
  <si>
    <t>závěs dveřní zadlabávací 100mm</t>
  </si>
  <si>
    <t>100 kus</t>
  </si>
  <si>
    <t>-1158240076</t>
  </si>
  <si>
    <t>437</t>
  </si>
  <si>
    <t>766682112</t>
  </si>
  <si>
    <t>Montáž zárubní obložkových pro dveře jednokřídlové tl stěny přes 170 do 350 mm</t>
  </si>
  <si>
    <t>491827606</t>
  </si>
  <si>
    <t>438</t>
  </si>
  <si>
    <t>55331441</t>
  </si>
  <si>
    <t>zárubeň jednokřídlá ocelová pro dodatečnou montáž tl stěny 160-200mm rozměru 700/1970, 2100mm</t>
  </si>
  <si>
    <t>316592501</t>
  </si>
  <si>
    <t>439</t>
  </si>
  <si>
    <t>55331442</t>
  </si>
  <si>
    <t>zárubeň jednokřídlá ocelová pro dodatečnou montáž tl stěny 160-200mm rozměru 800/1970, 2100mm</t>
  </si>
  <si>
    <t>1445083078</t>
  </si>
  <si>
    <t>440</t>
  </si>
  <si>
    <t>55331443</t>
  </si>
  <si>
    <t>zárubeň jednokřídlá ocelová pro dodatečnou montáž tl stěny 160-200mm rozměru 900/1970, 2100mm</t>
  </si>
  <si>
    <t>-669159949</t>
  </si>
  <si>
    <t>441</t>
  </si>
  <si>
    <t>55331444</t>
  </si>
  <si>
    <t>zárubeň jednokřídlá ocelová pro dodatečnou montáž tl stěny 160-200mm rozměru 1000/1970, 2100mm</t>
  </si>
  <si>
    <t>-728280475</t>
  </si>
  <si>
    <t>442</t>
  </si>
  <si>
    <t>766811111</t>
  </si>
  <si>
    <t>Montáž korpusu kuchyňských skříněk spodních na stěnu š do 600 mm</t>
  </si>
  <si>
    <t>1465195903</t>
  </si>
  <si>
    <t>443</t>
  </si>
  <si>
    <t>766811112</t>
  </si>
  <si>
    <t>Montáž korpusu kuchyňských skříněk spodních na stěnu š přes 600 do 1200 mm</t>
  </si>
  <si>
    <t>-1292942054</t>
  </si>
  <si>
    <t>444</t>
  </si>
  <si>
    <t>766811151</t>
  </si>
  <si>
    <t>Montáž korpusu kuchyňských skříněk horních na stěnu š do 600 mm</t>
  </si>
  <si>
    <t>1276165156</t>
  </si>
  <si>
    <t>445</t>
  </si>
  <si>
    <t>EASYBLOK19BEZ</t>
  </si>
  <si>
    <t>Kuchyňská linka Naturel 240 cm lesk bílá/dub EASYBLOK19BEZ</t>
  </si>
  <si>
    <t>2001716413</t>
  </si>
  <si>
    <t>446</t>
  </si>
  <si>
    <t>EASYBLOK27BEZ</t>
  </si>
  <si>
    <t>Kuchyňská linka Naturel 300 cm lesk bílá/dub EASYBLOK27BEZ</t>
  </si>
  <si>
    <t>-127823281</t>
  </si>
  <si>
    <t>447</t>
  </si>
  <si>
    <t>766811141</t>
  </si>
  <si>
    <t>Příplatek k montáži kuchyňských skříněk za usazení vestavěné trouby</t>
  </si>
  <si>
    <t>169830024</t>
  </si>
  <si>
    <t>448</t>
  </si>
  <si>
    <t>54235005</t>
  </si>
  <si>
    <t>trouba horkovzdušná vestavná do 75l výkon 3480W š 60cm</t>
  </si>
  <si>
    <t>-759717042</t>
  </si>
  <si>
    <t>449</t>
  </si>
  <si>
    <t>54235006</t>
  </si>
  <si>
    <t>trouba mikrovlnná vestavná do 25l výkon 900W gril 1200W š 60cm</t>
  </si>
  <si>
    <t>1207126930</t>
  </si>
  <si>
    <t>450</t>
  </si>
  <si>
    <t>766811142</t>
  </si>
  <si>
    <t>Příplatek k montáži kuchyňských skříněk za usazení vestavěné myčky nádobí</t>
  </si>
  <si>
    <t>1925387823</t>
  </si>
  <si>
    <t>451</t>
  </si>
  <si>
    <t>54245002</t>
  </si>
  <si>
    <t>myčka nádobí vestavná 14 souprav š 60cm</t>
  </si>
  <si>
    <t>460201286</t>
  </si>
  <si>
    <t>452</t>
  </si>
  <si>
    <t>766811143</t>
  </si>
  <si>
    <t>Příplatek k montáži kuchyňských skříněk za usazení vestavěné lednice</t>
  </si>
  <si>
    <t>1402806532</t>
  </si>
  <si>
    <t>453</t>
  </si>
  <si>
    <t>54211003</t>
  </si>
  <si>
    <t>chladnička kombinovaná kapacita do 280l mraznička do 110l š 60cm</t>
  </si>
  <si>
    <t>1230642835</t>
  </si>
  <si>
    <t>454</t>
  </si>
  <si>
    <t>766811144</t>
  </si>
  <si>
    <t>Příplatek k montáži kuchyňských skříněk za usazení vestavěné digestoře</t>
  </si>
  <si>
    <t>-1786878735</t>
  </si>
  <si>
    <t>455</t>
  </si>
  <si>
    <t>54241007</t>
  </si>
  <si>
    <t>Pračka se sušičkou vestavná 8/4 kg prádla 1600ot/min pára š 60cm dodávka vč. montáže</t>
  </si>
  <si>
    <t>-694089940</t>
  </si>
  <si>
    <t>456</t>
  </si>
  <si>
    <t>766811211</t>
  </si>
  <si>
    <t>Montáž kuchyňské pracovní desky bez výřezu dl do 1000 mm</t>
  </si>
  <si>
    <t>-233175561</t>
  </si>
  <si>
    <t>457</t>
  </si>
  <si>
    <t>766811213</t>
  </si>
  <si>
    <t>Montáž kuchyňské pracovní desky bez výřezu dl přes 2000 do 4000 mm</t>
  </si>
  <si>
    <t>-212948587</t>
  </si>
  <si>
    <t>458</t>
  </si>
  <si>
    <t>766811212</t>
  </si>
  <si>
    <t>Montáž kuchyňské pracovní desky bez výřezu dl přes 1000 do 2000 mm</t>
  </si>
  <si>
    <t>-1847024706</t>
  </si>
  <si>
    <t>459</t>
  </si>
  <si>
    <t>60722289</t>
  </si>
  <si>
    <t>deska dřevotřísková laminovaná 2070x2800mm tl 38mm</t>
  </si>
  <si>
    <t>810180783</t>
  </si>
  <si>
    <t>460</t>
  </si>
  <si>
    <t>766811221</t>
  </si>
  <si>
    <t>Příplatek k montáži kuchyňské pracovní desky za vyřezání otvoru</t>
  </si>
  <si>
    <t>-1889240602</t>
  </si>
  <si>
    <t>461</t>
  </si>
  <si>
    <t>766811222</t>
  </si>
  <si>
    <t>Příplatek k montáži kuchyňské pracovní desky za usazení varné desky</t>
  </si>
  <si>
    <t>235112061</t>
  </si>
  <si>
    <t>462</t>
  </si>
  <si>
    <t>54112000</t>
  </si>
  <si>
    <t>deska varná indukční 4 varné zóny</t>
  </si>
  <si>
    <t>770547873</t>
  </si>
  <si>
    <t>463</t>
  </si>
  <si>
    <t>766811223</t>
  </si>
  <si>
    <t>Příplatek k montáži kuchyňské pracovní desky za usazení dřezu</t>
  </si>
  <si>
    <t>1323246353</t>
  </si>
  <si>
    <t>Součet dřez viz ZTI zařizovací předměty</t>
  </si>
  <si>
    <t>464</t>
  </si>
  <si>
    <t>766811233</t>
  </si>
  <si>
    <t>Montáž zádové desky kuchyňských linek bez výřezu dl přes 2000 do 4000 mm</t>
  </si>
  <si>
    <t>-1354832021</t>
  </si>
  <si>
    <t>465</t>
  </si>
  <si>
    <t>60722286</t>
  </si>
  <si>
    <t>deska dřevotřísková laminovaná 2070x2800mm tl 25mm</t>
  </si>
  <si>
    <t>-496590056</t>
  </si>
  <si>
    <t>466</t>
  </si>
  <si>
    <t>766811239</t>
  </si>
  <si>
    <t>Příplatek k montáži zádové desky kuchyňských linek za vyřezání otvoru</t>
  </si>
  <si>
    <t>-656348195</t>
  </si>
  <si>
    <t>467</t>
  </si>
  <si>
    <t>766660001</t>
  </si>
  <si>
    <t>Montáž dveřních křídel otvíravých jednokřídlových š do 0,8 m do ocelové zárubně</t>
  </si>
  <si>
    <t>655659221</t>
  </si>
  <si>
    <t>468</t>
  </si>
  <si>
    <t>RD_AC_D1.1</t>
  </si>
  <si>
    <t>Interiétové otočné jednokřídlé dřevěné dveře do obložkové polodrážkové ocelové zárubně; rozměry 700x1 970 povrchová úprava : HPL vč. podříznutí křídla a vodorovného madla dle výkazu interiérových dveří</t>
  </si>
  <si>
    <t>69480120</t>
  </si>
  <si>
    <t>469</t>
  </si>
  <si>
    <t>RD_AC_D1.2</t>
  </si>
  <si>
    <t>Interiétové otočné jednokřídlé dřevěné dveře do obložkové polodrážkové ocelové zárubně; rozměry 800x1 970 povrchová úprava : HPL vč. podříznutí křídla a vodorovného madla dle výkazu interiérových dveří</t>
  </si>
  <si>
    <t>1277762447</t>
  </si>
  <si>
    <t>470</t>
  </si>
  <si>
    <t>766660002</t>
  </si>
  <si>
    <t>Montáž dveřních křídel otvíravých jednokřídlových š přes 0,8 m do ocelové zárubně</t>
  </si>
  <si>
    <t>1721837526</t>
  </si>
  <si>
    <t>471</t>
  </si>
  <si>
    <t>RD_AC_D1.3</t>
  </si>
  <si>
    <t>Interiétové otočné jednokřídlé dřevěné dveře do obložkové polodrážkové ocelové zárubně; rozměry 900x1 970 povrchová úprava : HPL vč. podříznutí křídla a vodorovného madle dle výkazu interiérových dveří</t>
  </si>
  <si>
    <t>490037221</t>
  </si>
  <si>
    <t>473</t>
  </si>
  <si>
    <t>RD_AC_D1.5</t>
  </si>
  <si>
    <t>Interiétové otočné dělené dřevěné dveře do obložkové polodrážkové ocelové zárubně; rozměry 1 000x1 970 povrchová úprava: HPL vč. podříznutí křídla a vodorovného madla dle výkazu interiérových dveří</t>
  </si>
  <si>
    <t>516457257</t>
  </si>
  <si>
    <t>474</t>
  </si>
  <si>
    <t>766660728</t>
  </si>
  <si>
    <t>Montáž dveřního interiérového kování - zámku</t>
  </si>
  <si>
    <t>-949261528</t>
  </si>
  <si>
    <t>475</t>
  </si>
  <si>
    <t>54914123</t>
  </si>
  <si>
    <t>kování rozetové klika/klika</t>
  </si>
  <si>
    <t>854108974</t>
  </si>
  <si>
    <t>476</t>
  </si>
  <si>
    <t>54914128</t>
  </si>
  <si>
    <t>kování rozetové spodní pro WC</t>
  </si>
  <si>
    <t>1856173447</t>
  </si>
  <si>
    <t>477</t>
  </si>
  <si>
    <t>766694116</t>
  </si>
  <si>
    <t>Montáž parapetních desek dřevěných nebo plastových š do 30 cm</t>
  </si>
  <si>
    <t>935611639</t>
  </si>
  <si>
    <t>478</t>
  </si>
  <si>
    <t>61140080</t>
  </si>
  <si>
    <t>parapet plastový vnitřní š 300mm</t>
  </si>
  <si>
    <t>125082585</t>
  </si>
  <si>
    <t>479</t>
  </si>
  <si>
    <t>998766101</t>
  </si>
  <si>
    <t>Přesun hmot tonážní pro kce truhlářské v objektech v do 6 m</t>
  </si>
  <si>
    <t>2006940808</t>
  </si>
  <si>
    <t>767</t>
  </si>
  <si>
    <t>Konstrukce zámečnické</t>
  </si>
  <si>
    <t>480</t>
  </si>
  <si>
    <t>767151110</t>
  </si>
  <si>
    <t>Montáž přestavitelné příčky rámové v do 3 m modulu plného</t>
  </si>
  <si>
    <t>1951995054</t>
  </si>
  <si>
    <t>3,500*2,730</t>
  </si>
  <si>
    <t>481</t>
  </si>
  <si>
    <t>59054780</t>
  </si>
  <si>
    <t>příčka interiérová přestavitelná rámová plná, š modulu 1,2m, výška do 3m, tl 100mm</t>
  </si>
  <si>
    <t>836838773</t>
  </si>
  <si>
    <t>587</t>
  </si>
  <si>
    <t>767531211</t>
  </si>
  <si>
    <t>Montáž vstupních kovových nebo plastových rohoží čisticích zón plochy do 0,5 m2</t>
  </si>
  <si>
    <t>1597889479</t>
  </si>
  <si>
    <t>588</t>
  </si>
  <si>
    <t>69752003</t>
  </si>
  <si>
    <t>rohož vstupní provedení hliník super 27 mm</t>
  </si>
  <si>
    <t>-383496289</t>
  </si>
  <si>
    <t>0,454545454545455*1,1 'Přepočtené koeficientem množství</t>
  </si>
  <si>
    <t>482</t>
  </si>
  <si>
    <t>76762730R01</t>
  </si>
  <si>
    <t>Připojovací spára oken, dveří a stěn parotěsnou páskou interiérovou</t>
  </si>
  <si>
    <t>1741037416</t>
  </si>
  <si>
    <t>483</t>
  </si>
  <si>
    <t>76762730R02</t>
  </si>
  <si>
    <t>Připojovací spára oken, dveří a stěn impregnovanou komprimační páskou exteriérovou</t>
  </si>
  <si>
    <t>-1366470507</t>
  </si>
  <si>
    <t>484</t>
  </si>
  <si>
    <t>767630122</t>
  </si>
  <si>
    <t>Montáž hliníkových zdvižně posuvných dveří v do 3000 mm a š přes 2000 do 3500 mm</t>
  </si>
  <si>
    <t>-420024316</t>
  </si>
  <si>
    <t>485</t>
  </si>
  <si>
    <t>IPK.0004345.URS1</t>
  </si>
  <si>
    <t>dveře hliníkové zdvižně posuvné 3100/2335 mm</t>
  </si>
  <si>
    <t>-1702132695</t>
  </si>
  <si>
    <t>486</t>
  </si>
  <si>
    <t>767640111</t>
  </si>
  <si>
    <t>Montáž dveří ocelových nebo hliníkových vchodových jednokřídlových bez nadsvětlíku</t>
  </si>
  <si>
    <t>1874966290</t>
  </si>
  <si>
    <t>487</t>
  </si>
  <si>
    <t>5534133R01</t>
  </si>
  <si>
    <t>dveře jednokřídlé Al vchodové prosklené 1050/2335 mm</t>
  </si>
  <si>
    <t>-1304971006</t>
  </si>
  <si>
    <t>488</t>
  </si>
  <si>
    <t>767640113</t>
  </si>
  <si>
    <t>Montáž dveří ocelových nebo hliníkových vchodových jednokřídlových s pevným bočním dílem</t>
  </si>
  <si>
    <t>-1876596597</t>
  </si>
  <si>
    <t>489</t>
  </si>
  <si>
    <t>5534133R02</t>
  </si>
  <si>
    <t>dveře jednokřídlé Al vchodové prosklené s pevným bočním dílem 1650/2335 mm</t>
  </si>
  <si>
    <t>-2005223471</t>
  </si>
  <si>
    <t>490</t>
  </si>
  <si>
    <t>76764791R01</t>
  </si>
  <si>
    <t>Úprava zárubně pro otevírání 1/3 dveří</t>
  </si>
  <si>
    <t>-73041279</t>
  </si>
  <si>
    <t>590</t>
  </si>
  <si>
    <t>7676491R01</t>
  </si>
  <si>
    <t>Generální klíč</t>
  </si>
  <si>
    <t>1622627215</t>
  </si>
  <si>
    <t>491</t>
  </si>
  <si>
    <t>76799511R01</t>
  </si>
  <si>
    <t>Přístřešek terasy u domu - hliníková konstrukce, střecha z polykarbonátových desek, dodávka a montáž</t>
  </si>
  <si>
    <t>-2128937655</t>
  </si>
  <si>
    <t>492</t>
  </si>
  <si>
    <t>998767101</t>
  </si>
  <si>
    <t>Přesun hmot tonážní pro zámečnické konstrukce v objektech v do 6 m</t>
  </si>
  <si>
    <t>-2086486619</t>
  </si>
  <si>
    <t>771</t>
  </si>
  <si>
    <t>Podlahy z dlaždic</t>
  </si>
  <si>
    <t>493</t>
  </si>
  <si>
    <t>771121011</t>
  </si>
  <si>
    <t>Nátěr penetrační na podlahu</t>
  </si>
  <si>
    <t>428900465</t>
  </si>
  <si>
    <t>494</t>
  </si>
  <si>
    <t>771474112</t>
  </si>
  <si>
    <t>Montáž soklů z dlaždic keramických rovných flexibilní lepidlo v do 90 mm</t>
  </si>
  <si>
    <t>-511376569</t>
  </si>
  <si>
    <t>495</t>
  </si>
  <si>
    <t>59761184</t>
  </si>
  <si>
    <t>sokl keramický mrazuvzdorný povrch hladký/matný tl do 10mm výšky přes 65 do 90mm</t>
  </si>
  <si>
    <t>1357008882</t>
  </si>
  <si>
    <t>45,740*1,10</t>
  </si>
  <si>
    <t>585</t>
  </si>
  <si>
    <t>771574413</t>
  </si>
  <si>
    <t>Montáž podlah keramických hladkých lepených cementovým flexibilním lepidlem přes 2 do 4 ks/m2</t>
  </si>
  <si>
    <t>-1565469849</t>
  </si>
  <si>
    <t>"1,01" 13,770</t>
  </si>
  <si>
    <t>586</t>
  </si>
  <si>
    <t>59761152</t>
  </si>
  <si>
    <t>dlažba keramická slinutá mrazuvzdorná R10/A povrch hladký/matný tl do 10mm přes 2 do 4ks/m2</t>
  </si>
  <si>
    <t>-1490779519</t>
  </si>
  <si>
    <t>13,77*1,15 'Přepočtené koeficientem množství</t>
  </si>
  <si>
    <t>496</t>
  </si>
  <si>
    <t>771574416</t>
  </si>
  <si>
    <t>Montáž podlah keramických hladkých lepených cementovým flexibilním lepidlem přes 9 do 12 ks/m2</t>
  </si>
  <si>
    <t>-327527469</t>
  </si>
  <si>
    <t>497</t>
  </si>
  <si>
    <t>59761135</t>
  </si>
  <si>
    <t>dlažba keramická slinutá nemrazuvzdorná povrch hladký/matný tl do 10mm přes 9 do 12ks/m2</t>
  </si>
  <si>
    <t>733431456</t>
  </si>
  <si>
    <t>93,950*1,15 "Přepočtené koeficientem množství</t>
  </si>
  <si>
    <t>498</t>
  </si>
  <si>
    <t>771577151</t>
  </si>
  <si>
    <t>Příplatek k montáž podlah keramických za plochu do 5 m2</t>
  </si>
  <si>
    <t>1149748277</t>
  </si>
  <si>
    <t>499</t>
  </si>
  <si>
    <t>771591112</t>
  </si>
  <si>
    <t>Izolace pod dlažbu nátěrem nebo stěrkou ve dvou vrstvách</t>
  </si>
  <si>
    <t>-487959128</t>
  </si>
  <si>
    <t>500</t>
  </si>
  <si>
    <t>771591115</t>
  </si>
  <si>
    <t>Podlahy spárování silikonem</t>
  </si>
  <si>
    <t>1664577995</t>
  </si>
  <si>
    <t>"1.02"</t>
  </si>
  <si>
    <t>4,000+1,705+2,025+1,375+1,975+3,080</t>
  </si>
  <si>
    <t>-1,000</t>
  </si>
  <si>
    <t>"1.03"</t>
  </si>
  <si>
    <t>(1,850+1,200)*2</t>
  </si>
  <si>
    <t xml:space="preserve">"1.07" </t>
  </si>
  <si>
    <t>(2,550+2,575)*2</t>
  </si>
  <si>
    <t>-0,900</t>
  </si>
  <si>
    <t xml:space="preserve">"1.10" </t>
  </si>
  <si>
    <t xml:space="preserve">"1.11" </t>
  </si>
  <si>
    <t xml:space="preserve">"1.15" </t>
  </si>
  <si>
    <t xml:space="preserve">"1.16" </t>
  </si>
  <si>
    <t xml:space="preserve">"1.19" </t>
  </si>
  <si>
    <t>(2,550+3,000)*2</t>
  </si>
  <si>
    <t xml:space="preserve">"1.20" </t>
  </si>
  <si>
    <t>(1,100+2,150)*2</t>
  </si>
  <si>
    <t xml:space="preserve">"1.21" </t>
  </si>
  <si>
    <t>(1,275+2,150)*2</t>
  </si>
  <si>
    <t>582</t>
  </si>
  <si>
    <t>771591121</t>
  </si>
  <si>
    <t>Podlahy separační provazec do pružných spar průměru 4 mm</t>
  </si>
  <si>
    <t>-1527294521</t>
  </si>
  <si>
    <t>501</t>
  </si>
  <si>
    <t>998771101</t>
  </si>
  <si>
    <t>Přesun hmot tonážní pro podlahy z dlaždic v objektech v do 6 m</t>
  </si>
  <si>
    <t>-330469363</t>
  </si>
  <si>
    <t>776</t>
  </si>
  <si>
    <t>Podlahy povlakové</t>
  </si>
  <si>
    <t>502</t>
  </si>
  <si>
    <t>776111112</t>
  </si>
  <si>
    <t>Broušení betonového podkladu povlakových podlah</t>
  </si>
  <si>
    <t>232145114</t>
  </si>
  <si>
    <t>503</t>
  </si>
  <si>
    <t>776111311</t>
  </si>
  <si>
    <t>Vysátí podkladu povlakových podlah</t>
  </si>
  <si>
    <t>-206792779</t>
  </si>
  <si>
    <t>504</t>
  </si>
  <si>
    <t>776121112</t>
  </si>
  <si>
    <t>Vodou ředitelná penetrace savého podkladu povlakových podlah</t>
  </si>
  <si>
    <t>1730383690</t>
  </si>
  <si>
    <t>505</t>
  </si>
  <si>
    <t>776221111</t>
  </si>
  <si>
    <t>Lepení pásů z PVC standardním lepidlem</t>
  </si>
  <si>
    <t>-744037949</t>
  </si>
  <si>
    <t>506</t>
  </si>
  <si>
    <t>28411142</t>
  </si>
  <si>
    <t>PVC vinyl homogenní protiskluzná se vsypem a výztuž. vrstvou, elektroistaticky vodivá tl 2.00mm nášlapná vrstva 2.00mm, hořlavost Bfl-s1, třída zátěže 34/43, útlum 7dB, bodová zátěž  ≤ 0.10mm, protiskluznost R10</t>
  </si>
  <si>
    <t>1339644269</t>
  </si>
  <si>
    <t>162,330*1,05</t>
  </si>
  <si>
    <t>507</t>
  </si>
  <si>
    <t>776421111</t>
  </si>
  <si>
    <t>Montáž obvodových lišt lepením</t>
  </si>
  <si>
    <t>-2017784517</t>
  </si>
  <si>
    <t xml:space="preserve">"1,05" </t>
  </si>
  <si>
    <t>7,000+7,325+5,500+2,725+1,500+10,050</t>
  </si>
  <si>
    <t>-0,700-1,000-0,700-1,000</t>
  </si>
  <si>
    <t xml:space="preserve">"1.08" </t>
  </si>
  <si>
    <t xml:space="preserve">"1.09" </t>
  </si>
  <si>
    <t xml:space="preserve">"1.12" </t>
  </si>
  <si>
    <t xml:space="preserve">"1.13" </t>
  </si>
  <si>
    <t>(12,675+1,500)*2</t>
  </si>
  <si>
    <t>-1,050-1,000-1,000-1,000-1,000-1,000-1,000-1,000</t>
  </si>
  <si>
    <t xml:space="preserve">"1.17" </t>
  </si>
  <si>
    <t xml:space="preserve">"1.18" </t>
  </si>
  <si>
    <t>508</t>
  </si>
  <si>
    <t>284110030</t>
  </si>
  <si>
    <t>lišta soklová PVC 30x30mm</t>
  </si>
  <si>
    <t>1477457608</t>
  </si>
  <si>
    <t>126,750*1,10</t>
  </si>
  <si>
    <t>509</t>
  </si>
  <si>
    <t>776421312</t>
  </si>
  <si>
    <t>Montáž přechodových šroubovaných lišt</t>
  </si>
  <si>
    <t>-2102313070</t>
  </si>
  <si>
    <t>1,0+1,0+1,0+0,7+0,9+1,0+0,7+1,0+0,9+1,0+0,9+1,0+0,9</t>
  </si>
  <si>
    <t>Součet přechod dlažba - vinyl, vinyl - vinyl</t>
  </si>
  <si>
    <t>510</t>
  </si>
  <si>
    <t>55343110</t>
  </si>
  <si>
    <t>profil přechodový Al narážecí 30mm stříbro</t>
  </si>
  <si>
    <t>128557077</t>
  </si>
  <si>
    <t>12*1,02 "Přepočtené koeficientem množství</t>
  </si>
  <si>
    <t>511</t>
  </si>
  <si>
    <t>998776101</t>
  </si>
  <si>
    <t>Přesun hmot tonážní pro podlahy povlakové v objektech v do 6 m</t>
  </si>
  <si>
    <t>827323232</t>
  </si>
  <si>
    <t>781</t>
  </si>
  <si>
    <t>Dokončovací práce - obklady</t>
  </si>
  <si>
    <t>781131112</t>
  </si>
  <si>
    <t>Izolace pod obklad nátěrem nebo stěrkou ve dvou vrstvách</t>
  </si>
  <si>
    <t>-234155091</t>
  </si>
  <si>
    <t xml:space="preserve">"1.03" </t>
  </si>
  <si>
    <t>(1,850+1,200)*2*2,735</t>
  </si>
  <si>
    <t>(2,550+2,575)*2*2,735</t>
  </si>
  <si>
    <t>(2,550+3,000)*2*2,735</t>
  </si>
  <si>
    <t>513</t>
  </si>
  <si>
    <t>781131241.LSS</t>
  </si>
  <si>
    <t>Izolace pod obklad těsnícími pásy vnitřní kout SE 5</t>
  </si>
  <si>
    <t>-1230947302</t>
  </si>
  <si>
    <t>"1.03" 2,735*4</t>
  </si>
  <si>
    <t>"1.07" 2,735*4</t>
  </si>
  <si>
    <t>"1.10" 2,735*4</t>
  </si>
  <si>
    <t>"1.11" 2,735*4</t>
  </si>
  <si>
    <t>"1.15" 2,735*4</t>
  </si>
  <si>
    <t>"1.16" 2,735*4</t>
  </si>
  <si>
    <t>"1.19" 2,735*4</t>
  </si>
  <si>
    <t>Součet m</t>
  </si>
  <si>
    <t>76,58/3,500</t>
  </si>
  <si>
    <t>Součet ks</t>
  </si>
  <si>
    <t>514</t>
  </si>
  <si>
    <t>781131264</t>
  </si>
  <si>
    <t>Izolace pod obklad těsnícími pásy mezi podlahou a stěnou</t>
  </si>
  <si>
    <t>195043423</t>
  </si>
  <si>
    <t>515</t>
  </si>
  <si>
    <t>781121011</t>
  </si>
  <si>
    <t>Nátěr penetrační na stěnu</t>
  </si>
  <si>
    <t>-1776662609</t>
  </si>
  <si>
    <t xml:space="preserve">"1.02" </t>
  </si>
  <si>
    <t>(4,000+1,705+2,025+1,375+1,975+3,080)*2,735</t>
  </si>
  <si>
    <t>(1,100+2,150)*2*2,735</t>
  </si>
  <si>
    <t>(1,275+2,150)*2*2,735</t>
  </si>
  <si>
    <t>516</t>
  </si>
  <si>
    <t>781472214</t>
  </si>
  <si>
    <t>Montáž obkladů keramických hladkých lepených cementovým flexibilním lepidlem přes 4 do 6 ks/m2</t>
  </si>
  <si>
    <t>1895999003</t>
  </si>
  <si>
    <t>517</t>
  </si>
  <si>
    <t>59761707</t>
  </si>
  <si>
    <t>obklad keramický nemrazuvzdorný povrch hladký/lesklý tl do 10mm přes 4 do 6ks/m2</t>
  </si>
  <si>
    <t>1888809449</t>
  </si>
  <si>
    <t>245,453913043478*1,15 "Přepočtené koeficientem množství</t>
  </si>
  <si>
    <t>518</t>
  </si>
  <si>
    <t>781491021</t>
  </si>
  <si>
    <t>Montáž zrcadel plochy do 1 m2 lepených silikonovým tmelem na keramický obklad</t>
  </si>
  <si>
    <t>386668281</t>
  </si>
  <si>
    <t>519</t>
  </si>
  <si>
    <t>AZP.NZR31</t>
  </si>
  <si>
    <t>NZR 31 nerezové zrcadlo 400 x 900 k nalepení</t>
  </si>
  <si>
    <t>-117970726</t>
  </si>
  <si>
    <t>520</t>
  </si>
  <si>
    <t>781492211</t>
  </si>
  <si>
    <t>Montáž profilů rohových lepených flexibilním cementovým lepidlem</t>
  </si>
  <si>
    <t>1633169107</t>
  </si>
  <si>
    <t>"m.č.1.02"2,735</t>
  </si>
  <si>
    <t>Mezisoučet svislý roh</t>
  </si>
  <si>
    <t>"m.č.1.07"1,200</t>
  </si>
  <si>
    <t>"m.č.1.10"1,200</t>
  </si>
  <si>
    <t>"m.č.1.11"1,200</t>
  </si>
  <si>
    <t>"m.č.1.15"1,200</t>
  </si>
  <si>
    <t>"m.č.1.16"1,200</t>
  </si>
  <si>
    <t>"m.č.1.19"1,200</t>
  </si>
  <si>
    <t>"m.č.1.20"1,100</t>
  </si>
  <si>
    <t>Mezisoučet vodorovně zazdění předstěnového instalačního systému</t>
  </si>
  <si>
    <t>521</t>
  </si>
  <si>
    <t>19416005</t>
  </si>
  <si>
    <t>lišta ukončovací z eloxovaného hliníku 10mm</t>
  </si>
  <si>
    <t>2014762198</t>
  </si>
  <si>
    <t>11,035*1,20</t>
  </si>
  <si>
    <t>581</t>
  </si>
  <si>
    <t>781495115</t>
  </si>
  <si>
    <t>Spárování vnitřních obkladů silikonem</t>
  </si>
  <si>
    <t>1587844629</t>
  </si>
  <si>
    <t>5*8*2,735</t>
  </si>
  <si>
    <t>4*2,735</t>
  </si>
  <si>
    <t>583</t>
  </si>
  <si>
    <t>781495122</t>
  </si>
  <si>
    <t>Separační provazec do pružných spar průměru 4 mm</t>
  </si>
  <si>
    <t>1968160036</t>
  </si>
  <si>
    <t>522</t>
  </si>
  <si>
    <t>998781101</t>
  </si>
  <si>
    <t>Přesun hmot tonážní pro obklady keramické v objektech v do 6 m</t>
  </si>
  <si>
    <t>971749824</t>
  </si>
  <si>
    <t>783</t>
  </si>
  <si>
    <t>Dokončovací práce - nátěry</t>
  </si>
  <si>
    <t>523</t>
  </si>
  <si>
    <t>783213011</t>
  </si>
  <si>
    <t>Napouštěcí jednonásobný syntetický biocidní nátěr tesařských prvků nezabudovaných do konstrukce</t>
  </si>
  <si>
    <t>1604772668</t>
  </si>
  <si>
    <t>3,200*8,350*2</t>
  </si>
  <si>
    <t>Mezisoučet podhled přístřešku</t>
  </si>
  <si>
    <t>524</t>
  </si>
  <si>
    <t>783218111</t>
  </si>
  <si>
    <t>Lazurovací dvojnásobný syntetický nátěr tesařských konstrukcí</t>
  </si>
  <si>
    <t>-175259957</t>
  </si>
  <si>
    <t>16,700*(0,120+0,180)*2</t>
  </si>
  <si>
    <t>Mezisoučet vaznice přístřešku</t>
  </si>
  <si>
    <t>18,465*(0,120+0,120)*2</t>
  </si>
  <si>
    <t>Mezisoučet stojky přístřešku</t>
  </si>
  <si>
    <t>22,400*(0,080+0,120)*2</t>
  </si>
  <si>
    <t>Mezisoučet  krokve přístřešku</t>
  </si>
  <si>
    <t>3,200*8,350</t>
  </si>
  <si>
    <t>Mezisoučet podhled palubky</t>
  </si>
  <si>
    <t>525</t>
  </si>
  <si>
    <t>783314101</t>
  </si>
  <si>
    <t>Základní jednonásobný syntetický nátěr zámečnických konstrukcí</t>
  </si>
  <si>
    <t>1050478098</t>
  </si>
  <si>
    <t>(0,100+0,180+0,100)*(2,000+0,700+2,000)*4</t>
  </si>
  <si>
    <t>(0,100+0,180+0,100)*(2,000+0,800+2,000)*1</t>
  </si>
  <si>
    <t>(0,100+0,180+0,100)*(2,000+0,900+2,000)*6</t>
  </si>
  <si>
    <t>(0,100+0,180+0,100)*(2,000+1,000+2,000)*8</t>
  </si>
  <si>
    <t>Součet zárubně</t>
  </si>
  <si>
    <t>526</t>
  </si>
  <si>
    <t>783315101</t>
  </si>
  <si>
    <t>Mezinátěr jednonásobný syntetický standardní zámečnických konstrukcí</t>
  </si>
  <si>
    <t>-762684356</t>
  </si>
  <si>
    <t>527</t>
  </si>
  <si>
    <t>783317101</t>
  </si>
  <si>
    <t>Krycí jednonásobný syntetický standardní nátěr zámečnických konstrukcí</t>
  </si>
  <si>
    <t>1414688326</t>
  </si>
  <si>
    <t>784</t>
  </si>
  <si>
    <t>Dokončovací práce - malby a tapety</t>
  </si>
  <si>
    <t>528</t>
  </si>
  <si>
    <t>784181101</t>
  </si>
  <si>
    <t>Základní akrylátová jednonásobná penetrace podkladu v místnostech výšky do 3,80m</t>
  </si>
  <si>
    <t>-1225140985</t>
  </si>
  <si>
    <t>529</t>
  </si>
  <si>
    <t>784221101</t>
  </si>
  <si>
    <t>Dvojnásobné bílé malby ze směsí za sucha dobře otěruvzdorných v místnostech do 3,80 m</t>
  </si>
  <si>
    <t>526209157</t>
  </si>
  <si>
    <t>786</t>
  </si>
  <si>
    <t>Dokončovací práce - čalounické úpravy</t>
  </si>
  <si>
    <t>530</t>
  </si>
  <si>
    <t>786623011</t>
  </si>
  <si>
    <t>Montáž venkovní žaluzie do okenního nebo dveřního otvoru na rám nebo do žaluziové schránky ovládané motorem pl do 4 m2</t>
  </si>
  <si>
    <t>-677376292</t>
  </si>
  <si>
    <t>531</t>
  </si>
  <si>
    <t>55342526</t>
  </si>
  <si>
    <t>žaluzie Z-90 ovládaná základním motorem včetně příslušenství plochy do 2,5m2</t>
  </si>
  <si>
    <t>-850910746</t>
  </si>
  <si>
    <t>532</t>
  </si>
  <si>
    <t>786623041</t>
  </si>
  <si>
    <t>Montáž žaluziové schránky venkovní žaluzie osazené do okenního nebo dveřního otvoru dl přes 1300 do 2400 mm</t>
  </si>
  <si>
    <t>1036605816</t>
  </si>
  <si>
    <t>533</t>
  </si>
  <si>
    <t>28376719</t>
  </si>
  <si>
    <t>kryt podomítkový PUR s izolací XPS 30 mm včetně kotvení pro žaluzii plochy do 3,0m2 š do 2,0m</t>
  </si>
  <si>
    <t>148892180</t>
  </si>
  <si>
    <t>534</t>
  </si>
  <si>
    <t>786623043</t>
  </si>
  <si>
    <t>Montáž žaluziové schránky venkovní žaluzie osazené do okenního nebo dveřního otvoru dl přes 2400 do 4000 mm</t>
  </si>
  <si>
    <t>-632569362</t>
  </si>
  <si>
    <t>535</t>
  </si>
  <si>
    <t>28376736</t>
  </si>
  <si>
    <t>kryt podomítkový PUR s izolací XPS 30 mm včetně kotvení pro žaluzii plochy do 8,0m2 š do 3,0m</t>
  </si>
  <si>
    <t>-1476677377</t>
  </si>
  <si>
    <t>536</t>
  </si>
  <si>
    <t>998786101</t>
  </si>
  <si>
    <t>Přesun hmot tonážní pro stínění a čalounické úpravy v objektech v do 6 m</t>
  </si>
  <si>
    <t>828876499</t>
  </si>
  <si>
    <t>Přípojka vody SO01 - Přípojka vody</t>
  </si>
  <si>
    <t>HZS - Hodinové zúčtovací sazby</t>
  </si>
  <si>
    <t>132351102</t>
  </si>
  <si>
    <t>Hloubení rýh nezapažených š do 800 mm v hornině třídy těžitelnosti II skupiny 4 objem do 50 m3 strojně</t>
  </si>
  <si>
    <t>1830379672</t>
  </si>
  <si>
    <t>0,800*1,800*32,000</t>
  </si>
  <si>
    <t>133351101</t>
  </si>
  <si>
    <t>Hloubení šachet nezapažených v hornině třídy těžitelnosti II skupiny 4 objem do 20 m3</t>
  </si>
  <si>
    <t>-1391032901</t>
  </si>
  <si>
    <t>1,900*2,200*1,800</t>
  </si>
  <si>
    <t>Součet vodoměrná šachta</t>
  </si>
  <si>
    <t>-1658535646</t>
  </si>
  <si>
    <t>46,080+7,524</t>
  </si>
  <si>
    <t>Mezisoučet</t>
  </si>
  <si>
    <t>27,679</t>
  </si>
  <si>
    <t>Mezisoučet pro zpětný zásyp</t>
  </si>
  <si>
    <t>1387130697</t>
  </si>
  <si>
    <t>53,604-27,679</t>
  </si>
  <si>
    <t>Součet odvoz přebytku zeminy</t>
  </si>
  <si>
    <t>-1322631490</t>
  </si>
  <si>
    <t>25,925*15</t>
  </si>
  <si>
    <t>-2018815815</t>
  </si>
  <si>
    <t>25,925*1,800</t>
  </si>
  <si>
    <t>1266441768</t>
  </si>
  <si>
    <t>0,800*0,950*32,000</t>
  </si>
  <si>
    <t>-3,14*0,016*0,016</t>
  </si>
  <si>
    <t>Mezisoučet vodovod</t>
  </si>
  <si>
    <t>(0,900+1,200)*2*0,500*1,600</t>
  </si>
  <si>
    <t>Mezisoučet vodoměrná šachta</t>
  </si>
  <si>
    <t>175111101</t>
  </si>
  <si>
    <t>Obsypání potrubí ručně sypaninou bez prohození, uloženou do 3 m</t>
  </si>
  <si>
    <t>-107736045</t>
  </si>
  <si>
    <t>0,800*32,000*0,150</t>
  </si>
  <si>
    <t>58337331</t>
  </si>
  <si>
    <t>štěrkopísek frakce 0/22</t>
  </si>
  <si>
    <t>1676425085</t>
  </si>
  <si>
    <t>451572111</t>
  </si>
  <si>
    <t>Lože pod potrubí otevřený výkop z kameniva drobného těženého</t>
  </si>
  <si>
    <t>-1531954300</t>
  </si>
  <si>
    <t>0,800*32,000*0,100</t>
  </si>
  <si>
    <t>1,900*2,200*0,100</t>
  </si>
  <si>
    <t>451597777R</t>
  </si>
  <si>
    <t>Hutnění podkladu</t>
  </si>
  <si>
    <t>-640597236</t>
  </si>
  <si>
    <t>0,800*32,000</t>
  </si>
  <si>
    <t>Mezisoučet vodovad</t>
  </si>
  <si>
    <t>1,900*2,200</t>
  </si>
  <si>
    <t>871161141</t>
  </si>
  <si>
    <t>Montáž potrubí z PE100 RC SDR 11 otevřený výkop svařovaných na tupo d 32 x 3,0 mm</t>
  </si>
  <si>
    <t>-43442257</t>
  </si>
  <si>
    <t>28613500</t>
  </si>
  <si>
    <t>potrubí vodovodní dvouvrstvé PE100 RC SDR11 32x3,0mm</t>
  </si>
  <si>
    <t>1471536401</t>
  </si>
  <si>
    <t>32*1,015 "Přepočtené koeficientem množství</t>
  </si>
  <si>
    <t>14</t>
  </si>
  <si>
    <t>722270103</t>
  </si>
  <si>
    <t>Sestava vodoměrová závitová G 5/4"</t>
  </si>
  <si>
    <t>935345311</t>
  </si>
  <si>
    <t>"Dodávka a montáž"</t>
  </si>
  <si>
    <t>"Šoupátko DN25, filtr DN25, přechod pro vodoměr, uklidňovací kus, přechod pro vodoměr, zpětná klapka DN25, šoupátko DN25, uzávěr DN25 s vypouštěním"</t>
  </si>
  <si>
    <t>1,00</t>
  </si>
  <si>
    <t>893811111</t>
  </si>
  <si>
    <t>Osazení vodoměrné šachty hranaté z PP samonosné pro běžné zatížení pl do 1,1 m2 hl do 1,2 m</t>
  </si>
  <si>
    <t>-809838775</t>
  </si>
  <si>
    <t>56230551</t>
  </si>
  <si>
    <t>šachta plastová vodoměrná samonosná hranatá 0,9/1,2/1,5m</t>
  </si>
  <si>
    <t>-1745575670</t>
  </si>
  <si>
    <t>899721111</t>
  </si>
  <si>
    <t>Signalizační vodič DN do 150 mm na potrubí</t>
  </si>
  <si>
    <t>-740693620</t>
  </si>
  <si>
    <t>33,000</t>
  </si>
  <si>
    <t>899722111</t>
  </si>
  <si>
    <t>Krytí potrubí z plastů výstražnou fólií z PVC do 20 cm</t>
  </si>
  <si>
    <t>-1993469051</t>
  </si>
  <si>
    <t>998276101</t>
  </si>
  <si>
    <t>Přesun hmot pro trubní vedení z trub z plastických hmot otevřený výkop</t>
  </si>
  <si>
    <t>-908916899</t>
  </si>
  <si>
    <t>HZS</t>
  </si>
  <si>
    <t>Hodinové zúčtovací sazby</t>
  </si>
  <si>
    <t>HZS2211</t>
  </si>
  <si>
    <t>Hodinová zúčtovací sazba instalatér</t>
  </si>
  <si>
    <t>60322832</t>
  </si>
  <si>
    <t>Součet připojení stávající vodovodní přípojky v nové vodoměrné šachtě</t>
  </si>
  <si>
    <t>Přípojka kanal SO01 - Přípojka kanalizace splaškové</t>
  </si>
  <si>
    <t>-1132089863</t>
  </si>
  <si>
    <t>0,800*2,000*38,000</t>
  </si>
  <si>
    <t>-1947620734</t>
  </si>
  <si>
    <t>2,200*2,200*1,500</t>
  </si>
  <si>
    <t>1,800*1,800*1,500*3</t>
  </si>
  <si>
    <t>-1463649571</t>
  </si>
  <si>
    <t>60,800+21,840</t>
  </si>
  <si>
    <t>43,738</t>
  </si>
  <si>
    <t>-271793226</t>
  </si>
  <si>
    <t>60,800+21,840-43,738</t>
  </si>
  <si>
    <t>2039910320</t>
  </si>
  <si>
    <t>38,902*15</t>
  </si>
  <si>
    <t>-1279966574</t>
  </si>
  <si>
    <t>38,902*1,800</t>
  </si>
  <si>
    <t>-819141340</t>
  </si>
  <si>
    <t>0,800*0,800*40,000</t>
  </si>
  <si>
    <t>-3,14*0,063*0,063*40,000</t>
  </si>
  <si>
    <t>Mezisoučet kanalizace</t>
  </si>
  <si>
    <t>-3,14*0,600*0,600*1,500</t>
  </si>
  <si>
    <t>-3,14*0,400*0,400*3</t>
  </si>
  <si>
    <t>Mezisoučet šachty</t>
  </si>
  <si>
    <t>175151101</t>
  </si>
  <si>
    <t>Obsypání potrubí strojně sypaninou bez prohození, uloženou do 3 m</t>
  </si>
  <si>
    <t>-1214273677</t>
  </si>
  <si>
    <t>0,800*40,000*0,225</t>
  </si>
  <si>
    <t>58337344</t>
  </si>
  <si>
    <t>štěrkopísek frakce 0/32</t>
  </si>
  <si>
    <t>-1984939738</t>
  </si>
  <si>
    <t>6,701*1,800</t>
  </si>
  <si>
    <t>-912614239</t>
  </si>
  <si>
    <t>0,800*40,000*0,100</t>
  </si>
  <si>
    <t>2,200*2,200*0,100*1</t>
  </si>
  <si>
    <t>1,800*1,800*0,100*3</t>
  </si>
  <si>
    <t>200888689</t>
  </si>
  <si>
    <t>0,800*40,000</t>
  </si>
  <si>
    <t>2,200*2,200*1</t>
  </si>
  <si>
    <t>1,800*1,800*3</t>
  </si>
  <si>
    <t>87131033R01</t>
  </si>
  <si>
    <t>Montáž kanalizačního potrubí hladkého plnostěnného SN 16 z polypropylenu DN 125</t>
  </si>
  <si>
    <t>440706025</t>
  </si>
  <si>
    <t>OSM.780490</t>
  </si>
  <si>
    <t>KG2000EM DN 125x4,8/6000 mm SN 16</t>
  </si>
  <si>
    <t>-1187616130</t>
  </si>
  <si>
    <t>33,000/6*1,10</t>
  </si>
  <si>
    <t>Součet zaokrouhleno</t>
  </si>
  <si>
    <t>871310330</t>
  </si>
  <si>
    <t>Montáž kanalizačního potrubí hladkého plnostěnného SN 16 z polypropylenu DN 150</t>
  </si>
  <si>
    <t>-565883000</t>
  </si>
  <si>
    <t>9,450</t>
  </si>
  <si>
    <t>28617094</t>
  </si>
  <si>
    <t>trubka kanalizační PP plnostěnná třívrstvá DN 150x6000mm SN16</t>
  </si>
  <si>
    <t>853280479</t>
  </si>
  <si>
    <t>1,97044334975369*1,015 'Přepočtené koeficientem množství</t>
  </si>
  <si>
    <t>894812311</t>
  </si>
  <si>
    <t>Revizní a čistící šachta z PP typ DN 600/160 šachtové dno průtočné</t>
  </si>
  <si>
    <t>1567623814</t>
  </si>
  <si>
    <t>894812331</t>
  </si>
  <si>
    <t>Revizní a čistící šachta z PP DN 600 šachtová roura korugovaná světlé hloubky 1000 mm</t>
  </si>
  <si>
    <t>-945391226</t>
  </si>
  <si>
    <t>894812379</t>
  </si>
  <si>
    <t>Revizní a čistící šachta z PP DN 600 poklop litinový pro třídu zatížení D400 s plastovým konusem</t>
  </si>
  <si>
    <t>1217364519</t>
  </si>
  <si>
    <t>894812501</t>
  </si>
  <si>
    <t>Revizní a čistící šachta z PP typ DN 1000/160 šachtové dno průtočné 90°</t>
  </si>
  <si>
    <t>1458955910</t>
  </si>
  <si>
    <t>894812521</t>
  </si>
  <si>
    <t>Revizní a čistící šachta z PP DN 1000 šachtová roura korugovaná světlé hloubky 1200 mm</t>
  </si>
  <si>
    <t>1577287530</t>
  </si>
  <si>
    <t>894812551</t>
  </si>
  <si>
    <t>Revizní a čistící šachta z PP DN 1000 poklop litinový pro třídu zatížení D400 na plastovém konusu</t>
  </si>
  <si>
    <t>-1319373488</t>
  </si>
  <si>
    <t>291130742</t>
  </si>
  <si>
    <t>-269088444</t>
  </si>
  <si>
    <t>-1499298316</t>
  </si>
  <si>
    <t xml:space="preserve">Součet připojení stávající kanalizace DN 160 na hlavní vstupní šachtu DN 160 </t>
  </si>
  <si>
    <t>Dešťová kanal SO01 - Dešťová kanalizace</t>
  </si>
  <si>
    <t>131351103</t>
  </si>
  <si>
    <t>Hloubení jam nezapažených v hornině třídy těžitelnosti II skupiny 4 objem do 100 m3 strojně</t>
  </si>
  <si>
    <t>-482649691</t>
  </si>
  <si>
    <t>4,520*3,240*4,200</t>
  </si>
  <si>
    <t>-2074283384</t>
  </si>
  <si>
    <t>0,800*1,620*82,000</t>
  </si>
  <si>
    <t>464483532</t>
  </si>
  <si>
    <t>-1453125887</t>
  </si>
  <si>
    <t>61,508+106,272+14,580</t>
  </si>
  <si>
    <t>57,971</t>
  </si>
  <si>
    <t>1885340203</t>
  </si>
  <si>
    <t>61,508+106,272+14,580-96,653</t>
  </si>
  <si>
    <t>1970210632</t>
  </si>
  <si>
    <t>85,707*15</t>
  </si>
  <si>
    <t>401565580</t>
  </si>
  <si>
    <t>85,707*1,800</t>
  </si>
  <si>
    <t>850532468</t>
  </si>
  <si>
    <t>61,508</t>
  </si>
  <si>
    <t>-3,520*2,240*2,895</t>
  </si>
  <si>
    <t>Mezisoučet retenční objekt</t>
  </si>
  <si>
    <t>0,800*0,700*82,000</t>
  </si>
  <si>
    <t>-3,14*0,063*0,063*82,000</t>
  </si>
  <si>
    <t>1208096050</t>
  </si>
  <si>
    <t>0,800*82,000*0,525</t>
  </si>
  <si>
    <t>-2091402092</t>
  </si>
  <si>
    <t>33,418*1,800</t>
  </si>
  <si>
    <t>-1374533656</t>
  </si>
  <si>
    <t>0,800*82,000*0,100</t>
  </si>
  <si>
    <t>4,520*3,240*0,100</t>
  </si>
  <si>
    <t>-611000621</t>
  </si>
  <si>
    <t>0,800*82,000</t>
  </si>
  <si>
    <t>4,520*3,240</t>
  </si>
  <si>
    <t>273321311</t>
  </si>
  <si>
    <t>Základové desky ze ŽB bez zvýšených nároků na prostředí tř. C 16/20</t>
  </si>
  <si>
    <t>-437423070</t>
  </si>
  <si>
    <t>4,020*2,74*0,200</t>
  </si>
  <si>
    <t>Součet deska pod retenční objekt</t>
  </si>
  <si>
    <t>280789018</t>
  </si>
  <si>
    <t>(4,020+2,740)*2*0,200</t>
  </si>
  <si>
    <t>Součet bednění desky pod retenční objekt</t>
  </si>
  <si>
    <t>38008207</t>
  </si>
  <si>
    <t>-1334265911</t>
  </si>
  <si>
    <t>2,203*0,130</t>
  </si>
  <si>
    <t>273362021</t>
  </si>
  <si>
    <t>Výztuž základových desek svařovanými sítěmi Kari</t>
  </si>
  <si>
    <t>-1600638083</t>
  </si>
  <si>
    <t>0,02664*3</t>
  </si>
  <si>
    <t>382413118</t>
  </si>
  <si>
    <t>Osazení jímky z PP objemu do 12000 l pro usazení do terénu</t>
  </si>
  <si>
    <t>-459190078</t>
  </si>
  <si>
    <t>5624169R01</t>
  </si>
  <si>
    <t>sestava pro užitkovou vodu - plastová podzemní akumulační nádrž 10,00 m3 na dešťovou vodu s čerpací sadou a pochozím poklopem, filtrační samočistící sadou, automatické doplňování pitné vody, s ukazateli, odhlučněná</t>
  </si>
  <si>
    <t>-1309598121</t>
  </si>
  <si>
    <t>1156435235</t>
  </si>
  <si>
    <t>82,000</t>
  </si>
  <si>
    <t>1769645951</t>
  </si>
  <si>
    <t>82,000/6*1,10</t>
  </si>
  <si>
    <t>15,000</t>
  </si>
  <si>
    <t>877270320</t>
  </si>
  <si>
    <t>Montáž odboček na kanalizačním potrubí z PP nebo tvrdého PVC trub hladkých plnostěnných DN 125</t>
  </si>
  <si>
    <t>2002097887</t>
  </si>
  <si>
    <t>28611388</t>
  </si>
  <si>
    <t>odbočka kanalizační plastová s hrdlem KG 125/110/45°</t>
  </si>
  <si>
    <t>972071733</t>
  </si>
  <si>
    <t>-1509403150</t>
  </si>
  <si>
    <t>-301795096</t>
  </si>
  <si>
    <t>109020663</t>
  </si>
  <si>
    <t>-811395828</t>
  </si>
  <si>
    <t>-1035221104</t>
  </si>
  <si>
    <t>721174055</t>
  </si>
  <si>
    <t>Potrubí kanalizační z PP dešťové DN 110</t>
  </si>
  <si>
    <t>1887158092</t>
  </si>
  <si>
    <t>1,500*5</t>
  </si>
  <si>
    <t>721242105</t>
  </si>
  <si>
    <t>Lapač střešních splavenin z PP se zápachovou klapkou a lapacím košem DN 110</t>
  </si>
  <si>
    <t>-116835461</t>
  </si>
  <si>
    <t>-1583539057</t>
  </si>
  <si>
    <t>Součet napojení na retenční objekt</t>
  </si>
  <si>
    <t>Rozvod vody SO01 - Voda k vodním zásuvkám, automatický závlahový systém</t>
  </si>
  <si>
    <t>132351101</t>
  </si>
  <si>
    <t>Hloubení rýh nezapažených š do 800 mm v hornině třídy těžitelnosti II skupiny 4 objem do 20 m3 strojně</t>
  </si>
  <si>
    <t>-2132634287</t>
  </si>
  <si>
    <t>0,300*0,600*40,000</t>
  </si>
  <si>
    <t>1341586709</t>
  </si>
  <si>
    <t>7,200-3,600</t>
  </si>
  <si>
    <t>-182868468</t>
  </si>
  <si>
    <t>3,600*15</t>
  </si>
  <si>
    <t>-2061530469</t>
  </si>
  <si>
    <t>412245704</t>
  </si>
  <si>
    <t>0,300*40,000*0,300</t>
  </si>
  <si>
    <t>-732514052</t>
  </si>
  <si>
    <t>0,300*40,000*0,200</t>
  </si>
  <si>
    <t>984885077</t>
  </si>
  <si>
    <t>2,400*1,800</t>
  </si>
  <si>
    <t>-203767649</t>
  </si>
  <si>
    <t>0,300*40,000*0,100</t>
  </si>
  <si>
    <t>-326457157</t>
  </si>
  <si>
    <t>0,300*40,000</t>
  </si>
  <si>
    <t>-1305647803</t>
  </si>
  <si>
    <t>40,000</t>
  </si>
  <si>
    <t>176777039</t>
  </si>
  <si>
    <t>893812201</t>
  </si>
  <si>
    <t>Šachta pro připojení na ruční zavlažování s rychlopřípojným ventilem kovovým 3/4"</t>
  </si>
  <si>
    <t>2105583892</t>
  </si>
  <si>
    <t>899921R01</t>
  </si>
  <si>
    <t>Automatický závlahový systém, dodávka a montáž dle PD</t>
  </si>
  <si>
    <t>-836144939</t>
  </si>
  <si>
    <t>-1382683745</t>
  </si>
  <si>
    <t>276258742</t>
  </si>
  <si>
    <t>Součet připojení napojení na RN a vodní zásuvku</t>
  </si>
  <si>
    <t>Vrty TČ SO01 - Vrty TČ vč. dopojení</t>
  </si>
  <si>
    <t xml:space="preserve">    732 - Ústřední vytápění - strojovny</t>
  </si>
  <si>
    <t xml:space="preserve">    734 - Ústřední vytápění - armatury</t>
  </si>
  <si>
    <t>M - Práce a dodávky M</t>
  </si>
  <si>
    <t xml:space="preserve">    23-M - Montáže potrubí</t>
  </si>
  <si>
    <t>104916306</t>
  </si>
  <si>
    <t>0,400*1,100*23*2</t>
  </si>
  <si>
    <t>784174456</t>
  </si>
  <si>
    <t>1,500*1,500*1,100</t>
  </si>
  <si>
    <t>Součet jímka pro 2 okruhy TČ</t>
  </si>
  <si>
    <t>1310303421</t>
  </si>
  <si>
    <t>20,240+2,475-15,970</t>
  </si>
  <si>
    <t>-1757364108</t>
  </si>
  <si>
    <t>6,745*15</t>
  </si>
  <si>
    <t>-1381136488</t>
  </si>
  <si>
    <t>6,745*1,800</t>
  </si>
  <si>
    <t>762567547</t>
  </si>
  <si>
    <t>0,400*0,800*23,000*2</t>
  </si>
  <si>
    <t>Mezisoučet dopojení vrtů</t>
  </si>
  <si>
    <t>1,500*1,500*1,000</t>
  </si>
  <si>
    <t>-1,000*1,000*1,000</t>
  </si>
  <si>
    <t>Mezisoučet jímka dopojení vrtů</t>
  </si>
  <si>
    <t>-263885106</t>
  </si>
  <si>
    <t>0,400*0,200*23,000*2</t>
  </si>
  <si>
    <t>-3,14*0,020*0,020*23,000*2</t>
  </si>
  <si>
    <t>-799444554</t>
  </si>
  <si>
    <t>3,622*1,800</t>
  </si>
  <si>
    <t>-164669756</t>
  </si>
  <si>
    <t>0,400*0,100*23,000*2</t>
  </si>
  <si>
    <t>1,500*1,500*0,100</t>
  </si>
  <si>
    <t>-1405910687</t>
  </si>
  <si>
    <t>0,400*23,000*2</t>
  </si>
  <si>
    <t>1,500*1,500</t>
  </si>
  <si>
    <t>224313111</t>
  </si>
  <si>
    <t>Vrty pro tepelná čerpadla průměru do 150 mm hloubky 0 až 100 m</t>
  </si>
  <si>
    <t>-2032714315</t>
  </si>
  <si>
    <t>80,000*2</t>
  </si>
  <si>
    <t>224313214</t>
  </si>
  <si>
    <t>Vystrojení vrtu pro tepená čerpadla geotermální sondou včetně závaží, vratných kolen, redukce a potrubí průměru 4 x 32 mm délky přes 70 do 80 m</t>
  </si>
  <si>
    <t>-2000387327</t>
  </si>
  <si>
    <t>224313421</t>
  </si>
  <si>
    <t>Injektáž vrtu pro tepelná čerpadla injektážní směsí</t>
  </si>
  <si>
    <t>1356262</t>
  </si>
  <si>
    <t>224313431</t>
  </si>
  <si>
    <t>Utěsnění vrtu pro tepelná čerpadla těsnicím prvkem</t>
  </si>
  <si>
    <t>1184346337</t>
  </si>
  <si>
    <t>871171141</t>
  </si>
  <si>
    <t>Montáž potrubí z PE100 RC SDR 11 otevřený výkop svařovaných na tupo d 40 x 3,7 mm</t>
  </si>
  <si>
    <t>-1149582580</t>
  </si>
  <si>
    <t>23,000*2</t>
  </si>
  <si>
    <t>Součet dopojovací potrubí vrtů</t>
  </si>
  <si>
    <t>28613501</t>
  </si>
  <si>
    <t>potrubí vodovodní dvouvrstvé PE100 RC SDR11 40x3,7mm</t>
  </si>
  <si>
    <t>641159896</t>
  </si>
  <si>
    <t>46*1,015 "Přepočtené koeficientem množství</t>
  </si>
  <si>
    <t>733390105</t>
  </si>
  <si>
    <t>Ochrana potrubí primátrních okruhů tepelně izolačními trubicemi z kaučuku tl 13 mm D přes 38 do 48 mm</t>
  </si>
  <si>
    <t>259985476</t>
  </si>
  <si>
    <t>Zkouška těsnosti potrubí plastové D přes 32x3 do 50x4,6</t>
  </si>
  <si>
    <t>-32469023</t>
  </si>
  <si>
    <t>46,000+80,000+80,000</t>
  </si>
  <si>
    <t>733390305</t>
  </si>
  <si>
    <t>Napuštění potrubí primárního okruhu tepelného čerpadla D 40x3,7 mm nemrznoucí směsí</t>
  </si>
  <si>
    <t>653074020</t>
  </si>
  <si>
    <t>-2022741150</t>
  </si>
  <si>
    <t>Součet jímka dopojovacího potrubí vrtů</t>
  </si>
  <si>
    <t>700420632</t>
  </si>
  <si>
    <t>Součet jímka dopojovacího potrubí</t>
  </si>
  <si>
    <t>386679081</t>
  </si>
  <si>
    <t>-1178452407</t>
  </si>
  <si>
    <t>-1618854494</t>
  </si>
  <si>
    <t>732511215</t>
  </si>
  <si>
    <t>Vyvažovací ventil solárních systémů T 100°C G 5/4" F</t>
  </si>
  <si>
    <t>-1910066656</t>
  </si>
  <si>
    <t>732511413.IVR</t>
  </si>
  <si>
    <t>Pojistný ventil PV SOLAR PN 10 T=160°C G 1/2" F x G 3/4" F</t>
  </si>
  <si>
    <t>-1061021248</t>
  </si>
  <si>
    <t>732511415.RGL</t>
  </si>
  <si>
    <t>Nálevka Regulus 14063 odkapů pojistných ventilů G 3/4" F</t>
  </si>
  <si>
    <t>-1180755779</t>
  </si>
  <si>
    <t>732511424</t>
  </si>
  <si>
    <t>Dopojení nálevek z Cu trubek 28/1,5</t>
  </si>
  <si>
    <t>2055589539</t>
  </si>
  <si>
    <t>734111413</t>
  </si>
  <si>
    <t>Ventil přírubový uzavírací přímý DN 40 PN 16 do 300°C ovládaný ručně</t>
  </si>
  <si>
    <t>2100887114</t>
  </si>
  <si>
    <t>734163425</t>
  </si>
  <si>
    <t>Filtr DN 40 PN 16 do 300°C z uhlíkové oceli s vypouštěcí zátkou</t>
  </si>
  <si>
    <t>1452773174</t>
  </si>
  <si>
    <t>734292776</t>
  </si>
  <si>
    <t>Kohout kulový přímý G 1 1/2 PN 42 do 185°C plnoprůtokový s koulí DADO vnitřní závit</t>
  </si>
  <si>
    <t>-2009993216</t>
  </si>
  <si>
    <t>734449115</t>
  </si>
  <si>
    <t>Montáž regulátoru teploty přímého proporcionálního DN 40 se snímačem a ventilem</t>
  </si>
  <si>
    <t>1690553709</t>
  </si>
  <si>
    <t>QNT.RVS21826109</t>
  </si>
  <si>
    <t>Ekvitermní regulátor pro tepelná čerpadla s modulací</t>
  </si>
  <si>
    <t>2112416715</t>
  </si>
  <si>
    <t>Práce a dodávky M</t>
  </si>
  <si>
    <t>23-M</t>
  </si>
  <si>
    <t>Montáže potrubí</t>
  </si>
  <si>
    <t>230202032</t>
  </si>
  <si>
    <t>Montáž chráničky plastové průměru přes 63 do 110 mm</t>
  </si>
  <si>
    <t>-600665087</t>
  </si>
  <si>
    <t>28615062</t>
  </si>
  <si>
    <t>trubka kanalizační HTEM s hrdlem DN 75x1000mm</t>
  </si>
  <si>
    <t>1516081893</t>
  </si>
  <si>
    <t>-515926245</t>
  </si>
  <si>
    <t>16,000</t>
  </si>
  <si>
    <t>Součet připojení dopojovacího potrubí na TČ a jímku</t>
  </si>
  <si>
    <t>00556 - SO02 RD</t>
  </si>
  <si>
    <t xml:space="preserve">    730 - Ústřední topení</t>
  </si>
  <si>
    <t>-614515345</t>
  </si>
  <si>
    <t>-2063902929</t>
  </si>
  <si>
    <t>597</t>
  </si>
  <si>
    <t>864846685</t>
  </si>
  <si>
    <t>-492674594</t>
  </si>
  <si>
    <t>1945350367</t>
  </si>
  <si>
    <t>2007771633</t>
  </si>
  <si>
    <t>-341787123</t>
  </si>
  <si>
    <t>-216788596</t>
  </si>
  <si>
    <t>-1417808230</t>
  </si>
  <si>
    <t>910906383</t>
  </si>
  <si>
    <t>1713668126</t>
  </si>
  <si>
    <t>1971847024</t>
  </si>
  <si>
    <t>992485398</t>
  </si>
  <si>
    <t>-630276149</t>
  </si>
  <si>
    <t>-907225614</t>
  </si>
  <si>
    <t>-603236638</t>
  </si>
  <si>
    <t>-572178864</t>
  </si>
  <si>
    <t>31644005</t>
  </si>
  <si>
    <t>-2018902726</t>
  </si>
  <si>
    <t>-472624171</t>
  </si>
  <si>
    <t>-1418591440</t>
  </si>
  <si>
    <t>-1749312723</t>
  </si>
  <si>
    <t>-16658112</t>
  </si>
  <si>
    <t>-306760364</t>
  </si>
  <si>
    <t>-2001946014</t>
  </si>
  <si>
    <t>1202738756</t>
  </si>
  <si>
    <t>Součet podkladní deska beton prostý</t>
  </si>
  <si>
    <t>476314599</t>
  </si>
  <si>
    <t>1460615142</t>
  </si>
  <si>
    <t>980051060</t>
  </si>
  <si>
    <t>9,35587</t>
  </si>
  <si>
    <t>1170939233</t>
  </si>
  <si>
    <t>2130861869</t>
  </si>
  <si>
    <t>-473265155</t>
  </si>
  <si>
    <t>-151350186</t>
  </si>
  <si>
    <t>1860206177</t>
  </si>
  <si>
    <t>1753680197</t>
  </si>
  <si>
    <t>-1699958707</t>
  </si>
  <si>
    <t>804334337</t>
  </si>
  <si>
    <t>740965079</t>
  </si>
  <si>
    <t>-178285249</t>
  </si>
  <si>
    <t>-1144487386</t>
  </si>
  <si>
    <t>-395810008</t>
  </si>
  <si>
    <t>-1415307204</t>
  </si>
  <si>
    <t>2134356502</t>
  </si>
  <si>
    <t>-1865958935</t>
  </si>
  <si>
    <t>-873424359</t>
  </si>
  <si>
    <t>-283641852</t>
  </si>
  <si>
    <t>19693707</t>
  </si>
  <si>
    <t>170847018</t>
  </si>
  <si>
    <t>-792452926</t>
  </si>
  <si>
    <t>-1965689658</t>
  </si>
  <si>
    <t>-1418993454</t>
  </si>
  <si>
    <t>428243794</t>
  </si>
  <si>
    <t>-2053348893</t>
  </si>
  <si>
    <t>-1989432647</t>
  </si>
  <si>
    <t>619234271</t>
  </si>
  <si>
    <t>-1785325575</t>
  </si>
  <si>
    <t>-1789183865</t>
  </si>
  <si>
    <t>1462765061</t>
  </si>
  <si>
    <t>-451647626</t>
  </si>
  <si>
    <t>-1145813294</t>
  </si>
  <si>
    <t>-1036023579</t>
  </si>
  <si>
    <t>-1714178702</t>
  </si>
  <si>
    <t>-806004041</t>
  </si>
  <si>
    <t>884013369</t>
  </si>
  <si>
    <t>1355237598</t>
  </si>
  <si>
    <t>-1661401855</t>
  </si>
  <si>
    <t>-1618528078</t>
  </si>
  <si>
    <t>-616785727</t>
  </si>
  <si>
    <t>-1531918619</t>
  </si>
  <si>
    <t>1273663645</t>
  </si>
  <si>
    <t>1141879746</t>
  </si>
  <si>
    <t>1185846581</t>
  </si>
  <si>
    <t>1305211545</t>
  </si>
  <si>
    <t>-21973600</t>
  </si>
  <si>
    <t>82399896</t>
  </si>
  <si>
    <t>608494909</t>
  </si>
  <si>
    <t>-1721782764</t>
  </si>
  <si>
    <t>-694161163</t>
  </si>
  <si>
    <t>-1453301460</t>
  </si>
  <si>
    <t>100180848</t>
  </si>
  <si>
    <t>-712536632</t>
  </si>
  <si>
    <t>-540254821</t>
  </si>
  <si>
    <t>392387570</t>
  </si>
  <si>
    <t>589164105</t>
  </si>
  <si>
    <t>-2091667820</t>
  </si>
  <si>
    <t>-66151293</t>
  </si>
  <si>
    <t>-302670221</t>
  </si>
  <si>
    <t>-1053059929</t>
  </si>
  <si>
    <t>-754499583</t>
  </si>
  <si>
    <t>1173360884</t>
  </si>
  <si>
    <t>339868148</t>
  </si>
  <si>
    <t>1169794253</t>
  </si>
  <si>
    <t>1328346389</t>
  </si>
  <si>
    <t>1430590177</t>
  </si>
  <si>
    <t>-1949402703</t>
  </si>
  <si>
    <t>711636933</t>
  </si>
  <si>
    <t>-77095423</t>
  </si>
  <si>
    <t>331009971</t>
  </si>
  <si>
    <t>632481213.1</t>
  </si>
  <si>
    <t>-646460966</t>
  </si>
  <si>
    <t>-1410488337</t>
  </si>
  <si>
    <t>1554932145</t>
  </si>
  <si>
    <t>-1814635850</t>
  </si>
  <si>
    <t>1206393424</t>
  </si>
  <si>
    <t>-1294000540</t>
  </si>
  <si>
    <t>-480806196</t>
  </si>
  <si>
    <t>1763899439</t>
  </si>
  <si>
    <t>1372530171</t>
  </si>
  <si>
    <t>-476505188</t>
  </si>
  <si>
    <t>1031859995</t>
  </si>
  <si>
    <t>-1131624966</t>
  </si>
  <si>
    <t>-510679395</t>
  </si>
  <si>
    <t>1776338234</t>
  </si>
  <si>
    <t>122060951</t>
  </si>
  <si>
    <t>-1756413979</t>
  </si>
  <si>
    <t>-1511150433</t>
  </si>
  <si>
    <t>600070238</t>
  </si>
  <si>
    <t>1813733609</t>
  </si>
  <si>
    <t>-1298766373</t>
  </si>
  <si>
    <t>-1359365946</t>
  </si>
  <si>
    <t>750723411</t>
  </si>
  <si>
    <t>-472500463</t>
  </si>
  <si>
    <t>1200081137</t>
  </si>
  <si>
    <t>-377991829</t>
  </si>
  <si>
    <t>-1350026471</t>
  </si>
  <si>
    <t>492292672</t>
  </si>
  <si>
    <t>-1463069921</t>
  </si>
  <si>
    <t>122984988</t>
  </si>
  <si>
    <t>-673273201</t>
  </si>
  <si>
    <t>-950902240</t>
  </si>
  <si>
    <t>-497439232</t>
  </si>
  <si>
    <t>1227883754</t>
  </si>
  <si>
    <t>975423497</t>
  </si>
  <si>
    <t>-794622897</t>
  </si>
  <si>
    <t>-448601076</t>
  </si>
  <si>
    <t>-58807088</t>
  </si>
  <si>
    <t>1475277962</t>
  </si>
  <si>
    <t>-1567244207</t>
  </si>
  <si>
    <t>-472924116</t>
  </si>
  <si>
    <t>567617315</t>
  </si>
  <si>
    <t>-1300114493</t>
  </si>
  <si>
    <t>1633408113</t>
  </si>
  <si>
    <t>1574345407</t>
  </si>
  <si>
    <t>-790358972</t>
  </si>
  <si>
    <t>-1141237486</t>
  </si>
  <si>
    <t>1720727076</t>
  </si>
  <si>
    <t>-1304266430</t>
  </si>
  <si>
    <t>-1598098872</t>
  </si>
  <si>
    <t>1040848519</t>
  </si>
  <si>
    <t>55620754</t>
  </si>
  <si>
    <t>-621742063</t>
  </si>
  <si>
    <t>6,000*7</t>
  </si>
  <si>
    <t>-499380290</t>
  </si>
  <si>
    <t>609536159</t>
  </si>
  <si>
    <t>1120917149</t>
  </si>
  <si>
    <t>-257720410</t>
  </si>
  <si>
    <t>-489513370</t>
  </si>
  <si>
    <t>-1056393226</t>
  </si>
  <si>
    <t>-1877290015</t>
  </si>
  <si>
    <t>1440133408</t>
  </si>
  <si>
    <t>-2031155322</t>
  </si>
  <si>
    <t>-1584048038</t>
  </si>
  <si>
    <t>-1541605277</t>
  </si>
  <si>
    <t>-1990230420</t>
  </si>
  <si>
    <t>-2139540354</t>
  </si>
  <si>
    <t>-1475079956</t>
  </si>
  <si>
    <t>546217396</t>
  </si>
  <si>
    <t>489939166</t>
  </si>
  <si>
    <t>-976893368</t>
  </si>
  <si>
    <t>-675189528</t>
  </si>
  <si>
    <t>1834139349</t>
  </si>
  <si>
    <t>-407203942</t>
  </si>
  <si>
    <t>-1314584049</t>
  </si>
  <si>
    <t>-1813699770</t>
  </si>
  <si>
    <t>656308740</t>
  </si>
  <si>
    <t>-567226794</t>
  </si>
  <si>
    <t>571693434</t>
  </si>
  <si>
    <t>1843653598</t>
  </si>
  <si>
    <t>1933632540</t>
  </si>
  <si>
    <t>-229449280</t>
  </si>
  <si>
    <t>380258899</t>
  </si>
  <si>
    <t>-334437214</t>
  </si>
  <si>
    <t>-599336507</t>
  </si>
  <si>
    <t>969621823</t>
  </si>
  <si>
    <t>-330775758</t>
  </si>
  <si>
    <t>-1127016420</t>
  </si>
  <si>
    <t>717354021</t>
  </si>
  <si>
    <t>-1597535490</t>
  </si>
  <si>
    <t>1398507705</t>
  </si>
  <si>
    <t>80308882</t>
  </si>
  <si>
    <t>-1028110650</t>
  </si>
  <si>
    <t>-1443610177</t>
  </si>
  <si>
    <t>1275800106</t>
  </si>
  <si>
    <t>1331615209</t>
  </si>
  <si>
    <t>1079096139</t>
  </si>
  <si>
    <t>87291274</t>
  </si>
  <si>
    <t>-420083468</t>
  </si>
  <si>
    <t>1290243473</t>
  </si>
  <si>
    <t>195138145</t>
  </si>
  <si>
    <t>-1339999010</t>
  </si>
  <si>
    <t>-1994774147</t>
  </si>
  <si>
    <t>-1028390796</t>
  </si>
  <si>
    <t>344023728</t>
  </si>
  <si>
    <t>980952398</t>
  </si>
  <si>
    <t>-1900448017</t>
  </si>
  <si>
    <t>-1466232324</t>
  </si>
  <si>
    <t>-2059288294</t>
  </si>
  <si>
    <t>566107904</t>
  </si>
  <si>
    <t>1936109498</t>
  </si>
  <si>
    <t>101591509</t>
  </si>
  <si>
    <t>316766196</t>
  </si>
  <si>
    <t>-840537141</t>
  </si>
  <si>
    <t>-971968417</t>
  </si>
  <si>
    <t>-1751717841</t>
  </si>
  <si>
    <t>1571883999</t>
  </si>
  <si>
    <t>-1220233158</t>
  </si>
  <si>
    <t>1904845979</t>
  </si>
  <si>
    <t>106685211</t>
  </si>
  <si>
    <t>-682498907</t>
  </si>
  <si>
    <t>-1721227678</t>
  </si>
  <si>
    <t>-1261308357</t>
  </si>
  <si>
    <t>-1675470052</t>
  </si>
  <si>
    <t>-1250679798</t>
  </si>
  <si>
    <t>-978415343</t>
  </si>
  <si>
    <t>2039372419</t>
  </si>
  <si>
    <t>446144344</t>
  </si>
  <si>
    <t>-228230784</t>
  </si>
  <si>
    <t>129553513</t>
  </si>
  <si>
    <t>897978549</t>
  </si>
  <si>
    <t>-171056316</t>
  </si>
  <si>
    <t>-1740951574</t>
  </si>
  <si>
    <t>1407338153</t>
  </si>
  <si>
    <t>-1236769873</t>
  </si>
  <si>
    <t>-750649025</t>
  </si>
  <si>
    <t>250866472</t>
  </si>
  <si>
    <t>-1983945252</t>
  </si>
  <si>
    <t>184863846</t>
  </si>
  <si>
    <t>1039273888</t>
  </si>
  <si>
    <t>-522536599</t>
  </si>
  <si>
    <t>1841288726</t>
  </si>
  <si>
    <t>1432031675</t>
  </si>
  <si>
    <t>Ústřední topení</t>
  </si>
  <si>
    <t>1377371101</t>
  </si>
  <si>
    <t>-341868553</t>
  </si>
  <si>
    <t>1550381262</t>
  </si>
  <si>
    <t>1516826866</t>
  </si>
  <si>
    <t>-1577791507</t>
  </si>
  <si>
    <t>1074476589</t>
  </si>
  <si>
    <t>-464602567</t>
  </si>
  <si>
    <t>1839518879</t>
  </si>
  <si>
    <t>618746911</t>
  </si>
  <si>
    <t>732294113.1</t>
  </si>
  <si>
    <t>-265717848</t>
  </si>
  <si>
    <t>550845447</t>
  </si>
  <si>
    <t>-96015615</t>
  </si>
  <si>
    <t>905347185</t>
  </si>
  <si>
    <t>-1504870344</t>
  </si>
  <si>
    <t>-1911508992</t>
  </si>
  <si>
    <t>-1507895483</t>
  </si>
  <si>
    <t>-898864905</t>
  </si>
  <si>
    <t>90545503</t>
  </si>
  <si>
    <t>1802660683</t>
  </si>
  <si>
    <t>-1090262852</t>
  </si>
  <si>
    <t>-1089598726</t>
  </si>
  <si>
    <t>1847486171</t>
  </si>
  <si>
    <t>Potrubí plastové z PE 100 SDR 11 spojované elektrotvarovkami D 40/3,7 mm</t>
  </si>
  <si>
    <t>-436957805</t>
  </si>
  <si>
    <t>-2006993580</t>
  </si>
  <si>
    <t>-506081418</t>
  </si>
  <si>
    <t>-1799230237</t>
  </si>
  <si>
    <t>-780541193</t>
  </si>
  <si>
    <t>-1575492395</t>
  </si>
  <si>
    <t>-44112629</t>
  </si>
  <si>
    <t>319376717</t>
  </si>
  <si>
    <t>-379605046</t>
  </si>
  <si>
    <t>-819384007</t>
  </si>
  <si>
    <t>1338065405</t>
  </si>
  <si>
    <t>1051689641</t>
  </si>
  <si>
    <t>1479170917</t>
  </si>
  <si>
    <t>-139701565</t>
  </si>
  <si>
    <t>-190605757</t>
  </si>
  <si>
    <t>-1641452174</t>
  </si>
  <si>
    <t>-613307401</t>
  </si>
  <si>
    <t>1447191633</t>
  </si>
  <si>
    <t>332471082</t>
  </si>
  <si>
    <t>-1905354349</t>
  </si>
  <si>
    <t>311901108</t>
  </si>
  <si>
    <t>236391566</t>
  </si>
  <si>
    <t>-265448106</t>
  </si>
  <si>
    <t>1483122576</t>
  </si>
  <si>
    <t>-701846660</t>
  </si>
  <si>
    <t>210214074</t>
  </si>
  <si>
    <t>-345235384</t>
  </si>
  <si>
    <t>-62298809</t>
  </si>
  <si>
    <t>-1254780153</t>
  </si>
  <si>
    <t>369651996</t>
  </si>
  <si>
    <t>973419140</t>
  </si>
  <si>
    <t>1181335268</t>
  </si>
  <si>
    <t>528407183</t>
  </si>
  <si>
    <t>1301528289</t>
  </si>
  <si>
    <t>39984655</t>
  </si>
  <si>
    <t>-2055222699</t>
  </si>
  <si>
    <t>542791865</t>
  </si>
  <si>
    <t>66589600</t>
  </si>
  <si>
    <t>1647934288</t>
  </si>
  <si>
    <t>-1424882960</t>
  </si>
  <si>
    <t>-930052633</t>
  </si>
  <si>
    <t>232474859</t>
  </si>
  <si>
    <t>-1141903540</t>
  </si>
  <si>
    <t>1056607995</t>
  </si>
  <si>
    <t>-1822757986</t>
  </si>
  <si>
    <t>-403542117</t>
  </si>
  <si>
    <t>811186788</t>
  </si>
  <si>
    <t>-866977515</t>
  </si>
  <si>
    <t>Přesun hmot tonážní pro oplošné vytápění v objektech v do 6 m</t>
  </si>
  <si>
    <t>1423476632</t>
  </si>
  <si>
    <t>-471502874</t>
  </si>
  <si>
    <t>356443647</t>
  </si>
  <si>
    <t>2126467734</t>
  </si>
  <si>
    <t>-1930899457</t>
  </si>
  <si>
    <t>1758804607</t>
  </si>
  <si>
    <t>-334007210</t>
  </si>
  <si>
    <t>-810637642</t>
  </si>
  <si>
    <t>-1804683687</t>
  </si>
  <si>
    <t>546384467</t>
  </si>
  <si>
    <t>-703527613</t>
  </si>
  <si>
    <t>1217774273</t>
  </si>
  <si>
    <t>1689469419</t>
  </si>
  <si>
    <t>-157989955</t>
  </si>
  <si>
    <t>983624963</t>
  </si>
  <si>
    <t>2028942096</t>
  </si>
  <si>
    <t>-601658046</t>
  </si>
  <si>
    <t>-865659276</t>
  </si>
  <si>
    <t>-179657969</t>
  </si>
  <si>
    <t>-852039592</t>
  </si>
  <si>
    <t>-1984891343</t>
  </si>
  <si>
    <t>166958114</t>
  </si>
  <si>
    <t>-618640343</t>
  </si>
  <si>
    <t>1101051814</t>
  </si>
  <si>
    <t>-694247302</t>
  </si>
  <si>
    <t>1727193063</t>
  </si>
  <si>
    <t>-1432165542</t>
  </si>
  <si>
    <t>165649067</t>
  </si>
  <si>
    <t>-857743922</t>
  </si>
  <si>
    <t>999058767</t>
  </si>
  <si>
    <t>-863494280</t>
  </si>
  <si>
    <t>-598839651</t>
  </si>
  <si>
    <t>-1038870763</t>
  </si>
  <si>
    <t>-359472074</t>
  </si>
  <si>
    <t>-1162447996</t>
  </si>
  <si>
    <t>1788126966</t>
  </si>
  <si>
    <t>-158815099</t>
  </si>
  <si>
    <t>929105025</t>
  </si>
  <si>
    <t>1316143886</t>
  </si>
  <si>
    <t>2037434843</t>
  </si>
  <si>
    <t>-704917317</t>
  </si>
  <si>
    <t>96244431</t>
  </si>
  <si>
    <t>570913890</t>
  </si>
  <si>
    <t>-1079977683</t>
  </si>
  <si>
    <t>878038439</t>
  </si>
  <si>
    <t>1138495730</t>
  </si>
  <si>
    <t>-1906199784</t>
  </si>
  <si>
    <t>1266069579</t>
  </si>
  <si>
    <t>1010072541</t>
  </si>
  <si>
    <t>1278350470</t>
  </si>
  <si>
    <t>-903406410</t>
  </si>
  <si>
    <t>1190562982</t>
  </si>
  <si>
    <t>498814112</t>
  </si>
  <si>
    <t>1849785173</t>
  </si>
  <si>
    <t>-1822958774</t>
  </si>
  <si>
    <t>113805555</t>
  </si>
  <si>
    <t>-988405772</t>
  </si>
  <si>
    <t>929377962</t>
  </si>
  <si>
    <t>497460864</t>
  </si>
  <si>
    <t>1072285939</t>
  </si>
  <si>
    <t>2039611484</t>
  </si>
  <si>
    <t>745962575</t>
  </si>
  <si>
    <t>1540671481</t>
  </si>
  <si>
    <t>-2108074614</t>
  </si>
  <si>
    <t>4677760</t>
  </si>
  <si>
    <t>1729018417</t>
  </si>
  <si>
    <t>-1525372825</t>
  </si>
  <si>
    <t>-391286897</t>
  </si>
  <si>
    <t>-813195536</t>
  </si>
  <si>
    <t>-1157503089</t>
  </si>
  <si>
    <t>1040756526</t>
  </si>
  <si>
    <t>-1579803570</t>
  </si>
  <si>
    <t>-970839794</t>
  </si>
  <si>
    <t>-1112980223</t>
  </si>
  <si>
    <t>-1802253680</t>
  </si>
  <si>
    <t>-1400337214</t>
  </si>
  <si>
    <t>-1266410732</t>
  </si>
  <si>
    <t>-1807173556</t>
  </si>
  <si>
    <t>-1642588124</t>
  </si>
  <si>
    <t>839596939</t>
  </si>
  <si>
    <t>1448110503</t>
  </si>
  <si>
    <t>1910520436</t>
  </si>
  <si>
    <t>-2106657806</t>
  </si>
  <si>
    <t>-1430891789</t>
  </si>
  <si>
    <t>1490222711</t>
  </si>
  <si>
    <t>342,72</t>
  </si>
  <si>
    <t>-232266468</t>
  </si>
  <si>
    <t>-25202731</t>
  </si>
  <si>
    <t>268904463</t>
  </si>
  <si>
    <t>-223910772</t>
  </si>
  <si>
    <t>1280509454</t>
  </si>
  <si>
    <t>1973614050</t>
  </si>
  <si>
    <t>-136458834</t>
  </si>
  <si>
    <t>465106638</t>
  </si>
  <si>
    <t>1222357720</t>
  </si>
  <si>
    <t>-1898315948</t>
  </si>
  <si>
    <t>-813741332</t>
  </si>
  <si>
    <t>16,6666666666667*1,08 "Přepočtené koeficientem množství</t>
  </si>
  <si>
    <t>1351465581</t>
  </si>
  <si>
    <t>-1942698836</t>
  </si>
  <si>
    <t>1904575373</t>
  </si>
  <si>
    <t>-2007303974</t>
  </si>
  <si>
    <t>1338016919</t>
  </si>
  <si>
    <t>-1507897535</t>
  </si>
  <si>
    <t>-1445930847</t>
  </si>
  <si>
    <t>1385975329</t>
  </si>
  <si>
    <t>300785524</t>
  </si>
  <si>
    <t>984135253</t>
  </si>
  <si>
    <t>-1935898214</t>
  </si>
  <si>
    <t>806659113</t>
  </si>
  <si>
    <t>-255826881</t>
  </si>
  <si>
    <t>142279850</t>
  </si>
  <si>
    <t>411</t>
  </si>
  <si>
    <t>-1736266733</t>
  </si>
  <si>
    <t>412</t>
  </si>
  <si>
    <t>1952790139</t>
  </si>
  <si>
    <t>415</t>
  </si>
  <si>
    <t>1912501199</t>
  </si>
  <si>
    <t>-1346993030</t>
  </si>
  <si>
    <t>-1959093708</t>
  </si>
  <si>
    <t>1596556482</t>
  </si>
  <si>
    <t>-2121518934</t>
  </si>
  <si>
    <t>-1004186946</t>
  </si>
  <si>
    <t>-1500176854</t>
  </si>
  <si>
    <t>755469178</t>
  </si>
  <si>
    <t>30211358</t>
  </si>
  <si>
    <t>539567526</t>
  </si>
  <si>
    <t>1227473203</t>
  </si>
  <si>
    <t>1752421142</t>
  </si>
  <si>
    <t>2123477715</t>
  </si>
  <si>
    <t>-1717144978</t>
  </si>
  <si>
    <t>1148921489</t>
  </si>
  <si>
    <t>769054837</t>
  </si>
  <si>
    <t>1898385276</t>
  </si>
  <si>
    <t>422</t>
  </si>
  <si>
    <t>968333625</t>
  </si>
  <si>
    <t>1086333140</t>
  </si>
  <si>
    <t>-1024990755</t>
  </si>
  <si>
    <t>1803046104</t>
  </si>
  <si>
    <t>424</t>
  </si>
  <si>
    <t>-800468159</t>
  </si>
  <si>
    <t>429</t>
  </si>
  <si>
    <t>-1679049866</t>
  </si>
  <si>
    <t>1035429795</t>
  </si>
  <si>
    <t>-863429683</t>
  </si>
  <si>
    <t>-801924574</t>
  </si>
  <si>
    <t>-729089591</t>
  </si>
  <si>
    <t>-497845865</t>
  </si>
  <si>
    <t>1063181782</t>
  </si>
  <si>
    <t>-367860518</t>
  </si>
  <si>
    <t>-1021242493</t>
  </si>
  <si>
    <t>-813250372</t>
  </si>
  <si>
    <t>242839845</t>
  </si>
  <si>
    <t>738175456</t>
  </si>
  <si>
    <t>94591047</t>
  </si>
  <si>
    <t>616809017</t>
  </si>
  <si>
    <t>595</t>
  </si>
  <si>
    <t>-490374628</t>
  </si>
  <si>
    <t>596</t>
  </si>
  <si>
    <t>-317069390</t>
  </si>
  <si>
    <t>24884808</t>
  </si>
  <si>
    <t>-1324715851</t>
  </si>
  <si>
    <t>1090926150</t>
  </si>
  <si>
    <t>297673717</t>
  </si>
  <si>
    <t>-1160652990</t>
  </si>
  <si>
    <t>-646663844</t>
  </si>
  <si>
    <t>302311250</t>
  </si>
  <si>
    <t>12562274</t>
  </si>
  <si>
    <t>-880456743</t>
  </si>
  <si>
    <t>-324084037</t>
  </si>
  <si>
    <t>-1317477946</t>
  </si>
  <si>
    <t>-723878884</t>
  </si>
  <si>
    <t>2088279899</t>
  </si>
  <si>
    <t>902975451</t>
  </si>
  <si>
    <t>-1536529879</t>
  </si>
  <si>
    <t>-1769065988</t>
  </si>
  <si>
    <t>-1621898396</t>
  </si>
  <si>
    <t>-23053410</t>
  </si>
  <si>
    <t>420579764</t>
  </si>
  <si>
    <t>1767364239</t>
  </si>
  <si>
    <t>-1999347749</t>
  </si>
  <si>
    <t>-1574022708</t>
  </si>
  <si>
    <t>1477936006</t>
  </si>
  <si>
    <t>2134709973</t>
  </si>
  <si>
    <t>-1138471823</t>
  </si>
  <si>
    <t>-844667008</t>
  </si>
  <si>
    <t>1349018110</t>
  </si>
  <si>
    <t>-1607113917</t>
  </si>
  <si>
    <t>779478542</t>
  </si>
  <si>
    <t>394814372</t>
  </si>
  <si>
    <t>-1549174876</t>
  </si>
  <si>
    <t>1984429984</t>
  </si>
  <si>
    <t>1704694583</t>
  </si>
  <si>
    <t>-1890140083</t>
  </si>
  <si>
    <t>767640311</t>
  </si>
  <si>
    <t>Montáž dveří ocelových nebo hliníkových vnitřních jednokřídlových</t>
  </si>
  <si>
    <t>132757658</t>
  </si>
  <si>
    <t>RD_AC_D1.14</t>
  </si>
  <si>
    <t>Interiétové otočné dělené ocelové dveře do obložkové polodrážkové ocelové zárubně; rozměry 1 000x1 970, rozdělení křídla v 1/3 od země na 2 části, podříznutí, madlo dle výkazu interiérových dveří</t>
  </si>
  <si>
    <t>-1907788270</t>
  </si>
  <si>
    <t>992611290</t>
  </si>
  <si>
    <t>450171441</t>
  </si>
  <si>
    <t>-901027648</t>
  </si>
  <si>
    <t>2008480672</t>
  </si>
  <si>
    <t>148094332</t>
  </si>
  <si>
    <t>1891081039</t>
  </si>
  <si>
    <t>-871625030</t>
  </si>
  <si>
    <t>-1702737944</t>
  </si>
  <si>
    <t>-1649711662</t>
  </si>
  <si>
    <t>1071514822</t>
  </si>
  <si>
    <t>-2047356105</t>
  </si>
  <si>
    <t>-965191205</t>
  </si>
  <si>
    <t>700971735</t>
  </si>
  <si>
    <t>386954513</t>
  </si>
  <si>
    <t>2058994230</t>
  </si>
  <si>
    <t>-95347789</t>
  </si>
  <si>
    <t>-892038509</t>
  </si>
  <si>
    <t>-962053177</t>
  </si>
  <si>
    <t>-549482093</t>
  </si>
  <si>
    <t>2058849021</t>
  </si>
  <si>
    <t>1210130876</t>
  </si>
  <si>
    <t>164025727</t>
  </si>
  <si>
    <t>-256708333</t>
  </si>
  <si>
    <t>1619693417</t>
  </si>
  <si>
    <t>-1954728244</t>
  </si>
  <si>
    <t>-394256073</t>
  </si>
  <si>
    <t>-1121100746</t>
  </si>
  <si>
    <t>1057820404</t>
  </si>
  <si>
    <t>-2081435256</t>
  </si>
  <si>
    <t>-1281588977</t>
  </si>
  <si>
    <t>1407605171</t>
  </si>
  <si>
    <t>-118343016</t>
  </si>
  <si>
    <t>1253684873</t>
  </si>
  <si>
    <t>-1345910200</t>
  </si>
  <si>
    <t>1022690398</t>
  </si>
  <si>
    <t>1503870387</t>
  </si>
  <si>
    <t>1092356438</t>
  </si>
  <si>
    <t>76912761</t>
  </si>
  <si>
    <t>-817959237</t>
  </si>
  <si>
    <t>578120463</t>
  </si>
  <si>
    <t>67776583</t>
  </si>
  <si>
    <t>-1909862565</t>
  </si>
  <si>
    <t>-1088792148</t>
  </si>
  <si>
    <t>59552490</t>
  </si>
  <si>
    <t>1841442601</t>
  </si>
  <si>
    <t>137963847</t>
  </si>
  <si>
    <t>1251520788</t>
  </si>
  <si>
    <t>2025035874</t>
  </si>
  <si>
    <t>1001087601</t>
  </si>
  <si>
    <t>2083030581</t>
  </si>
  <si>
    <t>-922271335</t>
  </si>
  <si>
    <t>1533523947</t>
  </si>
  <si>
    <t>(0,100+0,180+0,100)*(2,000+1,000+2,000)*9</t>
  </si>
  <si>
    <t>566902373</t>
  </si>
  <si>
    <t>-918764350</t>
  </si>
  <si>
    <t>-1927894056</t>
  </si>
  <si>
    <t>2067659626</t>
  </si>
  <si>
    <t>75811512</t>
  </si>
  <si>
    <t>1797895744</t>
  </si>
  <si>
    <t>-2025523617</t>
  </si>
  <si>
    <t>1902667088</t>
  </si>
  <si>
    <t>944246714</t>
  </si>
  <si>
    <t>796219068</t>
  </si>
  <si>
    <t>-273040944</t>
  </si>
  <si>
    <t>Přípojka vody SO02 - Přípojka vody</t>
  </si>
  <si>
    <t>712324924</t>
  </si>
  <si>
    <t>0,800*1,800*55,000</t>
  </si>
  <si>
    <t>Mezisoučet nový vodovod na pozemku investora</t>
  </si>
  <si>
    <t>0,800*1,200*5,200</t>
  </si>
  <si>
    <t>Mezisoučet  přípojka</t>
  </si>
  <si>
    <t>-1060643092</t>
  </si>
  <si>
    <t>1,900*2,200*1,600</t>
  </si>
  <si>
    <t>-1263807449</t>
  </si>
  <si>
    <t>84,192+6,688</t>
  </si>
  <si>
    <t>49,064</t>
  </si>
  <si>
    <t>728359002</t>
  </si>
  <si>
    <t>84,192+6,688-49,064</t>
  </si>
  <si>
    <t>-99005232</t>
  </si>
  <si>
    <t>41,816*15</t>
  </si>
  <si>
    <t>455953260</t>
  </si>
  <si>
    <t>41,816*1,800</t>
  </si>
  <si>
    <t>-708231447</t>
  </si>
  <si>
    <t>0,800*0,950*55,000</t>
  </si>
  <si>
    <t>-3,14*0,016*0,016*55,000</t>
  </si>
  <si>
    <t>0,800*0,950*5,200</t>
  </si>
  <si>
    <t>-3,14*0,016*0,016*5,200</t>
  </si>
  <si>
    <t>Mezisoučet přípojka</t>
  </si>
  <si>
    <t>-287072439</t>
  </si>
  <si>
    <t>0,800*55,000*0,150</t>
  </si>
  <si>
    <t>0,800*5,200*0,150</t>
  </si>
  <si>
    <t>-1650244094</t>
  </si>
  <si>
    <t>7,224*1,8000</t>
  </si>
  <si>
    <t>949777084</t>
  </si>
  <si>
    <t>0,800*55,000*0,100</t>
  </si>
  <si>
    <t>0,800*5,200*0,100</t>
  </si>
  <si>
    <t>-462480072</t>
  </si>
  <si>
    <t>0,800*55,000</t>
  </si>
  <si>
    <t>0,800*5,200</t>
  </si>
  <si>
    <t>925078724</t>
  </si>
  <si>
    <t>55,000</t>
  </si>
  <si>
    <t>Mezisoučet PE 32x3,0 mm vodovod na pozemku investora</t>
  </si>
  <si>
    <t>5,200</t>
  </si>
  <si>
    <t>Mezisoučet PE 32x4,4 mm přípojka</t>
  </si>
  <si>
    <t>-1348467637</t>
  </si>
  <si>
    <t>55*1,015 "Přepočtené koeficientem množství</t>
  </si>
  <si>
    <t>2861350R01</t>
  </si>
  <si>
    <t>potrubí vodovodní dvouvrstvé PE100 RC SDR11 32x4,4mm</t>
  </si>
  <si>
    <t>105558041</t>
  </si>
  <si>
    <t>5,2*1,015 "Přepočtené koeficientem množství</t>
  </si>
  <si>
    <t>722131955</t>
  </si>
  <si>
    <t>Potrubí pozinkované závitové propojení potrubí třmen s navrtávkou PN 16 DN 32 / G 3/4</t>
  </si>
  <si>
    <t>-7499975</t>
  </si>
  <si>
    <t>722212121</t>
  </si>
  <si>
    <t>Šoupátko přírubové víkové DN 40 PN 10 do 50°C těsnící sedlo mosaz/mosaz</t>
  </si>
  <si>
    <t>-986883147</t>
  </si>
  <si>
    <t>Součet  vč. zemní soupravy a poklopu</t>
  </si>
  <si>
    <t>-99616932</t>
  </si>
  <si>
    <t>-50357697</t>
  </si>
  <si>
    <t>1936053354</t>
  </si>
  <si>
    <t>-1404370126</t>
  </si>
  <si>
    <t>-1692670166</t>
  </si>
  <si>
    <t>1053112077</t>
  </si>
  <si>
    <t>-1484888466</t>
  </si>
  <si>
    <t>Součet připojení nové vodovodní přípojky v nové vodoměrné šachtě</t>
  </si>
  <si>
    <t>Přípojka kanal SO02 - Přípojka kanalizace splaškové</t>
  </si>
  <si>
    <t xml:space="preserve">    997 - Přesun sutě</t>
  </si>
  <si>
    <t>113107422</t>
  </si>
  <si>
    <t>Odstranění podkladu z kameniva drceného tl přes 100 do 200 mm při překopech strojně pl do 15 m2</t>
  </si>
  <si>
    <t>-1325264691</t>
  </si>
  <si>
    <t>7,000*1,500</t>
  </si>
  <si>
    <t>113107442</t>
  </si>
  <si>
    <t>Odstranění podkladu živičných tl přes 50 do 100 mm při překopech strojně pl do 15 m2</t>
  </si>
  <si>
    <t>76412566</t>
  </si>
  <si>
    <t>1,500*7,000</t>
  </si>
  <si>
    <t>Součet překop pro kanalizační přípojku</t>
  </si>
  <si>
    <t>1928017294</t>
  </si>
  <si>
    <t>0,800*2,000*40,000</t>
  </si>
  <si>
    <t>0,800*2,000*7,300</t>
  </si>
  <si>
    <t xml:space="preserve"> kanalizační přípojka</t>
  </si>
  <si>
    <t>-28224532</t>
  </si>
  <si>
    <t>1,800*1,800*1,500*2</t>
  </si>
  <si>
    <t>151102102</t>
  </si>
  <si>
    <t>Zřízení příložného pažení a rozepření stěn rýh do 20 m2 hl přes 2 do 4 m při překopech inženýrských sítí</t>
  </si>
  <si>
    <t>-664060454</t>
  </si>
  <si>
    <t>7,000*2,000*2</t>
  </si>
  <si>
    <t>151102112</t>
  </si>
  <si>
    <t>Odstranění příložného pažení a rozepření stěn rýh do 20 m2 hl přes 2 do 4 m při překopech inženýrských sítí</t>
  </si>
  <si>
    <t>1422443963</t>
  </si>
  <si>
    <t>-1151458424</t>
  </si>
  <si>
    <t>75,680+16,98</t>
  </si>
  <si>
    <t>Mezisoučet kanalizace a šachty</t>
  </si>
  <si>
    <t>33,930</t>
  </si>
  <si>
    <t>894407580</t>
  </si>
  <si>
    <t>75,680+16,980-33,930</t>
  </si>
  <si>
    <t>-1139760249</t>
  </si>
  <si>
    <t>58,730*15</t>
  </si>
  <si>
    <t>1767955872</t>
  </si>
  <si>
    <t>58,730*1,800</t>
  </si>
  <si>
    <t>1914102725</t>
  </si>
  <si>
    <t>0,800*0,700*33,000</t>
  </si>
  <si>
    <t>-3,14*0,063*0,063*33,000</t>
  </si>
  <si>
    <t>0,800*0,700*11,000</t>
  </si>
  <si>
    <t>-3,14*0,080*0,080*11,000</t>
  </si>
  <si>
    <t>1,800*1,800*1,500</t>
  </si>
  <si>
    <t>-3,14*0,400*0,400</t>
  </si>
  <si>
    <t>1783177901</t>
  </si>
  <si>
    <t>0,800*33,000*0,525</t>
  </si>
  <si>
    <t>0,800*11,000*0,525</t>
  </si>
  <si>
    <t>-1268216624</t>
  </si>
  <si>
    <t>17,848*1,800</t>
  </si>
  <si>
    <t>-182472479</t>
  </si>
  <si>
    <t>0,800*33,000*0,100</t>
  </si>
  <si>
    <t>0,800*11,000*0,100</t>
  </si>
  <si>
    <t>1,800*1,800*0,100*1*2</t>
  </si>
  <si>
    <t>1168077551</t>
  </si>
  <si>
    <t>0,800*33,000</t>
  </si>
  <si>
    <t>0,800*11,000</t>
  </si>
  <si>
    <t>1,800*1,800*2</t>
  </si>
  <si>
    <t>566901132</t>
  </si>
  <si>
    <t>Vyspravení podkladu po překopech inženýrských sítí plochy do 15 m2 štěrkodrtí tl. 150 mm</t>
  </si>
  <si>
    <t>509064990</t>
  </si>
  <si>
    <t>566901142</t>
  </si>
  <si>
    <t>Vyspravení podkladu po překopech inženýrských sítí plochy do 15 m2 kamenivem hrubým drceným tl. 150 mm</t>
  </si>
  <si>
    <t>232627226</t>
  </si>
  <si>
    <t>566901161</t>
  </si>
  <si>
    <t>Vyspravení podkladu po překopech inženýrských sítí plochy do 15 m2 obalovaným kamenivem ACP (OK) tl. 100 mm</t>
  </si>
  <si>
    <t>-1885555048</t>
  </si>
  <si>
    <t>Montáž kanalizačního potrubí hladkého plnostěnného SN 16 z polypropylenu DN 160</t>
  </si>
  <si>
    <t>-1097378450</t>
  </si>
  <si>
    <t>25,76+14,700</t>
  </si>
  <si>
    <t>Součet přípojka</t>
  </si>
  <si>
    <t>28614274</t>
  </si>
  <si>
    <t>trubka kanalizační PP plnostěnná jednovrstvá DN 160x6000mm SN16</t>
  </si>
  <si>
    <t>-1870813564</t>
  </si>
  <si>
    <t>40,460*1,015 "Přepočtené koeficientem množství</t>
  </si>
  <si>
    <t>-1352021599</t>
  </si>
  <si>
    <t>7,260</t>
  </si>
  <si>
    <t>Součet kanalizace</t>
  </si>
  <si>
    <t>-183015558</t>
  </si>
  <si>
    <t>7,260/6*1,10</t>
  </si>
  <si>
    <t>877310310</t>
  </si>
  <si>
    <t>Montáž kolen na kanalizačním potrubí z PP nebo tvrdého PVC trub hladkých plnostěnných DN 160</t>
  </si>
  <si>
    <t>-466499309</t>
  </si>
  <si>
    <t>28612201</t>
  </si>
  <si>
    <t>koleno kanalizační plastové PVC KG DN 160/30° SN12/16</t>
  </si>
  <si>
    <t>643218553</t>
  </si>
  <si>
    <t>877355121</t>
  </si>
  <si>
    <t>Výřez a montáž tvarovek odbočných na potrubí z kanalizačních trub z PVC DN 200</t>
  </si>
  <si>
    <t>-1848758442</t>
  </si>
  <si>
    <t>28611918</t>
  </si>
  <si>
    <t>odbočka kanalizační plastová s hrdlem KG 200/160/45°</t>
  </si>
  <si>
    <t>760488442</t>
  </si>
  <si>
    <t>-1747632449</t>
  </si>
  <si>
    <t>1732143725</t>
  </si>
  <si>
    <t>-1202145717</t>
  </si>
  <si>
    <t>364716778</t>
  </si>
  <si>
    <t>-76031691</t>
  </si>
  <si>
    <t>-1452789190</t>
  </si>
  <si>
    <t>1731542617</t>
  </si>
  <si>
    <t>919735112</t>
  </si>
  <si>
    <t>Řezání stávajícího živičného krytu hl přes 50 do 100 mm</t>
  </si>
  <si>
    <t>-1782842945</t>
  </si>
  <si>
    <t>7,000+1,500+7,000</t>
  </si>
  <si>
    <t>997</t>
  </si>
  <si>
    <t>Přesun sutě</t>
  </si>
  <si>
    <t>997013501</t>
  </si>
  <si>
    <t>Odvoz suti a vybouraných hmot na skládku nebo meziskládku do 1 km se složením</t>
  </si>
  <si>
    <t>-631450503</t>
  </si>
  <si>
    <t>997013509</t>
  </si>
  <si>
    <t>Příplatek k odvozu suti a vybouraných hmot na skládku ZKD 1 km přes 1 km</t>
  </si>
  <si>
    <t>281485598</t>
  </si>
  <si>
    <t>5,355*15</t>
  </si>
  <si>
    <t>997013645</t>
  </si>
  <si>
    <t>Poplatek za uložení na skládce (skládkovné) odpadu asfaltového bez dehtu kód odpadu 17 03 02</t>
  </si>
  <si>
    <t>238978666</t>
  </si>
  <si>
    <t>-585255504</t>
  </si>
  <si>
    <t>-345688602</t>
  </si>
  <si>
    <t>Součet napojení na veřejnou kanalizaci</t>
  </si>
  <si>
    <t>Dešťová kanal SO02 - Dešťová kanalizace</t>
  </si>
  <si>
    <t>-156487974</t>
  </si>
  <si>
    <t>-1151353931</t>
  </si>
  <si>
    <t>0,800*1,200*90,000</t>
  </si>
  <si>
    <t>-2119956189</t>
  </si>
  <si>
    <t>-1792753771</t>
  </si>
  <si>
    <t>61,508+86,400+9,720</t>
  </si>
  <si>
    <t>96,775</t>
  </si>
  <si>
    <t>1757940402</t>
  </si>
  <si>
    <t>61,508+86,400+9,720-96,775</t>
  </si>
  <si>
    <t>-1249510914</t>
  </si>
  <si>
    <t>60,853*15</t>
  </si>
  <si>
    <t>-1830497843</t>
  </si>
  <si>
    <t>60,853*1,800</t>
  </si>
  <si>
    <t>-727499484</t>
  </si>
  <si>
    <t>0,800*0,700*90,000</t>
  </si>
  <si>
    <t>-3,14*0,400*0,400*2</t>
  </si>
  <si>
    <t>361831774</t>
  </si>
  <si>
    <t>0,800*90,000*0,525</t>
  </si>
  <si>
    <t>-3,14*0,063*0,063*90,000</t>
  </si>
  <si>
    <t>749941337</t>
  </si>
  <si>
    <t>36,678*1,800</t>
  </si>
  <si>
    <t>-1603366425</t>
  </si>
  <si>
    <t>0,800*90,000*0,100</t>
  </si>
  <si>
    <t>1,800*1,800*0,100*2</t>
  </si>
  <si>
    <t>356653927</t>
  </si>
  <si>
    <t>0,800*90,000</t>
  </si>
  <si>
    <t>-1395976703</t>
  </si>
  <si>
    <t>804055141</t>
  </si>
  <si>
    <t>1151832835</t>
  </si>
  <si>
    <t>1388969647</t>
  </si>
  <si>
    <t>-302164126</t>
  </si>
  <si>
    <t>570501587</t>
  </si>
  <si>
    <t>1481964411</t>
  </si>
  <si>
    <t>721886809</t>
  </si>
  <si>
    <t>90,000</t>
  </si>
  <si>
    <t>1029147903</t>
  </si>
  <si>
    <t>90,000/6*1,10</t>
  </si>
  <si>
    <t>17,000</t>
  </si>
  <si>
    <t>74419957</t>
  </si>
  <si>
    <t>-496653283</t>
  </si>
  <si>
    <t>56467172</t>
  </si>
  <si>
    <t>304997341</t>
  </si>
  <si>
    <t>-1453844716</t>
  </si>
  <si>
    <t>-485134571</t>
  </si>
  <si>
    <t>1775215659</t>
  </si>
  <si>
    <t>-395095432</t>
  </si>
  <si>
    <t>1,500*4</t>
  </si>
  <si>
    <t>-1261472650</t>
  </si>
  <si>
    <t>706964927</t>
  </si>
  <si>
    <t>Rozvod vody SO02 - Voda k vodním zásuvkám, automatický závlahový systém</t>
  </si>
  <si>
    <t>2066779188</t>
  </si>
  <si>
    <t>-1220080651</t>
  </si>
  <si>
    <t>1190539849</t>
  </si>
  <si>
    <t>347671875</t>
  </si>
  <si>
    <t>-274455771</t>
  </si>
  <si>
    <t>-1078928544</t>
  </si>
  <si>
    <t>313647668</t>
  </si>
  <si>
    <t>-1638886011</t>
  </si>
  <si>
    <t>51799058</t>
  </si>
  <si>
    <t>-2050186918</t>
  </si>
  <si>
    <t>-1615126841</t>
  </si>
  <si>
    <t>1264699839</t>
  </si>
  <si>
    <t>-882468446</t>
  </si>
  <si>
    <t>1472123536</t>
  </si>
  <si>
    <t>-491701721</t>
  </si>
  <si>
    <t>Vrty TČ SO02 - Vrty TČ vč. dopojení</t>
  </si>
  <si>
    <t>2107144935</t>
  </si>
  <si>
    <t>0,400*1,100*40*2</t>
  </si>
  <si>
    <t>690969653</t>
  </si>
  <si>
    <t>-2128801581</t>
  </si>
  <si>
    <t>35,200+2,475-26,850</t>
  </si>
  <si>
    <t>492268407</t>
  </si>
  <si>
    <t>10,825*15</t>
  </si>
  <si>
    <t>589595162</t>
  </si>
  <si>
    <t>10,825*1,800</t>
  </si>
  <si>
    <t>1464088908</t>
  </si>
  <si>
    <t>0,400*0,800*40,000*2</t>
  </si>
  <si>
    <t>628627829</t>
  </si>
  <si>
    <t>0,400*0,200*40,000*2</t>
  </si>
  <si>
    <t>-3,14*0,020*0,020*40,000*2</t>
  </si>
  <si>
    <t>-158602330</t>
  </si>
  <si>
    <t>6,300*1,800</t>
  </si>
  <si>
    <t>109501300</t>
  </si>
  <si>
    <t>0,400*0,100*40,000*2</t>
  </si>
  <si>
    <t>-1880519329</t>
  </si>
  <si>
    <t>0,400*40,000*2</t>
  </si>
  <si>
    <t>1670477218</t>
  </si>
  <si>
    <t>-1132887167</t>
  </si>
  <si>
    <t>-1304262506</t>
  </si>
  <si>
    <t>1137237774</t>
  </si>
  <si>
    <t>-1805165676</t>
  </si>
  <si>
    <t>40,000*2</t>
  </si>
  <si>
    <t>1268220233</t>
  </si>
  <si>
    <t>80*1,015 "Přepočtené koeficientem množství</t>
  </si>
  <si>
    <t>-1613174598</t>
  </si>
  <si>
    <t>-914777246</t>
  </si>
  <si>
    <t>40,000+40,000+80,000+80,000</t>
  </si>
  <si>
    <t>-522593979</t>
  </si>
  <si>
    <t>713842963</t>
  </si>
  <si>
    <t>-1089749629</t>
  </si>
  <si>
    <t>-1345248149</t>
  </si>
  <si>
    <t>-1097964791</t>
  </si>
  <si>
    <t>1239217905</t>
  </si>
  <si>
    <t>209007801</t>
  </si>
  <si>
    <t>1538963409</t>
  </si>
  <si>
    <t>277880207</t>
  </si>
  <si>
    <t>792523467</t>
  </si>
  <si>
    <t>1831357910</t>
  </si>
  <si>
    <t>-519453974</t>
  </si>
  <si>
    <t>2084226406</t>
  </si>
  <si>
    <t>-2049713373</t>
  </si>
  <si>
    <t>-1825701440</t>
  </si>
  <si>
    <t>1482929767</t>
  </si>
  <si>
    <t>-1143164305</t>
  </si>
  <si>
    <t>1908163086</t>
  </si>
  <si>
    <t>Přípojka el. NN - Přípojka NN SO01, SO02 zemní práce</t>
  </si>
  <si>
    <t xml:space="preserve">    46-M - Zemní práce při extr.mont.pracích</t>
  </si>
  <si>
    <t>46-M</t>
  </si>
  <si>
    <t>Zemní práce při extr.mont.pracích</t>
  </si>
  <si>
    <t>460171273</t>
  </si>
  <si>
    <t>Hloubení kabelových nezapažených rýh strojně š 50 cm hl 80 cm v hornině tř II skupiny 4</t>
  </si>
  <si>
    <t>63490166</t>
  </si>
  <si>
    <t>460341113</t>
  </si>
  <si>
    <t>Vodorovné přemístění horniny jakékoliv třídy dopravními prostředky při elektromontážích přes 500 do 1000 m</t>
  </si>
  <si>
    <t>-125715751</t>
  </si>
  <si>
    <t>54,000-40,500</t>
  </si>
  <si>
    <t>460341121</t>
  </si>
  <si>
    <t>Příplatek k vodorovnému přemístění horniny dopravními prostředky při elektromontážích za každých dalších i započatých 1000 m</t>
  </si>
  <si>
    <t>1049126958</t>
  </si>
  <si>
    <t>13,500*15,000</t>
  </si>
  <si>
    <t>460361111</t>
  </si>
  <si>
    <t>Poplatek za uložení zeminy na skládce (skládkovné) kód odpadu 17 05 04</t>
  </si>
  <si>
    <t>-525811362</t>
  </si>
  <si>
    <t>13,500*1,800</t>
  </si>
  <si>
    <t>460371123</t>
  </si>
  <si>
    <t>Naložení výkopku při elektromontážích strojně z hornin třídy II skupiny 4 a 5</t>
  </si>
  <si>
    <t>1850015402</t>
  </si>
  <si>
    <t>13,500</t>
  </si>
  <si>
    <t>460451283</t>
  </si>
  <si>
    <t>Zásyp kabelových rýh strojně se zhutněním š 50 cm hl 80 cm z horniny tř II skupiny 4</t>
  </si>
  <si>
    <t>-2092540870</t>
  </si>
  <si>
    <t>460541122</t>
  </si>
  <si>
    <t>Úprava pláně při elektromontážích strojně v hornině třídy těžitelnosti II skupiny 4 a 5 se zhutněním</t>
  </si>
  <si>
    <t>-363148061</t>
  </si>
  <si>
    <t>135,000*0,500</t>
  </si>
  <si>
    <t>460661214</t>
  </si>
  <si>
    <t>Kabelové lože z písku pro kabely nn zakryté cihlami š lože přes 45 do 60 cm</t>
  </si>
  <si>
    <t>-425887608</t>
  </si>
  <si>
    <t>460671111</t>
  </si>
  <si>
    <t>Výstražná fólie pro krytí kabelů šířky přes 10 do 20 cm</t>
  </si>
  <si>
    <t>2085967109</t>
  </si>
  <si>
    <t>460905131</t>
  </si>
  <si>
    <t>Montáž kompaktního plastového pilíře pro rozvod nn samostatého š přes 55 do 75 cm (např. SR301)</t>
  </si>
  <si>
    <t>-1616819020</t>
  </si>
  <si>
    <t>35711832</t>
  </si>
  <si>
    <t>skříň rozpojovací jistící kompaktní pilíř celoplastové provedení výzbroj 3x sada pojistkové spodky nožové velikosti 1 (SR301/NKW1)</t>
  </si>
  <si>
    <t>292206927</t>
  </si>
  <si>
    <t>469981111</t>
  </si>
  <si>
    <t>Přesun hmot pro pomocné stavební práce při elektromotážích</t>
  </si>
  <si>
    <t>-992883101</t>
  </si>
  <si>
    <t>469981211</t>
  </si>
  <si>
    <t>Příplatek k přesunu hmot pro pomocné stavební práce při elektromotážích ZKD 1000 m</t>
  </si>
  <si>
    <t>-2139335483</t>
  </si>
  <si>
    <t>00557 - SO03, SO04 - pergoly</t>
  </si>
  <si>
    <t>121151103</t>
  </si>
  <si>
    <t>Sejmutí ornice plochy do 100 m2 tl vrstvy do 200 mm strojně</t>
  </si>
  <si>
    <t>1474982641</t>
  </si>
  <si>
    <t>6,000*6,000*2</t>
  </si>
  <si>
    <t>-1310639831</t>
  </si>
  <si>
    <t>1,200*1,200*0,600*8</t>
  </si>
  <si>
    <t>Součet patky</t>
  </si>
  <si>
    <t>-1799372223</t>
  </si>
  <si>
    <t>6,912-2,000</t>
  </si>
  <si>
    <t>175111201</t>
  </si>
  <si>
    <t>Obsypání objektu nad přilehlým původním terénem sypaninou bez prohození, uloženou do 3 m ručně</t>
  </si>
  <si>
    <t>-120323336</t>
  </si>
  <si>
    <t>5,000*4*0,500*0,100*2</t>
  </si>
  <si>
    <t>-1319180335</t>
  </si>
  <si>
    <t>1583103855</t>
  </si>
  <si>
    <t>5,000*5,000*2</t>
  </si>
  <si>
    <t>-67304886</t>
  </si>
  <si>
    <t>50,000*1,15</t>
  </si>
  <si>
    <t>57,5*1,1845 "Přepočtené koeficientem množství</t>
  </si>
  <si>
    <t>-1942305760</t>
  </si>
  <si>
    <t>0,500*0,500*0,800*8</t>
  </si>
  <si>
    <t>-1791892330</t>
  </si>
  <si>
    <t>0,500*4*0,800*8</t>
  </si>
  <si>
    <t>-1068684098</t>
  </si>
  <si>
    <t>-1028698071</t>
  </si>
  <si>
    <t>1,600*0,130</t>
  </si>
  <si>
    <t>564201011</t>
  </si>
  <si>
    <t>Podklad nebo podsyp ze štěrkopísku ŠP plochy do 100 m2 tl 40 mm</t>
  </si>
  <si>
    <t>440840393</t>
  </si>
  <si>
    <t xml:space="preserve">Součet frakce 4/8 </t>
  </si>
  <si>
    <t>Podklad z kameniva hrubého drceného vel. 0-32 mm plochy do 100 m2 tl 150 mm</t>
  </si>
  <si>
    <t>-18248314</t>
  </si>
  <si>
    <t>-1928962329</t>
  </si>
  <si>
    <t>-1535548805</t>
  </si>
  <si>
    <t>50*1,03 "Přepočtené koeficientem množství</t>
  </si>
  <si>
    <t>916231213</t>
  </si>
  <si>
    <t>-3586902</t>
  </si>
  <si>
    <t>(5,000+5,000)*2*2</t>
  </si>
  <si>
    <t>391332518</t>
  </si>
  <si>
    <t>40*1,02 "Přepočtené koeficientem množství</t>
  </si>
  <si>
    <t>1889308145</t>
  </si>
  <si>
    <t>767995114</t>
  </si>
  <si>
    <t>Montáž atypických zámečnických konstrukcí hm přes 20 do 50 kg</t>
  </si>
  <si>
    <t>kg</t>
  </si>
  <si>
    <t>-589237780</t>
  </si>
  <si>
    <t>467.000*2</t>
  </si>
  <si>
    <t>181950241R02</t>
  </si>
  <si>
    <t>Samostatně stojící hliníková bioklimatická pergola s natočitelnými lamelami 5 000x5 000 mm dle PD</t>
  </si>
  <si>
    <t>1687643959</t>
  </si>
  <si>
    <t>154324144</t>
  </si>
  <si>
    <t>SO03 - elektroinstalace zemní práce</t>
  </si>
  <si>
    <t>460171173</t>
  </si>
  <si>
    <t>Hloubení kabelových nezapažených rýh strojně š 35 cm hl 80 cm v hornině tř II skupiny 4</t>
  </si>
  <si>
    <t>2047904260</t>
  </si>
  <si>
    <t>-1369258506</t>
  </si>
  <si>
    <t>7,000-5,300</t>
  </si>
  <si>
    <t>1183137296</t>
  </si>
  <si>
    <t>1,700*15,000</t>
  </si>
  <si>
    <t>53269915</t>
  </si>
  <si>
    <t>1,700*1,800</t>
  </si>
  <si>
    <t>-1121327248</t>
  </si>
  <si>
    <t>1,700</t>
  </si>
  <si>
    <t>933563068</t>
  </si>
  <si>
    <t>-1950149753</t>
  </si>
  <si>
    <t>25,000*0,500</t>
  </si>
  <si>
    <t>85709558</t>
  </si>
  <si>
    <t>925404763</t>
  </si>
  <si>
    <t>1757211449</t>
  </si>
  <si>
    <t>-882193784</t>
  </si>
  <si>
    <t>SO04 - elektroinstalace zemní práce</t>
  </si>
  <si>
    <t>953263642</t>
  </si>
  <si>
    <t>799513154</t>
  </si>
  <si>
    <t>-544901414</t>
  </si>
  <si>
    <t>846795892</t>
  </si>
  <si>
    <t>808251098</t>
  </si>
  <si>
    <t>-734049457</t>
  </si>
  <si>
    <t>2124481599</t>
  </si>
  <si>
    <t>171735890</t>
  </si>
  <si>
    <t>1427291263</t>
  </si>
  <si>
    <t>778707881</t>
  </si>
  <si>
    <t>-685639276</t>
  </si>
  <si>
    <t>00558 - Zpevněné plochy, oplocení</t>
  </si>
  <si>
    <t>Sejmutí ornice plochy do 500 m2 tl vrstvy přes 200 do 250 mm strojně</t>
  </si>
  <si>
    <t>1308213786</t>
  </si>
  <si>
    <t>27,800*7,800</t>
  </si>
  <si>
    <t>8,000*7,800</t>
  </si>
  <si>
    <t>14,200*3,700</t>
  </si>
  <si>
    <t>Mezisoučet zpevněné plochy</t>
  </si>
  <si>
    <t>121,000</t>
  </si>
  <si>
    <t>20,900</t>
  </si>
  <si>
    <t>Mezisoučet parkoviště</t>
  </si>
  <si>
    <t>122351104</t>
  </si>
  <si>
    <t>Odkopávky a prokopávky nezapažené v hornině třídy těžitelnosti II skupiny 4 objem do 500 m3 strojně</t>
  </si>
  <si>
    <t>-1072944814</t>
  </si>
  <si>
    <t>27,800*7,800*0,300</t>
  </si>
  <si>
    <t>8,000*7,800*0,300</t>
  </si>
  <si>
    <t>14,200*3,700*0,300</t>
  </si>
  <si>
    <t>121,000*0,300</t>
  </si>
  <si>
    <t>20,900*1,300</t>
  </si>
  <si>
    <t>3,340*6,000*0,300</t>
  </si>
  <si>
    <t>Mezisoučet sjezd</t>
  </si>
  <si>
    <t>131151343</t>
  </si>
  <si>
    <t>Vrtání jamek pro plotové sloupky D přes 200 do 300 mm strojně</t>
  </si>
  <si>
    <t>429098478</t>
  </si>
  <si>
    <t>114,000*0,500</t>
  </si>
  <si>
    <t>162351103</t>
  </si>
  <si>
    <t>Vodorovné přemístění přes 50 do 500 m výkopku/sypaniny z horniny třídy těžitelnosti I skupiny 1 až 3</t>
  </si>
  <si>
    <t>185238429</t>
  </si>
  <si>
    <t>47,368+79,261+79,261</t>
  </si>
  <si>
    <t>Součet sejmutá ornice pro rosprostření</t>
  </si>
  <si>
    <t>-2137369012</t>
  </si>
  <si>
    <t>3,140*0,150*0,150*0,500*114</t>
  </si>
  <si>
    <t>Mezisoučet jamky plot</t>
  </si>
  <si>
    <t>-768631842</t>
  </si>
  <si>
    <t>173,043*15</t>
  </si>
  <si>
    <t>-1507861891</t>
  </si>
  <si>
    <t>173,043*1,800</t>
  </si>
  <si>
    <t>181351113</t>
  </si>
  <si>
    <t>Rozprostření ornice tl vrstvy do 200 mm pl přes 500 m2 v rovině nebo ve svahu do 1:5 strojně</t>
  </si>
  <si>
    <t>1635584995</t>
  </si>
  <si>
    <t>3716,000</t>
  </si>
  <si>
    <t>Mezisoučet plocha pozemku</t>
  </si>
  <si>
    <t>-23,800*13,450*2</t>
  </si>
  <si>
    <t>-8,350</t>
  </si>
  <si>
    <t>-27,300*6,800</t>
  </si>
  <si>
    <t>-7,600*6,800</t>
  </si>
  <si>
    <t>-14,200*2,700</t>
  </si>
  <si>
    <t>-(8*2,500)*5,500</t>
  </si>
  <si>
    <t>-(1*3,800)*5,500</t>
  </si>
  <si>
    <t>Mezisoučet zpevněné plochy a parkoviště</t>
  </si>
  <si>
    <t>-109,120</t>
  </si>
  <si>
    <t>Mezisoučet okapový chodník</t>
  </si>
  <si>
    <t>10371500</t>
  </si>
  <si>
    <t>substrát pro trávníky VL</t>
  </si>
  <si>
    <t>-961465069</t>
  </si>
  <si>
    <t>318,324-205,89</t>
  </si>
  <si>
    <t>Součet dokoupení chybějící ornice</t>
  </si>
  <si>
    <t>181411131</t>
  </si>
  <si>
    <t>Založení parkového trávníku výsevem pl do 1000 m2 v rovině a ve svahu do 1:5</t>
  </si>
  <si>
    <t>-671782554</t>
  </si>
  <si>
    <t>00572410</t>
  </si>
  <si>
    <t>osivo směs travní parková</t>
  </si>
  <si>
    <t>-347450420</t>
  </si>
  <si>
    <t>2639,22278638344*0,02 "Přepočtené koeficientem množství</t>
  </si>
  <si>
    <t>-617533486</t>
  </si>
  <si>
    <t>2551,75</t>
  </si>
  <si>
    <t>Mezisoučet trávníky</t>
  </si>
  <si>
    <t>3,340*6,000</t>
  </si>
  <si>
    <t>-850018481</t>
  </si>
  <si>
    <t>27,300*6,800</t>
  </si>
  <si>
    <t>7,600*6,800</t>
  </si>
  <si>
    <t>14,200*2,700</t>
  </si>
  <si>
    <t>Mezisoučet zpevněná plocha</t>
  </si>
  <si>
    <t>(8*2,500)*5,500</t>
  </si>
  <si>
    <t>(1*3,800)*5,500</t>
  </si>
  <si>
    <t>1798603530</t>
  </si>
  <si>
    <t>406,56*1,1845 "Přepočtené koeficientem množství</t>
  </si>
  <si>
    <t>338171123</t>
  </si>
  <si>
    <t>Osazování sloupků a vzpěr plotových ocelových v přes 2 do 2,6 m se zabetonováním</t>
  </si>
  <si>
    <t>1339265658</t>
  </si>
  <si>
    <t>339,650/3</t>
  </si>
  <si>
    <t>Mezisoučet sloupky</t>
  </si>
  <si>
    <t>2+6+2+4+2+3+2+2</t>
  </si>
  <si>
    <t>Mezisoučet vzpěy</t>
  </si>
  <si>
    <t>55342255</t>
  </si>
  <si>
    <t>sloupek plotový průběžný Pz a komaxitový 2500/38x1,5mm</t>
  </si>
  <si>
    <t>-1751605388</t>
  </si>
  <si>
    <t>114,000</t>
  </si>
  <si>
    <t>55342270</t>
  </si>
  <si>
    <t>vzpěra plotová 38x1,5mm včetně krytky s uchem 1500mm</t>
  </si>
  <si>
    <t>-1238347840</t>
  </si>
  <si>
    <t>348101210</t>
  </si>
  <si>
    <t>Osazení vrat nebo vrátek k oplocení na ocelové sloupky pl do 2 m2</t>
  </si>
  <si>
    <t>601341401</t>
  </si>
  <si>
    <t>55342334</t>
  </si>
  <si>
    <t>branka plotová jednokřídlá Pz s PVC vrstvou 1000x1730mm</t>
  </si>
  <si>
    <t>1881084473</t>
  </si>
  <si>
    <t>348121221</t>
  </si>
  <si>
    <t>Osazení podhrabových desek dl přes 2 do 3 m na ocelové plotové sloupky</t>
  </si>
  <si>
    <t>513816765</t>
  </si>
  <si>
    <t>340,000/3</t>
  </si>
  <si>
    <t>59233120</t>
  </si>
  <si>
    <t>deska plotová betonová 2900x50x290mm</t>
  </si>
  <si>
    <t>-94575618</t>
  </si>
  <si>
    <t>59232545</t>
  </si>
  <si>
    <t>držák podhrabové desky typ H pro sloupek D 60-70mm výšky 300mm průběžný povrchová úprava žárový zinek</t>
  </si>
  <si>
    <t>1074486015</t>
  </si>
  <si>
    <t>348401130</t>
  </si>
  <si>
    <t>Montáž oplocení ze strojového pletiva s napínacími dráty v přes 1,6 do 2,0 m</t>
  </si>
  <si>
    <t>-1026640745</t>
  </si>
  <si>
    <t>125,5+(80,450-6,800)+61,400++30,000</t>
  </si>
  <si>
    <t>Mezisoučet plot obvodový</t>
  </si>
  <si>
    <t>49,100</t>
  </si>
  <si>
    <t>Mezisoučet plot vnitřní dělící</t>
  </si>
  <si>
    <t>31327514</t>
  </si>
  <si>
    <t>pletivo drátěné plastifikované se čtvercovými oky 55/2,5mm v 1800mm</t>
  </si>
  <si>
    <t>86804356</t>
  </si>
  <si>
    <t>339,65*1,05 "Přepočtené koeficientem množství</t>
  </si>
  <si>
    <t>348401350</t>
  </si>
  <si>
    <t>Rozvinutí, montáž a napnutí napínacího drátu na oplocení</t>
  </si>
  <si>
    <t>-1130892490</t>
  </si>
  <si>
    <t>15619100</t>
  </si>
  <si>
    <t>drát kruhový poplastovaný napínací 2,5/3,5mm</t>
  </si>
  <si>
    <t>-622688301</t>
  </si>
  <si>
    <t>56423111R01</t>
  </si>
  <si>
    <t>Podklad nebo podsyp ze štěrkopísku ŠP plochy přes 100 m2 tl 100 mm</t>
  </si>
  <si>
    <t>335710977</t>
  </si>
  <si>
    <t>Součet štěrkopísek 0-8 mm</t>
  </si>
  <si>
    <t>564861011</t>
  </si>
  <si>
    <t>Podklad ze štěrkodrtě ŠD plochy do 100 m2 tl 200 mm</t>
  </si>
  <si>
    <t>96269938</t>
  </si>
  <si>
    <t>Součet sjezd</t>
  </si>
  <si>
    <t>564871111</t>
  </si>
  <si>
    <t>Podklad ze štěrkodrtě ŠD plochy přes 100 m2 tl 250 mm</t>
  </si>
  <si>
    <t>1799880286</t>
  </si>
  <si>
    <t>Součet drcené kamenivo 0-63 mm</t>
  </si>
  <si>
    <t>-1537412417</t>
  </si>
  <si>
    <t>564920311</t>
  </si>
  <si>
    <t>Podklad z betonového recyklátu plochy do 100 m2 tl 60 mm</t>
  </si>
  <si>
    <t>-1978401593</t>
  </si>
  <si>
    <t>577155111</t>
  </si>
  <si>
    <t>Asfaltový beton vrstva obrusná ACO 16 (ABH) tl 60 mm š do 3 m z nemodifikovaného asfaltu</t>
  </si>
  <si>
    <t>1001694239</t>
  </si>
  <si>
    <t>158033915</t>
  </si>
  <si>
    <t>366490192</t>
  </si>
  <si>
    <t>275,66*1,02 "Přepočtené koeficientem množství</t>
  </si>
  <si>
    <t>596412212</t>
  </si>
  <si>
    <t>Kladení dlažby z vegetačních tvárnic pozemních komunikací tl 80 mm pl přes 100 do 300 m2</t>
  </si>
  <si>
    <t>-932258165</t>
  </si>
  <si>
    <t>59246016</t>
  </si>
  <si>
    <t>dlažba plošná vegetační betonová 600x400mm tl 80mm přírodní</t>
  </si>
  <si>
    <t>68142442</t>
  </si>
  <si>
    <t>130,9*1,02 "Přepočtené koeficientem množství</t>
  </si>
  <si>
    <t>916131213</t>
  </si>
  <si>
    <t>Osazení silničního obrubníku betonového stojatého s boční opěrou do lože z betonu prostého</t>
  </si>
  <si>
    <t>-769546955</t>
  </si>
  <si>
    <t>7,600*2</t>
  </si>
  <si>
    <t>6,800</t>
  </si>
  <si>
    <t>27,300-2,700</t>
  </si>
  <si>
    <t>14,200*2</t>
  </si>
  <si>
    <t>8*2,500</t>
  </si>
  <si>
    <t>1*3,800</t>
  </si>
  <si>
    <t>5,500*2</t>
  </si>
  <si>
    <t>Mezisoučet snížený obrubník sjezd</t>
  </si>
  <si>
    <t>59217072</t>
  </si>
  <si>
    <t>obrubník silniční betonový 1000x100x250mm</t>
  </si>
  <si>
    <t>579628238</t>
  </si>
  <si>
    <t>115,8*1,02 "Přepočtené koeficientem množství</t>
  </si>
  <si>
    <t>-1312831226</t>
  </si>
  <si>
    <t>27,300</t>
  </si>
  <si>
    <t>Součet mezi zpevněnou plochou a parkovištěm</t>
  </si>
  <si>
    <t>-483384358</t>
  </si>
  <si>
    <t>27,846*1,02 "Přepočtené koeficientem množství</t>
  </si>
  <si>
    <t>919441211</t>
  </si>
  <si>
    <t>Čelo propustku z lomového kamene pro propustek z trub DN 300 až 500</t>
  </si>
  <si>
    <t>1138593190</t>
  </si>
  <si>
    <t>927111121</t>
  </si>
  <si>
    <t>Propustek ze železobetonových trub DN 400</t>
  </si>
  <si>
    <t>97658609</t>
  </si>
  <si>
    <t>998223011</t>
  </si>
  <si>
    <t>Přesun hmot pro pozemní komunikace s krytem dlážděným</t>
  </si>
  <si>
    <t>-1123846398</t>
  </si>
  <si>
    <t>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</si>
  <si>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</si>
  <si>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</si>
  <si>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</si>
  <si>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</si>
  <si>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</si>
  <si>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</si>
  <si>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</si>
  <si>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</si>
  <si>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</si>
  <si>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</si>
  <si>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Kč</t>
  </si>
  <si>
    <t>1024</t>
  </si>
  <si>
    <t>-1281864085</t>
  </si>
  <si>
    <t>012203000</t>
  </si>
  <si>
    <t>Geodetické práce při provádění stavby</t>
  </si>
  <si>
    <t>-827152615</t>
  </si>
  <si>
    <t>012303000</t>
  </si>
  <si>
    <t>Geodetické práce po výstavbě</t>
  </si>
  <si>
    <t>-1890864031</t>
  </si>
  <si>
    <t>013002000</t>
  </si>
  <si>
    <t>Projektové práce</t>
  </si>
  <si>
    <t>470765960</t>
  </si>
  <si>
    <t>Součet dílenská dokumentace</t>
  </si>
  <si>
    <t>013254000</t>
  </si>
  <si>
    <t>1524386993</t>
  </si>
  <si>
    <t>VRN3</t>
  </si>
  <si>
    <t>Zařízení staveniště</t>
  </si>
  <si>
    <t>030001000</t>
  </si>
  <si>
    <t>-1407010328</t>
  </si>
  <si>
    <t>034103000</t>
  </si>
  <si>
    <t>Oplocení staveniště</t>
  </si>
  <si>
    <t>-1855597953</t>
  </si>
  <si>
    <t>039002000</t>
  </si>
  <si>
    <t>Zrušení zařízení staveniště</t>
  </si>
  <si>
    <t>1032625174</t>
  </si>
  <si>
    <t>039103000</t>
  </si>
  <si>
    <t>Rozebrání, bourání a odvoz zařízení staveniště</t>
  </si>
  <si>
    <t>-808143603</t>
  </si>
  <si>
    <t>VRN4</t>
  </si>
  <si>
    <t>Inženýrská činnost</t>
  </si>
  <si>
    <t>040001000</t>
  </si>
  <si>
    <t>-1329290404</t>
  </si>
  <si>
    <t>VRN5</t>
  </si>
  <si>
    <t>Finanční náklady</t>
  </si>
  <si>
    <t>051002000</t>
  </si>
  <si>
    <t>Pojistné</t>
  </si>
  <si>
    <t>-1425963017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</si>
</sst>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/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left" vertical="center"/>
    </xf>
    <xf numFmtId="4" fontId="28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5"/>
  <sheetViews>
    <sheetView showGridLines="0" workbookViewId="0"/>
  </sheetViews>
  <sheetFormatPr baseColWidth="10" defaultColWidth="8.75" defaultRowHeight="11"/>
  <cols>
    <col min="1" max="1" width="8.25" customWidth="1"/>
    <col min="2" max="2" width="1.75" customWidth="1"/>
    <col min="3" max="3" width="4.25" customWidth="1"/>
    <col min="4" max="33" width="2.75" customWidth="1"/>
    <col min="34" max="34" width="3.25" customWidth="1"/>
    <col min="35" max="35" width="31.75" customWidth="1"/>
    <col min="36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15.75" hidden="1" customWidth="1"/>
    <col min="44" max="44" width="13.75" customWidth="1"/>
    <col min="45" max="47" width="25.75" hidden="1" customWidth="1"/>
    <col min="48" max="49" width="21.75" hidden="1" customWidth="1"/>
    <col min="50" max="51" width="25" hidden="1" customWidth="1"/>
    <col min="52" max="52" width="21.75" hidden="1" customWidth="1"/>
    <col min="53" max="53" width="19.25" hidden="1" customWidth="1"/>
    <col min="54" max="54" width="25" hidden="1" customWidth="1"/>
    <col min="55" max="55" width="21.75" hidden="1" customWidth="1"/>
    <col min="56" max="56" width="19.25" hidden="1" customWidth="1"/>
    <col min="57" max="57" width="66.5" customWidth="1"/>
    <col min="71" max="91" width="9.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7" customHeight="1"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S2" s="17" t="s">
        <v>6</v>
      </c>
      <c r="BT2" s="17" t="s">
        <v>7</v>
      </c>
    </row>
    <row r="3" spans="1:74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4" t="s">
        <v>14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R5" s="20"/>
      <c r="BE5" s="221" t="s">
        <v>15</v>
      </c>
      <c r="BS5" s="17" t="s">
        <v>6</v>
      </c>
    </row>
    <row r="6" spans="1:74" ht="37" customHeight="1">
      <c r="B6" s="20"/>
      <c r="D6" s="26" t="s">
        <v>16</v>
      </c>
      <c r="K6" s="225" t="s">
        <v>17</v>
      </c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R6" s="20"/>
      <c r="BE6" s="222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2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2"/>
      <c r="BS8" s="17" t="s">
        <v>6</v>
      </c>
    </row>
    <row r="9" spans="1:74" ht="14.5" customHeight="1">
      <c r="B9" s="20"/>
      <c r="AR9" s="20"/>
      <c r="BE9" s="222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22"/>
      <c r="BS10" s="17" t="s">
        <v>6</v>
      </c>
    </row>
    <row r="11" spans="1:74" ht="18.5" customHeight="1">
      <c r="B11" s="20"/>
      <c r="E11" s="25" t="s">
        <v>21</v>
      </c>
      <c r="AK11" s="27" t="s">
        <v>26</v>
      </c>
      <c r="AN11" s="25" t="s">
        <v>1</v>
      </c>
      <c r="AR11" s="20"/>
      <c r="BE11" s="222"/>
      <c r="BS11" s="17" t="s">
        <v>6</v>
      </c>
    </row>
    <row r="12" spans="1:74" ht="7" customHeight="1">
      <c r="B12" s="20"/>
      <c r="AR12" s="20"/>
      <c r="BE12" s="222"/>
      <c r="BS12" s="17" t="s">
        <v>6</v>
      </c>
    </row>
    <row r="13" spans="1:74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22"/>
      <c r="BS13" s="17" t="s">
        <v>6</v>
      </c>
    </row>
    <row r="14" spans="1:74" ht="13">
      <c r="B14" s="20"/>
      <c r="E14" s="226" t="s">
        <v>28</v>
      </c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7" t="s">
        <v>26</v>
      </c>
      <c r="AN14" s="29" t="s">
        <v>28</v>
      </c>
      <c r="AR14" s="20"/>
      <c r="BE14" s="222"/>
      <c r="BS14" s="17" t="s">
        <v>6</v>
      </c>
    </row>
    <row r="15" spans="1:74" ht="7" customHeight="1">
      <c r="B15" s="20"/>
      <c r="AR15" s="20"/>
      <c r="BE15" s="222"/>
      <c r="BS15" s="17" t="s">
        <v>4</v>
      </c>
    </row>
    <row r="16" spans="1:74" ht="12" customHeight="1">
      <c r="B16" s="20"/>
      <c r="D16" s="27" t="s">
        <v>29</v>
      </c>
      <c r="AK16" s="27" t="s">
        <v>25</v>
      </c>
      <c r="AN16" s="25" t="s">
        <v>1</v>
      </c>
      <c r="AR16" s="20"/>
      <c r="BE16" s="222"/>
      <c r="BS16" s="17" t="s">
        <v>4</v>
      </c>
    </row>
    <row r="17" spans="2:71" ht="18.5" customHeight="1">
      <c r="B17" s="20"/>
      <c r="E17" s="25" t="s">
        <v>21</v>
      </c>
      <c r="AK17" s="27" t="s">
        <v>26</v>
      </c>
      <c r="AN17" s="25" t="s">
        <v>1</v>
      </c>
      <c r="AR17" s="20"/>
      <c r="BE17" s="222"/>
      <c r="BS17" s="17" t="s">
        <v>30</v>
      </c>
    </row>
    <row r="18" spans="2:71" ht="7" customHeight="1">
      <c r="B18" s="20"/>
      <c r="AR18" s="20"/>
      <c r="BE18" s="222"/>
      <c r="BS18" s="17" t="s">
        <v>6</v>
      </c>
    </row>
    <row r="19" spans="2:71" ht="12" customHeight="1">
      <c r="B19" s="20"/>
      <c r="D19" s="27" t="s">
        <v>31</v>
      </c>
      <c r="AK19" s="27" t="s">
        <v>25</v>
      </c>
      <c r="AN19" s="25" t="s">
        <v>1</v>
      </c>
      <c r="AR19" s="20"/>
      <c r="BE19" s="222"/>
      <c r="BS19" s="17" t="s">
        <v>6</v>
      </c>
    </row>
    <row r="20" spans="2:71" ht="18.5" customHeight="1">
      <c r="B20" s="20"/>
      <c r="E20" s="25" t="s">
        <v>21</v>
      </c>
      <c r="AK20" s="27" t="s">
        <v>26</v>
      </c>
      <c r="AN20" s="25" t="s">
        <v>1</v>
      </c>
      <c r="AR20" s="20"/>
      <c r="BE20" s="222"/>
      <c r="BS20" s="17" t="s">
        <v>30</v>
      </c>
    </row>
    <row r="21" spans="2:71" ht="7" customHeight="1">
      <c r="B21" s="20"/>
      <c r="AR21" s="20"/>
      <c r="BE21" s="222"/>
    </row>
    <row r="22" spans="2:71" ht="12" customHeight="1">
      <c r="B22" s="20"/>
      <c r="D22" s="27" t="s">
        <v>32</v>
      </c>
      <c r="AR22" s="20"/>
      <c r="BE22" s="222"/>
    </row>
    <row r="23" spans="2:71" ht="16.5" customHeight="1">
      <c r="B23" s="20"/>
      <c r="E23" s="228" t="s">
        <v>1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R23" s="20"/>
      <c r="BE23" s="222"/>
    </row>
    <row r="24" spans="2:71" ht="7" customHeight="1">
      <c r="B24" s="20"/>
      <c r="AR24" s="20"/>
      <c r="BE24" s="222"/>
    </row>
    <row r="25" spans="2:71" ht="7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2"/>
    </row>
    <row r="26" spans="2:71" s="1" customFormat="1" ht="26" customHeight="1">
      <c r="B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9">
        <f>ROUND(AG94,2)</f>
        <v>0</v>
      </c>
      <c r="AL26" s="230"/>
      <c r="AM26" s="230"/>
      <c r="AN26" s="230"/>
      <c r="AO26" s="230"/>
      <c r="AR26" s="32"/>
      <c r="BE26" s="222"/>
    </row>
    <row r="27" spans="2:71" s="1" customFormat="1" ht="7" customHeight="1">
      <c r="B27" s="32"/>
      <c r="AR27" s="32"/>
      <c r="BE27" s="222"/>
    </row>
    <row r="28" spans="2:71" s="1" customFormat="1" ht="13">
      <c r="B28" s="32"/>
      <c r="L28" s="231" t="s">
        <v>34</v>
      </c>
      <c r="M28" s="231"/>
      <c r="N28" s="231"/>
      <c r="O28" s="231"/>
      <c r="P28" s="231"/>
      <c r="W28" s="231" t="s">
        <v>35</v>
      </c>
      <c r="X28" s="231"/>
      <c r="Y28" s="231"/>
      <c r="Z28" s="231"/>
      <c r="AA28" s="231"/>
      <c r="AB28" s="231"/>
      <c r="AC28" s="231"/>
      <c r="AD28" s="231"/>
      <c r="AE28" s="231"/>
      <c r="AK28" s="231" t="s">
        <v>36</v>
      </c>
      <c r="AL28" s="231"/>
      <c r="AM28" s="231"/>
      <c r="AN28" s="231"/>
      <c r="AO28" s="231"/>
      <c r="AR28" s="32"/>
      <c r="BE28" s="222"/>
    </row>
    <row r="29" spans="2:71" s="2" customFormat="1" ht="14.5" customHeight="1">
      <c r="B29" s="35"/>
      <c r="D29" s="27" t="s">
        <v>37</v>
      </c>
      <c r="F29" s="27" t="s">
        <v>38</v>
      </c>
      <c r="L29" s="234">
        <v>0.21</v>
      </c>
      <c r="M29" s="233"/>
      <c r="N29" s="233"/>
      <c r="O29" s="233"/>
      <c r="P29" s="233"/>
      <c r="W29" s="232">
        <f>ROUND(AZ94, 2)</f>
        <v>0</v>
      </c>
      <c r="X29" s="233"/>
      <c r="Y29" s="233"/>
      <c r="Z29" s="233"/>
      <c r="AA29" s="233"/>
      <c r="AB29" s="233"/>
      <c r="AC29" s="233"/>
      <c r="AD29" s="233"/>
      <c r="AE29" s="233"/>
      <c r="AK29" s="232">
        <f>ROUND(AV94, 2)</f>
        <v>0</v>
      </c>
      <c r="AL29" s="233"/>
      <c r="AM29" s="233"/>
      <c r="AN29" s="233"/>
      <c r="AO29" s="233"/>
      <c r="AR29" s="35"/>
      <c r="BE29" s="223"/>
    </row>
    <row r="30" spans="2:71" s="2" customFormat="1" ht="14.5" customHeight="1">
      <c r="B30" s="35"/>
      <c r="F30" s="27" t="s">
        <v>39</v>
      </c>
      <c r="L30" s="234">
        <v>0.12</v>
      </c>
      <c r="M30" s="233"/>
      <c r="N30" s="233"/>
      <c r="O30" s="233"/>
      <c r="P30" s="233"/>
      <c r="W30" s="232">
        <f>ROUND(BA94, 2)</f>
        <v>0</v>
      </c>
      <c r="X30" s="233"/>
      <c r="Y30" s="233"/>
      <c r="Z30" s="233"/>
      <c r="AA30" s="233"/>
      <c r="AB30" s="233"/>
      <c r="AC30" s="233"/>
      <c r="AD30" s="233"/>
      <c r="AE30" s="233"/>
      <c r="AK30" s="232">
        <f>ROUND(AW94, 2)</f>
        <v>0</v>
      </c>
      <c r="AL30" s="233"/>
      <c r="AM30" s="233"/>
      <c r="AN30" s="233"/>
      <c r="AO30" s="233"/>
      <c r="AR30" s="35"/>
      <c r="BE30" s="223"/>
    </row>
    <row r="31" spans="2:71" s="2" customFormat="1" ht="14.5" hidden="1" customHeight="1">
      <c r="B31" s="35"/>
      <c r="F31" s="27" t="s">
        <v>40</v>
      </c>
      <c r="L31" s="234">
        <v>0.21</v>
      </c>
      <c r="M31" s="233"/>
      <c r="N31" s="233"/>
      <c r="O31" s="233"/>
      <c r="P31" s="233"/>
      <c r="W31" s="232">
        <f>ROUND(BB94, 2)</f>
        <v>0</v>
      </c>
      <c r="X31" s="233"/>
      <c r="Y31" s="233"/>
      <c r="Z31" s="233"/>
      <c r="AA31" s="233"/>
      <c r="AB31" s="233"/>
      <c r="AC31" s="233"/>
      <c r="AD31" s="233"/>
      <c r="AE31" s="233"/>
      <c r="AK31" s="232">
        <v>0</v>
      </c>
      <c r="AL31" s="233"/>
      <c r="AM31" s="233"/>
      <c r="AN31" s="233"/>
      <c r="AO31" s="233"/>
      <c r="AR31" s="35"/>
      <c r="BE31" s="223"/>
    </row>
    <row r="32" spans="2:71" s="2" customFormat="1" ht="14.5" hidden="1" customHeight="1">
      <c r="B32" s="35"/>
      <c r="F32" s="27" t="s">
        <v>41</v>
      </c>
      <c r="L32" s="234">
        <v>0.12</v>
      </c>
      <c r="M32" s="233"/>
      <c r="N32" s="233"/>
      <c r="O32" s="233"/>
      <c r="P32" s="233"/>
      <c r="W32" s="232">
        <f>ROUND(BC94, 2)</f>
        <v>0</v>
      </c>
      <c r="X32" s="233"/>
      <c r="Y32" s="233"/>
      <c r="Z32" s="233"/>
      <c r="AA32" s="233"/>
      <c r="AB32" s="233"/>
      <c r="AC32" s="233"/>
      <c r="AD32" s="233"/>
      <c r="AE32" s="233"/>
      <c r="AK32" s="232">
        <v>0</v>
      </c>
      <c r="AL32" s="233"/>
      <c r="AM32" s="233"/>
      <c r="AN32" s="233"/>
      <c r="AO32" s="233"/>
      <c r="AR32" s="35"/>
      <c r="BE32" s="223"/>
    </row>
    <row r="33" spans="2:57" s="2" customFormat="1" ht="14.5" hidden="1" customHeight="1">
      <c r="B33" s="35"/>
      <c r="F33" s="27" t="s">
        <v>42</v>
      </c>
      <c r="L33" s="234">
        <v>0</v>
      </c>
      <c r="M33" s="233"/>
      <c r="N33" s="233"/>
      <c r="O33" s="233"/>
      <c r="P33" s="233"/>
      <c r="W33" s="232">
        <f>ROUND(BD94, 2)</f>
        <v>0</v>
      </c>
      <c r="X33" s="233"/>
      <c r="Y33" s="233"/>
      <c r="Z33" s="233"/>
      <c r="AA33" s="233"/>
      <c r="AB33" s="233"/>
      <c r="AC33" s="233"/>
      <c r="AD33" s="233"/>
      <c r="AE33" s="233"/>
      <c r="AK33" s="232">
        <v>0</v>
      </c>
      <c r="AL33" s="233"/>
      <c r="AM33" s="233"/>
      <c r="AN33" s="233"/>
      <c r="AO33" s="233"/>
      <c r="AR33" s="35"/>
      <c r="BE33" s="223"/>
    </row>
    <row r="34" spans="2:57" s="1" customFormat="1" ht="7" customHeight="1">
      <c r="B34" s="32"/>
      <c r="AR34" s="32"/>
      <c r="BE34" s="222"/>
    </row>
    <row r="35" spans="2:57" s="1" customFormat="1" ht="26" customHeight="1">
      <c r="B35" s="32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211" t="s">
        <v>45</v>
      </c>
      <c r="Y35" s="209"/>
      <c r="Z35" s="209"/>
      <c r="AA35" s="209"/>
      <c r="AB35" s="209"/>
      <c r="AC35" s="38"/>
      <c r="AD35" s="38"/>
      <c r="AE35" s="38"/>
      <c r="AF35" s="38"/>
      <c r="AG35" s="38"/>
      <c r="AH35" s="38"/>
      <c r="AI35" s="38"/>
      <c r="AJ35" s="38"/>
      <c r="AK35" s="208">
        <f>SUM(AK26:AK33)</f>
        <v>0</v>
      </c>
      <c r="AL35" s="209"/>
      <c r="AM35" s="209"/>
      <c r="AN35" s="209"/>
      <c r="AO35" s="210"/>
      <c r="AP35" s="36"/>
      <c r="AQ35" s="36"/>
      <c r="AR35" s="32"/>
    </row>
    <row r="36" spans="2:57" s="1" customFormat="1" ht="7" customHeight="1">
      <c r="B36" s="32"/>
      <c r="AR36" s="32"/>
    </row>
    <row r="37" spans="2:57" s="1" customFormat="1" ht="14.5" customHeight="1">
      <c r="B37" s="32"/>
      <c r="AR37" s="32"/>
    </row>
    <row r="38" spans="2:57" ht="14.5" customHeight="1">
      <c r="B38" s="20"/>
      <c r="AR38" s="20"/>
    </row>
    <row r="39" spans="2:57" ht="14.5" customHeight="1">
      <c r="B39" s="20"/>
      <c r="AR39" s="20"/>
    </row>
    <row r="40" spans="2:57" ht="14.5" customHeight="1">
      <c r="B40" s="20"/>
      <c r="AR40" s="20"/>
    </row>
    <row r="41" spans="2:57" ht="14.5" customHeight="1">
      <c r="B41" s="20"/>
      <c r="AR41" s="20"/>
    </row>
    <row r="42" spans="2:57" ht="14.5" customHeight="1">
      <c r="B42" s="20"/>
      <c r="AR42" s="20"/>
    </row>
    <row r="43" spans="2:57" ht="14.5" customHeight="1">
      <c r="B43" s="20"/>
      <c r="AR43" s="20"/>
    </row>
    <row r="44" spans="2:57" ht="14.5" customHeight="1">
      <c r="B44" s="20"/>
      <c r="AR44" s="20"/>
    </row>
    <row r="45" spans="2:57" ht="14.5" customHeight="1">
      <c r="B45" s="20"/>
      <c r="AR45" s="20"/>
    </row>
    <row r="46" spans="2:57" ht="14.5" customHeight="1">
      <c r="B46" s="20"/>
      <c r="AR46" s="20"/>
    </row>
    <row r="47" spans="2:57" ht="14.5" customHeight="1">
      <c r="B47" s="20"/>
      <c r="AR47" s="20"/>
    </row>
    <row r="48" spans="2:57" ht="14.5" customHeight="1">
      <c r="B48" s="20"/>
      <c r="AR48" s="20"/>
    </row>
    <row r="49" spans="2:44" s="1" customFormat="1" ht="14.5" customHeight="1">
      <c r="B49" s="32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3">
      <c r="B60" s="32"/>
      <c r="D60" s="42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2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2" t="s">
        <v>48</v>
      </c>
      <c r="AI60" s="34"/>
      <c r="AJ60" s="34"/>
      <c r="AK60" s="34"/>
      <c r="AL60" s="34"/>
      <c r="AM60" s="42" t="s">
        <v>49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">
      <c r="B64" s="32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3">
      <c r="B75" s="32"/>
      <c r="D75" s="42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2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2" t="s">
        <v>48</v>
      </c>
      <c r="AI75" s="34"/>
      <c r="AJ75" s="34"/>
      <c r="AK75" s="34"/>
      <c r="AL75" s="34"/>
      <c r="AM75" s="42" t="s">
        <v>49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7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2"/>
    </row>
    <row r="81" spans="1:91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2"/>
    </row>
    <row r="82" spans="1:91" s="1" customFormat="1" ht="25" customHeight="1">
      <c r="B82" s="32"/>
      <c r="C82" s="21" t="s">
        <v>52</v>
      </c>
      <c r="AR82" s="32"/>
    </row>
    <row r="83" spans="1:91" s="1" customFormat="1" ht="7" customHeight="1">
      <c r="B83" s="32"/>
      <c r="AR83" s="32"/>
    </row>
    <row r="84" spans="1:91" s="3" customFormat="1" ht="12" customHeight="1">
      <c r="B84" s="47"/>
      <c r="C84" s="27" t="s">
        <v>13</v>
      </c>
      <c r="L84" s="3" t="str">
        <f>K5</f>
        <v>VO00570d</v>
      </c>
      <c r="AR84" s="47"/>
    </row>
    <row r="85" spans="1:91" s="4" customFormat="1" ht="37" customHeight="1">
      <c r="B85" s="48"/>
      <c r="C85" s="49" t="s">
        <v>16</v>
      </c>
      <c r="L85" s="236" t="str">
        <f>K6</f>
        <v>Rozšíření kom.soc. služeb CSS Stod</v>
      </c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R85" s="48"/>
    </row>
    <row r="86" spans="1:91" s="1" customFormat="1" ht="7" customHeight="1">
      <c r="B86" s="32"/>
      <c r="AR86" s="32"/>
    </row>
    <row r="87" spans="1:91" s="1" customFormat="1" ht="12" customHeight="1">
      <c r="B87" s="32"/>
      <c r="C87" s="27" t="s">
        <v>20</v>
      </c>
      <c r="L87" s="50" t="str">
        <f>IF(K8="","",K8)</f>
        <v xml:space="preserve"> </v>
      </c>
      <c r="AI87" s="27" t="s">
        <v>22</v>
      </c>
      <c r="AM87" s="216" t="str">
        <f>IF(AN8= "","",AN8)</f>
        <v>1. 11. 2024</v>
      </c>
      <c r="AN87" s="216"/>
      <c r="AR87" s="32"/>
    </row>
    <row r="88" spans="1:91" s="1" customFormat="1" ht="7" customHeight="1">
      <c r="B88" s="32"/>
      <c r="AR88" s="32"/>
    </row>
    <row r="89" spans="1:91" s="1" customFormat="1" ht="15.25" customHeight="1">
      <c r="B89" s="32"/>
      <c r="C89" s="27" t="s">
        <v>24</v>
      </c>
      <c r="L89" s="3" t="str">
        <f>IF(E11= "","",E11)</f>
        <v xml:space="preserve"> </v>
      </c>
      <c r="AI89" s="27" t="s">
        <v>29</v>
      </c>
      <c r="AM89" s="217" t="str">
        <f>IF(E17="","",E17)</f>
        <v xml:space="preserve"> </v>
      </c>
      <c r="AN89" s="218"/>
      <c r="AO89" s="218"/>
      <c r="AP89" s="218"/>
      <c r="AR89" s="32"/>
      <c r="AS89" s="204" t="s">
        <v>53</v>
      </c>
      <c r="AT89" s="205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5" customHeight="1">
      <c r="B90" s="32"/>
      <c r="C90" s="27" t="s">
        <v>27</v>
      </c>
      <c r="L90" s="3" t="str">
        <f>IF(E14= "Vyplň údaj","",E14)</f>
        <v/>
      </c>
      <c r="AI90" s="27" t="s">
        <v>31</v>
      </c>
      <c r="AM90" s="217" t="str">
        <f>IF(E20="","",E20)</f>
        <v xml:space="preserve"> </v>
      </c>
      <c r="AN90" s="218"/>
      <c r="AO90" s="218"/>
      <c r="AP90" s="218"/>
      <c r="AR90" s="32"/>
      <c r="AS90" s="206"/>
      <c r="AT90" s="207"/>
      <c r="BD90" s="54"/>
    </row>
    <row r="91" spans="1:91" s="1" customFormat="1" ht="11" customHeight="1">
      <c r="B91" s="32"/>
      <c r="AR91" s="32"/>
      <c r="AS91" s="206"/>
      <c r="AT91" s="207"/>
      <c r="BD91" s="54"/>
    </row>
    <row r="92" spans="1:91" s="1" customFormat="1" ht="29.25" customHeight="1">
      <c r="B92" s="32"/>
      <c r="C92" s="238" t="s">
        <v>54</v>
      </c>
      <c r="D92" s="214"/>
      <c r="E92" s="214"/>
      <c r="F92" s="214"/>
      <c r="G92" s="214"/>
      <c r="H92" s="55"/>
      <c r="I92" s="219" t="s">
        <v>55</v>
      </c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3" t="s">
        <v>56</v>
      </c>
      <c r="AH92" s="214"/>
      <c r="AI92" s="214"/>
      <c r="AJ92" s="214"/>
      <c r="AK92" s="214"/>
      <c r="AL92" s="214"/>
      <c r="AM92" s="214"/>
      <c r="AN92" s="219" t="s">
        <v>57</v>
      </c>
      <c r="AO92" s="214"/>
      <c r="AP92" s="220"/>
      <c r="AQ92" s="56" t="s">
        <v>58</v>
      </c>
      <c r="AR92" s="32"/>
      <c r="AS92" s="57" t="s">
        <v>59</v>
      </c>
      <c r="AT92" s="58" t="s">
        <v>60</v>
      </c>
      <c r="AU92" s="58" t="s">
        <v>61</v>
      </c>
      <c r="AV92" s="58" t="s">
        <v>62</v>
      </c>
      <c r="AW92" s="58" t="s">
        <v>63</v>
      </c>
      <c r="AX92" s="58" t="s">
        <v>64</v>
      </c>
      <c r="AY92" s="58" t="s">
        <v>65</v>
      </c>
      <c r="AZ92" s="58" t="s">
        <v>66</v>
      </c>
      <c r="BA92" s="58" t="s">
        <v>67</v>
      </c>
      <c r="BB92" s="58" t="s">
        <v>68</v>
      </c>
      <c r="BC92" s="58" t="s">
        <v>69</v>
      </c>
      <c r="BD92" s="59" t="s">
        <v>70</v>
      </c>
    </row>
    <row r="93" spans="1:91" s="1" customFormat="1" ht="11" customHeight="1">
      <c r="B93" s="32"/>
      <c r="AR93" s="32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5" customHeight="1">
      <c r="B94" s="61"/>
      <c r="C94" s="62" t="s">
        <v>71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0">
        <f>ROUND(AG95,2)</f>
        <v>0</v>
      </c>
      <c r="AH94" s="200"/>
      <c r="AI94" s="200"/>
      <c r="AJ94" s="200"/>
      <c r="AK94" s="200"/>
      <c r="AL94" s="200"/>
      <c r="AM94" s="200"/>
      <c r="AN94" s="201">
        <f t="shared" ref="AN94:AN113" si="0">SUM(AG94,AT94)</f>
        <v>0</v>
      </c>
      <c r="AO94" s="201"/>
      <c r="AP94" s="201"/>
      <c r="AQ94" s="65" t="s">
        <v>1</v>
      </c>
      <c r="AR94" s="61"/>
      <c r="AS94" s="66">
        <f>ROUND(AS95,2)</f>
        <v>0</v>
      </c>
      <c r="AT94" s="67">
        <f t="shared" ref="AT94:AT113" si="1"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72</v>
      </c>
      <c r="BT94" s="70" t="s">
        <v>73</v>
      </c>
      <c r="BU94" s="71" t="s">
        <v>74</v>
      </c>
      <c r="BV94" s="70" t="s">
        <v>75</v>
      </c>
      <c r="BW94" s="70" t="s">
        <v>5</v>
      </c>
      <c r="BX94" s="70" t="s">
        <v>76</v>
      </c>
      <c r="CL94" s="70" t="s">
        <v>1</v>
      </c>
    </row>
    <row r="95" spans="1:91" s="6" customFormat="1" ht="24.75" customHeight="1">
      <c r="B95" s="72"/>
      <c r="C95" s="73"/>
      <c r="D95" s="239" t="s">
        <v>77</v>
      </c>
      <c r="E95" s="239"/>
      <c r="F95" s="239"/>
      <c r="G95" s="239"/>
      <c r="H95" s="239"/>
      <c r="I95" s="74"/>
      <c r="J95" s="239" t="s">
        <v>78</v>
      </c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15">
        <f>ROUND(SUM(AG96:AG113),2)</f>
        <v>0</v>
      </c>
      <c r="AH95" s="203"/>
      <c r="AI95" s="203"/>
      <c r="AJ95" s="203"/>
      <c r="AK95" s="203"/>
      <c r="AL95" s="203"/>
      <c r="AM95" s="203"/>
      <c r="AN95" s="202">
        <f t="shared" si="0"/>
        <v>0</v>
      </c>
      <c r="AO95" s="203"/>
      <c r="AP95" s="203"/>
      <c r="AQ95" s="75" t="s">
        <v>79</v>
      </c>
      <c r="AR95" s="72"/>
      <c r="AS95" s="76">
        <f>ROUND(SUM(AS96:AS113),2)</f>
        <v>0</v>
      </c>
      <c r="AT95" s="77">
        <f t="shared" si="1"/>
        <v>0</v>
      </c>
      <c r="AU95" s="78">
        <f>ROUND(SUM(AU96:AU113),5)</f>
        <v>0</v>
      </c>
      <c r="AV95" s="77">
        <f>ROUND(AZ95*L29,2)</f>
        <v>0</v>
      </c>
      <c r="AW95" s="77">
        <f>ROUND(BA95*L30,2)</f>
        <v>0</v>
      </c>
      <c r="AX95" s="77">
        <f>ROUND(BB95*L29,2)</f>
        <v>0</v>
      </c>
      <c r="AY95" s="77">
        <f>ROUND(BC95*L30,2)</f>
        <v>0</v>
      </c>
      <c r="AZ95" s="77">
        <f>ROUND(SUM(AZ96:AZ113),2)</f>
        <v>0</v>
      </c>
      <c r="BA95" s="77">
        <f>ROUND(SUM(BA96:BA113),2)</f>
        <v>0</v>
      </c>
      <c r="BB95" s="77">
        <f>ROUND(SUM(BB96:BB113),2)</f>
        <v>0</v>
      </c>
      <c r="BC95" s="77">
        <f>ROUND(SUM(BC96:BC113),2)</f>
        <v>0</v>
      </c>
      <c r="BD95" s="79">
        <f>ROUND(SUM(BD96:BD113),2)</f>
        <v>0</v>
      </c>
      <c r="BS95" s="80" t="s">
        <v>72</v>
      </c>
      <c r="BT95" s="80" t="s">
        <v>80</v>
      </c>
      <c r="BU95" s="80" t="s">
        <v>74</v>
      </c>
      <c r="BV95" s="80" t="s">
        <v>75</v>
      </c>
      <c r="BW95" s="80" t="s">
        <v>81</v>
      </c>
      <c r="BX95" s="80" t="s">
        <v>5</v>
      </c>
      <c r="CL95" s="80" t="s">
        <v>1</v>
      </c>
      <c r="CM95" s="80" t="s">
        <v>80</v>
      </c>
    </row>
    <row r="96" spans="1:91" s="3" customFormat="1" ht="16.5" customHeight="1">
      <c r="A96" s="81" t="s">
        <v>82</v>
      </c>
      <c r="B96" s="47"/>
      <c r="C96" s="9"/>
      <c r="D96" s="9"/>
      <c r="E96" s="235" t="s">
        <v>83</v>
      </c>
      <c r="F96" s="235"/>
      <c r="G96" s="235"/>
      <c r="H96" s="235"/>
      <c r="I96" s="235"/>
      <c r="J96" s="9"/>
      <c r="K96" s="235" t="s">
        <v>84</v>
      </c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198">
        <f>'00555 - SO01 RD'!J32</f>
        <v>0</v>
      </c>
      <c r="AH96" s="199"/>
      <c r="AI96" s="199"/>
      <c r="AJ96" s="199"/>
      <c r="AK96" s="199"/>
      <c r="AL96" s="199"/>
      <c r="AM96" s="199"/>
      <c r="AN96" s="198">
        <f t="shared" si="0"/>
        <v>0</v>
      </c>
      <c r="AO96" s="199"/>
      <c r="AP96" s="199"/>
      <c r="AQ96" s="82" t="s">
        <v>85</v>
      </c>
      <c r="AR96" s="47"/>
      <c r="AS96" s="83">
        <v>0</v>
      </c>
      <c r="AT96" s="84">
        <f t="shared" si="1"/>
        <v>0</v>
      </c>
      <c r="AU96" s="85">
        <f>'00555 - SO01 RD'!P162</f>
        <v>0</v>
      </c>
      <c r="AV96" s="84">
        <f>'00555 - SO01 RD'!J35</f>
        <v>0</v>
      </c>
      <c r="AW96" s="84">
        <f>'00555 - SO01 RD'!J36</f>
        <v>0</v>
      </c>
      <c r="AX96" s="84">
        <f>'00555 - SO01 RD'!J37</f>
        <v>0</v>
      </c>
      <c r="AY96" s="84">
        <f>'00555 - SO01 RD'!J38</f>
        <v>0</v>
      </c>
      <c r="AZ96" s="84">
        <f>'00555 - SO01 RD'!F35</f>
        <v>0</v>
      </c>
      <c r="BA96" s="84">
        <f>'00555 - SO01 RD'!F36</f>
        <v>0</v>
      </c>
      <c r="BB96" s="84">
        <f>'00555 - SO01 RD'!F37</f>
        <v>0</v>
      </c>
      <c r="BC96" s="84">
        <f>'00555 - SO01 RD'!F38</f>
        <v>0</v>
      </c>
      <c r="BD96" s="86">
        <f>'00555 - SO01 RD'!F39</f>
        <v>0</v>
      </c>
      <c r="BT96" s="25" t="s">
        <v>86</v>
      </c>
      <c r="BV96" s="25" t="s">
        <v>75</v>
      </c>
      <c r="BW96" s="25" t="s">
        <v>87</v>
      </c>
      <c r="BX96" s="25" t="s">
        <v>81</v>
      </c>
      <c r="CL96" s="25" t="s">
        <v>1</v>
      </c>
    </row>
    <row r="97" spans="1:90" s="3" customFormat="1" ht="35.25" customHeight="1">
      <c r="A97" s="81" t="s">
        <v>82</v>
      </c>
      <c r="B97" s="47"/>
      <c r="C97" s="9"/>
      <c r="D97" s="9"/>
      <c r="E97" s="235" t="s">
        <v>88</v>
      </c>
      <c r="F97" s="235"/>
      <c r="G97" s="235"/>
      <c r="H97" s="235"/>
      <c r="I97" s="235"/>
      <c r="J97" s="9"/>
      <c r="K97" s="235" t="s">
        <v>89</v>
      </c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198">
        <f>'Přípojka vody SO01 - Příp...'!J32</f>
        <v>0</v>
      </c>
      <c r="AH97" s="199"/>
      <c r="AI97" s="199"/>
      <c r="AJ97" s="199"/>
      <c r="AK97" s="199"/>
      <c r="AL97" s="199"/>
      <c r="AM97" s="199"/>
      <c r="AN97" s="198">
        <f t="shared" si="0"/>
        <v>0</v>
      </c>
      <c r="AO97" s="199"/>
      <c r="AP97" s="199"/>
      <c r="AQ97" s="82" t="s">
        <v>85</v>
      </c>
      <c r="AR97" s="47"/>
      <c r="AS97" s="83">
        <v>0</v>
      </c>
      <c r="AT97" s="84">
        <f t="shared" si="1"/>
        <v>0</v>
      </c>
      <c r="AU97" s="85">
        <f>'Přípojka vody SO01 - Příp...'!P125</f>
        <v>0</v>
      </c>
      <c r="AV97" s="84">
        <f>'Přípojka vody SO01 - Příp...'!J35</f>
        <v>0</v>
      </c>
      <c r="AW97" s="84">
        <f>'Přípojka vody SO01 - Příp...'!J36</f>
        <v>0</v>
      </c>
      <c r="AX97" s="84">
        <f>'Přípojka vody SO01 - Příp...'!J37</f>
        <v>0</v>
      </c>
      <c r="AY97" s="84">
        <f>'Přípojka vody SO01 - Příp...'!J38</f>
        <v>0</v>
      </c>
      <c r="AZ97" s="84">
        <f>'Přípojka vody SO01 - Příp...'!F35</f>
        <v>0</v>
      </c>
      <c r="BA97" s="84">
        <f>'Přípojka vody SO01 - Příp...'!F36</f>
        <v>0</v>
      </c>
      <c r="BB97" s="84">
        <f>'Přípojka vody SO01 - Příp...'!F37</f>
        <v>0</v>
      </c>
      <c r="BC97" s="84">
        <f>'Přípojka vody SO01 - Příp...'!F38</f>
        <v>0</v>
      </c>
      <c r="BD97" s="86">
        <f>'Přípojka vody SO01 - Příp...'!F39</f>
        <v>0</v>
      </c>
      <c r="BT97" s="25" t="s">
        <v>86</v>
      </c>
      <c r="BV97" s="25" t="s">
        <v>75</v>
      </c>
      <c r="BW97" s="25" t="s">
        <v>90</v>
      </c>
      <c r="BX97" s="25" t="s">
        <v>81</v>
      </c>
      <c r="CL97" s="25" t="s">
        <v>1</v>
      </c>
    </row>
    <row r="98" spans="1:90" s="3" customFormat="1" ht="35.25" customHeight="1">
      <c r="A98" s="81" t="s">
        <v>82</v>
      </c>
      <c r="B98" s="47"/>
      <c r="C98" s="9"/>
      <c r="D98" s="9"/>
      <c r="E98" s="235" t="s">
        <v>91</v>
      </c>
      <c r="F98" s="235"/>
      <c r="G98" s="235"/>
      <c r="H98" s="235"/>
      <c r="I98" s="235"/>
      <c r="J98" s="9"/>
      <c r="K98" s="235" t="s">
        <v>92</v>
      </c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198">
        <f>'Přípojka kanal SO01 - Pří...'!J32</f>
        <v>0</v>
      </c>
      <c r="AH98" s="199"/>
      <c r="AI98" s="199"/>
      <c r="AJ98" s="199"/>
      <c r="AK98" s="199"/>
      <c r="AL98" s="199"/>
      <c r="AM98" s="199"/>
      <c r="AN98" s="198">
        <f t="shared" si="0"/>
        <v>0</v>
      </c>
      <c r="AO98" s="199"/>
      <c r="AP98" s="199"/>
      <c r="AQ98" s="82" t="s">
        <v>85</v>
      </c>
      <c r="AR98" s="47"/>
      <c r="AS98" s="83">
        <v>0</v>
      </c>
      <c r="AT98" s="84">
        <f t="shared" si="1"/>
        <v>0</v>
      </c>
      <c r="AU98" s="85">
        <f>'Přípojka kanal SO01 - Pří...'!P125</f>
        <v>0</v>
      </c>
      <c r="AV98" s="84">
        <f>'Přípojka kanal SO01 - Pří...'!J35</f>
        <v>0</v>
      </c>
      <c r="AW98" s="84">
        <f>'Přípojka kanal SO01 - Pří...'!J36</f>
        <v>0</v>
      </c>
      <c r="AX98" s="84">
        <f>'Přípojka kanal SO01 - Pří...'!J37</f>
        <v>0</v>
      </c>
      <c r="AY98" s="84">
        <f>'Přípojka kanal SO01 - Pří...'!J38</f>
        <v>0</v>
      </c>
      <c r="AZ98" s="84">
        <f>'Přípojka kanal SO01 - Pří...'!F35</f>
        <v>0</v>
      </c>
      <c r="BA98" s="84">
        <f>'Přípojka kanal SO01 - Pří...'!F36</f>
        <v>0</v>
      </c>
      <c r="BB98" s="84">
        <f>'Přípojka kanal SO01 - Pří...'!F37</f>
        <v>0</v>
      </c>
      <c r="BC98" s="84">
        <f>'Přípojka kanal SO01 - Pří...'!F38</f>
        <v>0</v>
      </c>
      <c r="BD98" s="86">
        <f>'Přípojka kanal SO01 - Pří...'!F39</f>
        <v>0</v>
      </c>
      <c r="BT98" s="25" t="s">
        <v>86</v>
      </c>
      <c r="BV98" s="25" t="s">
        <v>75</v>
      </c>
      <c r="BW98" s="25" t="s">
        <v>93</v>
      </c>
      <c r="BX98" s="25" t="s">
        <v>81</v>
      </c>
      <c r="CL98" s="25" t="s">
        <v>1</v>
      </c>
    </row>
    <row r="99" spans="1:90" s="3" customFormat="1" ht="35.25" customHeight="1">
      <c r="A99" s="81" t="s">
        <v>82</v>
      </c>
      <c r="B99" s="47"/>
      <c r="C99" s="9"/>
      <c r="D99" s="9"/>
      <c r="E99" s="235" t="s">
        <v>94</v>
      </c>
      <c r="F99" s="235"/>
      <c r="G99" s="235"/>
      <c r="H99" s="235"/>
      <c r="I99" s="235"/>
      <c r="J99" s="9"/>
      <c r="K99" s="235" t="s">
        <v>95</v>
      </c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198">
        <f>'Dešťová kanal SO01 - Dešť...'!J32</f>
        <v>0</v>
      </c>
      <c r="AH99" s="199"/>
      <c r="AI99" s="199"/>
      <c r="AJ99" s="199"/>
      <c r="AK99" s="199"/>
      <c r="AL99" s="199"/>
      <c r="AM99" s="199"/>
      <c r="AN99" s="198">
        <f t="shared" si="0"/>
        <v>0</v>
      </c>
      <c r="AO99" s="199"/>
      <c r="AP99" s="199"/>
      <c r="AQ99" s="82" t="s">
        <v>85</v>
      </c>
      <c r="AR99" s="47"/>
      <c r="AS99" s="83">
        <v>0</v>
      </c>
      <c r="AT99" s="84">
        <f t="shared" si="1"/>
        <v>0</v>
      </c>
      <c r="AU99" s="85">
        <f>'Dešťová kanal SO01 - Dešť...'!P128</f>
        <v>0</v>
      </c>
      <c r="AV99" s="84">
        <f>'Dešťová kanal SO01 - Dešť...'!J35</f>
        <v>0</v>
      </c>
      <c r="AW99" s="84">
        <f>'Dešťová kanal SO01 - Dešť...'!J36</f>
        <v>0</v>
      </c>
      <c r="AX99" s="84">
        <f>'Dešťová kanal SO01 - Dešť...'!J37</f>
        <v>0</v>
      </c>
      <c r="AY99" s="84">
        <f>'Dešťová kanal SO01 - Dešť...'!J38</f>
        <v>0</v>
      </c>
      <c r="AZ99" s="84">
        <f>'Dešťová kanal SO01 - Dešť...'!F35</f>
        <v>0</v>
      </c>
      <c r="BA99" s="84">
        <f>'Dešťová kanal SO01 - Dešť...'!F36</f>
        <v>0</v>
      </c>
      <c r="BB99" s="84">
        <f>'Dešťová kanal SO01 - Dešť...'!F37</f>
        <v>0</v>
      </c>
      <c r="BC99" s="84">
        <f>'Dešťová kanal SO01 - Dešť...'!F38</f>
        <v>0</v>
      </c>
      <c r="BD99" s="86">
        <f>'Dešťová kanal SO01 - Dešť...'!F39</f>
        <v>0</v>
      </c>
      <c r="BT99" s="25" t="s">
        <v>86</v>
      </c>
      <c r="BV99" s="25" t="s">
        <v>75</v>
      </c>
      <c r="BW99" s="25" t="s">
        <v>96</v>
      </c>
      <c r="BX99" s="25" t="s">
        <v>81</v>
      </c>
      <c r="CL99" s="25" t="s">
        <v>1</v>
      </c>
    </row>
    <row r="100" spans="1:90" s="3" customFormat="1" ht="35.25" customHeight="1">
      <c r="A100" s="81" t="s">
        <v>82</v>
      </c>
      <c r="B100" s="47"/>
      <c r="C100" s="9"/>
      <c r="D100" s="9"/>
      <c r="E100" s="235" t="s">
        <v>97</v>
      </c>
      <c r="F100" s="235"/>
      <c r="G100" s="235"/>
      <c r="H100" s="235"/>
      <c r="I100" s="235"/>
      <c r="J100" s="9"/>
      <c r="K100" s="235" t="s">
        <v>98</v>
      </c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198">
        <f>'Rozvod vody SO01 - Voda k...'!J32</f>
        <v>0</v>
      </c>
      <c r="AH100" s="199"/>
      <c r="AI100" s="199"/>
      <c r="AJ100" s="199"/>
      <c r="AK100" s="199"/>
      <c r="AL100" s="199"/>
      <c r="AM100" s="199"/>
      <c r="AN100" s="198">
        <f t="shared" si="0"/>
        <v>0</v>
      </c>
      <c r="AO100" s="199"/>
      <c r="AP100" s="199"/>
      <c r="AQ100" s="82" t="s">
        <v>85</v>
      </c>
      <c r="AR100" s="47"/>
      <c r="AS100" s="83">
        <v>0</v>
      </c>
      <c r="AT100" s="84">
        <f t="shared" si="1"/>
        <v>0</v>
      </c>
      <c r="AU100" s="85">
        <f>'Rozvod vody SO01 - Voda k...'!P125</f>
        <v>0</v>
      </c>
      <c r="AV100" s="84">
        <f>'Rozvod vody SO01 - Voda k...'!J35</f>
        <v>0</v>
      </c>
      <c r="AW100" s="84">
        <f>'Rozvod vody SO01 - Voda k...'!J36</f>
        <v>0</v>
      </c>
      <c r="AX100" s="84">
        <f>'Rozvod vody SO01 - Voda k...'!J37</f>
        <v>0</v>
      </c>
      <c r="AY100" s="84">
        <f>'Rozvod vody SO01 - Voda k...'!J38</f>
        <v>0</v>
      </c>
      <c r="AZ100" s="84">
        <f>'Rozvod vody SO01 - Voda k...'!F35</f>
        <v>0</v>
      </c>
      <c r="BA100" s="84">
        <f>'Rozvod vody SO01 - Voda k...'!F36</f>
        <v>0</v>
      </c>
      <c r="BB100" s="84">
        <f>'Rozvod vody SO01 - Voda k...'!F37</f>
        <v>0</v>
      </c>
      <c r="BC100" s="84">
        <f>'Rozvod vody SO01 - Voda k...'!F38</f>
        <v>0</v>
      </c>
      <c r="BD100" s="86">
        <f>'Rozvod vody SO01 - Voda k...'!F39</f>
        <v>0</v>
      </c>
      <c r="BT100" s="25" t="s">
        <v>86</v>
      </c>
      <c r="BV100" s="25" t="s">
        <v>75</v>
      </c>
      <c r="BW100" s="25" t="s">
        <v>99</v>
      </c>
      <c r="BX100" s="25" t="s">
        <v>81</v>
      </c>
      <c r="CL100" s="25" t="s">
        <v>1</v>
      </c>
    </row>
    <row r="101" spans="1:90" s="3" customFormat="1" ht="23.25" customHeight="1">
      <c r="A101" s="81" t="s">
        <v>82</v>
      </c>
      <c r="B101" s="47"/>
      <c r="C101" s="9"/>
      <c r="D101" s="9"/>
      <c r="E101" s="235" t="s">
        <v>100</v>
      </c>
      <c r="F101" s="235"/>
      <c r="G101" s="235"/>
      <c r="H101" s="235"/>
      <c r="I101" s="235"/>
      <c r="J101" s="9"/>
      <c r="K101" s="235" t="s">
        <v>101</v>
      </c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198">
        <f>'Vrty TČ SO01 - Vrty TČ vč...'!J32</f>
        <v>0</v>
      </c>
      <c r="AH101" s="199"/>
      <c r="AI101" s="199"/>
      <c r="AJ101" s="199"/>
      <c r="AK101" s="199"/>
      <c r="AL101" s="199"/>
      <c r="AM101" s="199"/>
      <c r="AN101" s="198">
        <f t="shared" si="0"/>
        <v>0</v>
      </c>
      <c r="AO101" s="199"/>
      <c r="AP101" s="199"/>
      <c r="AQ101" s="82" t="s">
        <v>85</v>
      </c>
      <c r="AR101" s="47"/>
      <c r="AS101" s="83">
        <v>0</v>
      </c>
      <c r="AT101" s="84">
        <f t="shared" si="1"/>
        <v>0</v>
      </c>
      <c r="AU101" s="85">
        <f>'Vrty TČ SO01 - Vrty TČ vč...'!P131</f>
        <v>0</v>
      </c>
      <c r="AV101" s="84">
        <f>'Vrty TČ SO01 - Vrty TČ vč...'!J35</f>
        <v>0</v>
      </c>
      <c r="AW101" s="84">
        <f>'Vrty TČ SO01 - Vrty TČ vč...'!J36</f>
        <v>0</v>
      </c>
      <c r="AX101" s="84">
        <f>'Vrty TČ SO01 - Vrty TČ vč...'!J37</f>
        <v>0</v>
      </c>
      <c r="AY101" s="84">
        <f>'Vrty TČ SO01 - Vrty TČ vč...'!J38</f>
        <v>0</v>
      </c>
      <c r="AZ101" s="84">
        <f>'Vrty TČ SO01 - Vrty TČ vč...'!F35</f>
        <v>0</v>
      </c>
      <c r="BA101" s="84">
        <f>'Vrty TČ SO01 - Vrty TČ vč...'!F36</f>
        <v>0</v>
      </c>
      <c r="BB101" s="84">
        <f>'Vrty TČ SO01 - Vrty TČ vč...'!F37</f>
        <v>0</v>
      </c>
      <c r="BC101" s="84">
        <f>'Vrty TČ SO01 - Vrty TČ vč...'!F38</f>
        <v>0</v>
      </c>
      <c r="BD101" s="86">
        <f>'Vrty TČ SO01 - Vrty TČ vč...'!F39</f>
        <v>0</v>
      </c>
      <c r="BT101" s="25" t="s">
        <v>86</v>
      </c>
      <c r="BV101" s="25" t="s">
        <v>75</v>
      </c>
      <c r="BW101" s="25" t="s">
        <v>102</v>
      </c>
      <c r="BX101" s="25" t="s">
        <v>81</v>
      </c>
      <c r="CL101" s="25" t="s">
        <v>1</v>
      </c>
    </row>
    <row r="102" spans="1:90" s="3" customFormat="1" ht="16.5" customHeight="1">
      <c r="A102" s="81" t="s">
        <v>82</v>
      </c>
      <c r="B102" s="47"/>
      <c r="C102" s="9"/>
      <c r="D102" s="9"/>
      <c r="E102" s="235" t="s">
        <v>103</v>
      </c>
      <c r="F102" s="235"/>
      <c r="G102" s="235"/>
      <c r="H102" s="235"/>
      <c r="I102" s="235"/>
      <c r="J102" s="9"/>
      <c r="K102" s="235" t="s">
        <v>104</v>
      </c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198">
        <f>'00556 - SO02 RD'!J32</f>
        <v>0</v>
      </c>
      <c r="AH102" s="199"/>
      <c r="AI102" s="199"/>
      <c r="AJ102" s="199"/>
      <c r="AK102" s="199"/>
      <c r="AL102" s="199"/>
      <c r="AM102" s="199"/>
      <c r="AN102" s="198">
        <f t="shared" si="0"/>
        <v>0</v>
      </c>
      <c r="AO102" s="199"/>
      <c r="AP102" s="199"/>
      <c r="AQ102" s="82" t="s">
        <v>85</v>
      </c>
      <c r="AR102" s="47"/>
      <c r="AS102" s="83">
        <v>0</v>
      </c>
      <c r="AT102" s="84">
        <f t="shared" si="1"/>
        <v>0</v>
      </c>
      <c r="AU102" s="85">
        <f>'00556 - SO02 RD'!P162</f>
        <v>0</v>
      </c>
      <c r="AV102" s="84">
        <f>'00556 - SO02 RD'!J35</f>
        <v>0</v>
      </c>
      <c r="AW102" s="84">
        <f>'00556 - SO02 RD'!J36</f>
        <v>0</v>
      </c>
      <c r="AX102" s="84">
        <f>'00556 - SO02 RD'!J37</f>
        <v>0</v>
      </c>
      <c r="AY102" s="84">
        <f>'00556 - SO02 RD'!J38</f>
        <v>0</v>
      </c>
      <c r="AZ102" s="84">
        <f>'00556 - SO02 RD'!F35</f>
        <v>0</v>
      </c>
      <c r="BA102" s="84">
        <f>'00556 - SO02 RD'!F36</f>
        <v>0</v>
      </c>
      <c r="BB102" s="84">
        <f>'00556 - SO02 RD'!F37</f>
        <v>0</v>
      </c>
      <c r="BC102" s="84">
        <f>'00556 - SO02 RD'!F38</f>
        <v>0</v>
      </c>
      <c r="BD102" s="86">
        <f>'00556 - SO02 RD'!F39</f>
        <v>0</v>
      </c>
      <c r="BT102" s="25" t="s">
        <v>86</v>
      </c>
      <c r="BV102" s="25" t="s">
        <v>75</v>
      </c>
      <c r="BW102" s="25" t="s">
        <v>105</v>
      </c>
      <c r="BX102" s="25" t="s">
        <v>81</v>
      </c>
      <c r="CL102" s="25" t="s">
        <v>1</v>
      </c>
    </row>
    <row r="103" spans="1:90" s="3" customFormat="1" ht="35.25" customHeight="1">
      <c r="A103" s="81" t="s">
        <v>82</v>
      </c>
      <c r="B103" s="47"/>
      <c r="C103" s="9"/>
      <c r="D103" s="9"/>
      <c r="E103" s="235" t="s">
        <v>106</v>
      </c>
      <c r="F103" s="235"/>
      <c r="G103" s="235"/>
      <c r="H103" s="235"/>
      <c r="I103" s="235"/>
      <c r="J103" s="9"/>
      <c r="K103" s="235" t="s">
        <v>89</v>
      </c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198">
        <f>'Přípojka vody SO02 - Příp...'!J32</f>
        <v>0</v>
      </c>
      <c r="AH103" s="199"/>
      <c r="AI103" s="199"/>
      <c r="AJ103" s="199"/>
      <c r="AK103" s="199"/>
      <c r="AL103" s="199"/>
      <c r="AM103" s="199"/>
      <c r="AN103" s="198">
        <f t="shared" si="0"/>
        <v>0</v>
      </c>
      <c r="AO103" s="199"/>
      <c r="AP103" s="199"/>
      <c r="AQ103" s="82" t="s">
        <v>85</v>
      </c>
      <c r="AR103" s="47"/>
      <c r="AS103" s="83">
        <v>0</v>
      </c>
      <c r="AT103" s="84">
        <f t="shared" si="1"/>
        <v>0</v>
      </c>
      <c r="AU103" s="85">
        <f>'Přípojka vody SO02 - Příp...'!P125</f>
        <v>0</v>
      </c>
      <c r="AV103" s="84">
        <f>'Přípojka vody SO02 - Příp...'!J35</f>
        <v>0</v>
      </c>
      <c r="AW103" s="84">
        <f>'Přípojka vody SO02 - Příp...'!J36</f>
        <v>0</v>
      </c>
      <c r="AX103" s="84">
        <f>'Přípojka vody SO02 - Příp...'!J37</f>
        <v>0</v>
      </c>
      <c r="AY103" s="84">
        <f>'Přípojka vody SO02 - Příp...'!J38</f>
        <v>0</v>
      </c>
      <c r="AZ103" s="84">
        <f>'Přípojka vody SO02 - Příp...'!F35</f>
        <v>0</v>
      </c>
      <c r="BA103" s="84">
        <f>'Přípojka vody SO02 - Příp...'!F36</f>
        <v>0</v>
      </c>
      <c r="BB103" s="84">
        <f>'Přípojka vody SO02 - Příp...'!F37</f>
        <v>0</v>
      </c>
      <c r="BC103" s="84">
        <f>'Přípojka vody SO02 - Příp...'!F38</f>
        <v>0</v>
      </c>
      <c r="BD103" s="86">
        <f>'Přípojka vody SO02 - Příp...'!F39</f>
        <v>0</v>
      </c>
      <c r="BT103" s="25" t="s">
        <v>86</v>
      </c>
      <c r="BV103" s="25" t="s">
        <v>75</v>
      </c>
      <c r="BW103" s="25" t="s">
        <v>107</v>
      </c>
      <c r="BX103" s="25" t="s">
        <v>81</v>
      </c>
      <c r="CL103" s="25" t="s">
        <v>1</v>
      </c>
    </row>
    <row r="104" spans="1:90" s="3" customFormat="1" ht="35.25" customHeight="1">
      <c r="A104" s="81" t="s">
        <v>82</v>
      </c>
      <c r="B104" s="47"/>
      <c r="C104" s="9"/>
      <c r="D104" s="9"/>
      <c r="E104" s="235" t="s">
        <v>108</v>
      </c>
      <c r="F104" s="235"/>
      <c r="G104" s="235"/>
      <c r="H104" s="235"/>
      <c r="I104" s="235"/>
      <c r="J104" s="9"/>
      <c r="K104" s="235" t="s">
        <v>92</v>
      </c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198">
        <f>'Přípojka kanal SO02 - Pří...'!J32</f>
        <v>0</v>
      </c>
      <c r="AH104" s="199"/>
      <c r="AI104" s="199"/>
      <c r="AJ104" s="199"/>
      <c r="AK104" s="199"/>
      <c r="AL104" s="199"/>
      <c r="AM104" s="199"/>
      <c r="AN104" s="198">
        <f t="shared" si="0"/>
        <v>0</v>
      </c>
      <c r="AO104" s="199"/>
      <c r="AP104" s="199"/>
      <c r="AQ104" s="82" t="s">
        <v>85</v>
      </c>
      <c r="AR104" s="47"/>
      <c r="AS104" s="83">
        <v>0</v>
      </c>
      <c r="AT104" s="84">
        <f t="shared" si="1"/>
        <v>0</v>
      </c>
      <c r="AU104" s="85">
        <f>'Přípojka kanal SO02 - Pří...'!P128</f>
        <v>0</v>
      </c>
      <c r="AV104" s="84">
        <f>'Přípojka kanal SO02 - Pří...'!J35</f>
        <v>0</v>
      </c>
      <c r="AW104" s="84">
        <f>'Přípojka kanal SO02 - Pří...'!J36</f>
        <v>0</v>
      </c>
      <c r="AX104" s="84">
        <f>'Přípojka kanal SO02 - Pří...'!J37</f>
        <v>0</v>
      </c>
      <c r="AY104" s="84">
        <f>'Přípojka kanal SO02 - Pří...'!J38</f>
        <v>0</v>
      </c>
      <c r="AZ104" s="84">
        <f>'Přípojka kanal SO02 - Pří...'!F35</f>
        <v>0</v>
      </c>
      <c r="BA104" s="84">
        <f>'Přípojka kanal SO02 - Pří...'!F36</f>
        <v>0</v>
      </c>
      <c r="BB104" s="84">
        <f>'Přípojka kanal SO02 - Pří...'!F37</f>
        <v>0</v>
      </c>
      <c r="BC104" s="84">
        <f>'Přípojka kanal SO02 - Pří...'!F38</f>
        <v>0</v>
      </c>
      <c r="BD104" s="86">
        <f>'Přípojka kanal SO02 - Pří...'!F39</f>
        <v>0</v>
      </c>
      <c r="BT104" s="25" t="s">
        <v>86</v>
      </c>
      <c r="BV104" s="25" t="s">
        <v>75</v>
      </c>
      <c r="BW104" s="25" t="s">
        <v>109</v>
      </c>
      <c r="BX104" s="25" t="s">
        <v>81</v>
      </c>
      <c r="CL104" s="25" t="s">
        <v>1</v>
      </c>
    </row>
    <row r="105" spans="1:90" s="3" customFormat="1" ht="35.25" customHeight="1">
      <c r="A105" s="81" t="s">
        <v>82</v>
      </c>
      <c r="B105" s="47"/>
      <c r="C105" s="9"/>
      <c r="D105" s="9"/>
      <c r="E105" s="235" t="s">
        <v>110</v>
      </c>
      <c r="F105" s="235"/>
      <c r="G105" s="235"/>
      <c r="H105" s="235"/>
      <c r="I105" s="235"/>
      <c r="J105" s="9"/>
      <c r="K105" s="235" t="s">
        <v>95</v>
      </c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198">
        <f>'Dešťová kanal SO02 - Dešť...'!J32</f>
        <v>0</v>
      </c>
      <c r="AH105" s="199"/>
      <c r="AI105" s="199"/>
      <c r="AJ105" s="199"/>
      <c r="AK105" s="199"/>
      <c r="AL105" s="199"/>
      <c r="AM105" s="199"/>
      <c r="AN105" s="198">
        <f t="shared" si="0"/>
        <v>0</v>
      </c>
      <c r="AO105" s="199"/>
      <c r="AP105" s="199"/>
      <c r="AQ105" s="82" t="s">
        <v>85</v>
      </c>
      <c r="AR105" s="47"/>
      <c r="AS105" s="83">
        <v>0</v>
      </c>
      <c r="AT105" s="84">
        <f t="shared" si="1"/>
        <v>0</v>
      </c>
      <c r="AU105" s="85">
        <f>'Dešťová kanal SO02 - Dešť...'!P128</f>
        <v>0</v>
      </c>
      <c r="AV105" s="84">
        <f>'Dešťová kanal SO02 - Dešť...'!J35</f>
        <v>0</v>
      </c>
      <c r="AW105" s="84">
        <f>'Dešťová kanal SO02 - Dešť...'!J36</f>
        <v>0</v>
      </c>
      <c r="AX105" s="84">
        <f>'Dešťová kanal SO02 - Dešť...'!J37</f>
        <v>0</v>
      </c>
      <c r="AY105" s="84">
        <f>'Dešťová kanal SO02 - Dešť...'!J38</f>
        <v>0</v>
      </c>
      <c r="AZ105" s="84">
        <f>'Dešťová kanal SO02 - Dešť...'!F35</f>
        <v>0</v>
      </c>
      <c r="BA105" s="84">
        <f>'Dešťová kanal SO02 - Dešť...'!F36</f>
        <v>0</v>
      </c>
      <c r="BB105" s="84">
        <f>'Dešťová kanal SO02 - Dešť...'!F37</f>
        <v>0</v>
      </c>
      <c r="BC105" s="84">
        <f>'Dešťová kanal SO02 - Dešť...'!F38</f>
        <v>0</v>
      </c>
      <c r="BD105" s="86">
        <f>'Dešťová kanal SO02 - Dešť...'!F39</f>
        <v>0</v>
      </c>
      <c r="BT105" s="25" t="s">
        <v>86</v>
      </c>
      <c r="BV105" s="25" t="s">
        <v>75</v>
      </c>
      <c r="BW105" s="25" t="s">
        <v>111</v>
      </c>
      <c r="BX105" s="25" t="s">
        <v>81</v>
      </c>
      <c r="CL105" s="25" t="s">
        <v>1</v>
      </c>
    </row>
    <row r="106" spans="1:90" s="3" customFormat="1" ht="35.25" customHeight="1">
      <c r="A106" s="81" t="s">
        <v>82</v>
      </c>
      <c r="B106" s="47"/>
      <c r="C106" s="9"/>
      <c r="D106" s="9"/>
      <c r="E106" s="235" t="s">
        <v>112</v>
      </c>
      <c r="F106" s="235"/>
      <c r="G106" s="235"/>
      <c r="H106" s="235"/>
      <c r="I106" s="235"/>
      <c r="J106" s="9"/>
      <c r="K106" s="235" t="s">
        <v>98</v>
      </c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198">
        <f>'Rozvod vody SO02 - Voda k...'!J32</f>
        <v>0</v>
      </c>
      <c r="AH106" s="199"/>
      <c r="AI106" s="199"/>
      <c r="AJ106" s="199"/>
      <c r="AK106" s="199"/>
      <c r="AL106" s="199"/>
      <c r="AM106" s="199"/>
      <c r="AN106" s="198">
        <f t="shared" si="0"/>
        <v>0</v>
      </c>
      <c r="AO106" s="199"/>
      <c r="AP106" s="199"/>
      <c r="AQ106" s="82" t="s">
        <v>85</v>
      </c>
      <c r="AR106" s="47"/>
      <c r="AS106" s="83">
        <v>0</v>
      </c>
      <c r="AT106" s="84">
        <f t="shared" si="1"/>
        <v>0</v>
      </c>
      <c r="AU106" s="85">
        <f>'Rozvod vody SO02 - Voda k...'!P125</f>
        <v>0</v>
      </c>
      <c r="AV106" s="84">
        <f>'Rozvod vody SO02 - Voda k...'!J35</f>
        <v>0</v>
      </c>
      <c r="AW106" s="84">
        <f>'Rozvod vody SO02 - Voda k...'!J36</f>
        <v>0</v>
      </c>
      <c r="AX106" s="84">
        <f>'Rozvod vody SO02 - Voda k...'!J37</f>
        <v>0</v>
      </c>
      <c r="AY106" s="84">
        <f>'Rozvod vody SO02 - Voda k...'!J38</f>
        <v>0</v>
      </c>
      <c r="AZ106" s="84">
        <f>'Rozvod vody SO02 - Voda k...'!F35</f>
        <v>0</v>
      </c>
      <c r="BA106" s="84">
        <f>'Rozvod vody SO02 - Voda k...'!F36</f>
        <v>0</v>
      </c>
      <c r="BB106" s="84">
        <f>'Rozvod vody SO02 - Voda k...'!F37</f>
        <v>0</v>
      </c>
      <c r="BC106" s="84">
        <f>'Rozvod vody SO02 - Voda k...'!F38</f>
        <v>0</v>
      </c>
      <c r="BD106" s="86">
        <f>'Rozvod vody SO02 - Voda k...'!F39</f>
        <v>0</v>
      </c>
      <c r="BT106" s="25" t="s">
        <v>86</v>
      </c>
      <c r="BV106" s="25" t="s">
        <v>75</v>
      </c>
      <c r="BW106" s="25" t="s">
        <v>113</v>
      </c>
      <c r="BX106" s="25" t="s">
        <v>81</v>
      </c>
      <c r="CL106" s="25" t="s">
        <v>1</v>
      </c>
    </row>
    <row r="107" spans="1:90" s="3" customFormat="1" ht="23.25" customHeight="1">
      <c r="A107" s="81" t="s">
        <v>82</v>
      </c>
      <c r="B107" s="47"/>
      <c r="C107" s="9"/>
      <c r="D107" s="9"/>
      <c r="E107" s="235" t="s">
        <v>114</v>
      </c>
      <c r="F107" s="235"/>
      <c r="G107" s="235"/>
      <c r="H107" s="235"/>
      <c r="I107" s="235"/>
      <c r="J107" s="9"/>
      <c r="K107" s="235" t="s">
        <v>101</v>
      </c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198">
        <f>'Vrty TČ SO02 - Vrty TČ vč...'!J32</f>
        <v>0</v>
      </c>
      <c r="AH107" s="199"/>
      <c r="AI107" s="199"/>
      <c r="AJ107" s="199"/>
      <c r="AK107" s="199"/>
      <c r="AL107" s="199"/>
      <c r="AM107" s="199"/>
      <c r="AN107" s="198">
        <f t="shared" si="0"/>
        <v>0</v>
      </c>
      <c r="AO107" s="199"/>
      <c r="AP107" s="199"/>
      <c r="AQ107" s="82" t="s">
        <v>85</v>
      </c>
      <c r="AR107" s="47"/>
      <c r="AS107" s="83">
        <v>0</v>
      </c>
      <c r="AT107" s="84">
        <f t="shared" si="1"/>
        <v>0</v>
      </c>
      <c r="AU107" s="85">
        <f>'Vrty TČ SO02 - Vrty TČ vč...'!P131</f>
        <v>0</v>
      </c>
      <c r="AV107" s="84">
        <f>'Vrty TČ SO02 - Vrty TČ vč...'!J35</f>
        <v>0</v>
      </c>
      <c r="AW107" s="84">
        <f>'Vrty TČ SO02 - Vrty TČ vč...'!J36</f>
        <v>0</v>
      </c>
      <c r="AX107" s="84">
        <f>'Vrty TČ SO02 - Vrty TČ vč...'!J37</f>
        <v>0</v>
      </c>
      <c r="AY107" s="84">
        <f>'Vrty TČ SO02 - Vrty TČ vč...'!J38</f>
        <v>0</v>
      </c>
      <c r="AZ107" s="84">
        <f>'Vrty TČ SO02 - Vrty TČ vč...'!F35</f>
        <v>0</v>
      </c>
      <c r="BA107" s="84">
        <f>'Vrty TČ SO02 - Vrty TČ vč...'!F36</f>
        <v>0</v>
      </c>
      <c r="BB107" s="84">
        <f>'Vrty TČ SO02 - Vrty TČ vč...'!F37</f>
        <v>0</v>
      </c>
      <c r="BC107" s="84">
        <f>'Vrty TČ SO02 - Vrty TČ vč...'!F38</f>
        <v>0</v>
      </c>
      <c r="BD107" s="86">
        <f>'Vrty TČ SO02 - Vrty TČ vč...'!F39</f>
        <v>0</v>
      </c>
      <c r="BT107" s="25" t="s">
        <v>86</v>
      </c>
      <c r="BV107" s="25" t="s">
        <v>75</v>
      </c>
      <c r="BW107" s="25" t="s">
        <v>115</v>
      </c>
      <c r="BX107" s="25" t="s">
        <v>81</v>
      </c>
      <c r="CL107" s="25" t="s">
        <v>1</v>
      </c>
    </row>
    <row r="108" spans="1:90" s="3" customFormat="1" ht="23.25" customHeight="1">
      <c r="A108" s="81" t="s">
        <v>82</v>
      </c>
      <c r="B108" s="47"/>
      <c r="C108" s="9"/>
      <c r="D108" s="9"/>
      <c r="E108" s="235" t="s">
        <v>116</v>
      </c>
      <c r="F108" s="235"/>
      <c r="G108" s="235"/>
      <c r="H108" s="235"/>
      <c r="I108" s="235"/>
      <c r="J108" s="9"/>
      <c r="K108" s="235" t="s">
        <v>117</v>
      </c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198">
        <f>'Přípojka el. NN - Přípojk...'!J32</f>
        <v>0</v>
      </c>
      <c r="AH108" s="199"/>
      <c r="AI108" s="199"/>
      <c r="AJ108" s="199"/>
      <c r="AK108" s="199"/>
      <c r="AL108" s="199"/>
      <c r="AM108" s="199"/>
      <c r="AN108" s="198">
        <f t="shared" si="0"/>
        <v>0</v>
      </c>
      <c r="AO108" s="199"/>
      <c r="AP108" s="199"/>
      <c r="AQ108" s="82" t="s">
        <v>85</v>
      </c>
      <c r="AR108" s="47"/>
      <c r="AS108" s="83">
        <v>0</v>
      </c>
      <c r="AT108" s="84">
        <f t="shared" si="1"/>
        <v>0</v>
      </c>
      <c r="AU108" s="85">
        <f>'Přípojka el. NN - Přípojk...'!P123</f>
        <v>0</v>
      </c>
      <c r="AV108" s="84">
        <f>'Přípojka el. NN - Přípojk...'!J35</f>
        <v>0</v>
      </c>
      <c r="AW108" s="84">
        <f>'Přípojka el. NN - Přípojk...'!J36</f>
        <v>0</v>
      </c>
      <c r="AX108" s="84">
        <f>'Přípojka el. NN - Přípojk...'!J37</f>
        <v>0</v>
      </c>
      <c r="AY108" s="84">
        <f>'Přípojka el. NN - Přípojk...'!J38</f>
        <v>0</v>
      </c>
      <c r="AZ108" s="84">
        <f>'Přípojka el. NN - Přípojk...'!F35</f>
        <v>0</v>
      </c>
      <c r="BA108" s="84">
        <f>'Přípojka el. NN - Přípojk...'!F36</f>
        <v>0</v>
      </c>
      <c r="BB108" s="84">
        <f>'Přípojka el. NN - Přípojk...'!F37</f>
        <v>0</v>
      </c>
      <c r="BC108" s="84">
        <f>'Přípojka el. NN - Přípojk...'!F38</f>
        <v>0</v>
      </c>
      <c r="BD108" s="86">
        <f>'Přípojka el. NN - Přípojk...'!F39</f>
        <v>0</v>
      </c>
      <c r="BT108" s="25" t="s">
        <v>86</v>
      </c>
      <c r="BV108" s="25" t="s">
        <v>75</v>
      </c>
      <c r="BW108" s="25" t="s">
        <v>118</v>
      </c>
      <c r="BX108" s="25" t="s">
        <v>81</v>
      </c>
      <c r="CL108" s="25" t="s">
        <v>1</v>
      </c>
    </row>
    <row r="109" spans="1:90" s="3" customFormat="1" ht="16.5" customHeight="1">
      <c r="A109" s="81" t="s">
        <v>82</v>
      </c>
      <c r="B109" s="47"/>
      <c r="C109" s="9"/>
      <c r="D109" s="9"/>
      <c r="E109" s="235" t="s">
        <v>119</v>
      </c>
      <c r="F109" s="235"/>
      <c r="G109" s="235"/>
      <c r="H109" s="235"/>
      <c r="I109" s="235"/>
      <c r="J109" s="9"/>
      <c r="K109" s="235" t="s">
        <v>120</v>
      </c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198">
        <f>'00557 - SO03, SO04 - pergoly'!J32</f>
        <v>0</v>
      </c>
      <c r="AH109" s="199"/>
      <c r="AI109" s="199"/>
      <c r="AJ109" s="199"/>
      <c r="AK109" s="199"/>
      <c r="AL109" s="199"/>
      <c r="AM109" s="199"/>
      <c r="AN109" s="198">
        <f t="shared" si="0"/>
        <v>0</v>
      </c>
      <c r="AO109" s="199"/>
      <c r="AP109" s="199"/>
      <c r="AQ109" s="82" t="s">
        <v>85</v>
      </c>
      <c r="AR109" s="47"/>
      <c r="AS109" s="83">
        <v>0</v>
      </c>
      <c r="AT109" s="84">
        <f t="shared" si="1"/>
        <v>0</v>
      </c>
      <c r="AU109" s="85">
        <f>'00557 - SO03, SO04 - pergoly'!P128</f>
        <v>0</v>
      </c>
      <c r="AV109" s="84">
        <f>'00557 - SO03, SO04 - pergoly'!J35</f>
        <v>0</v>
      </c>
      <c r="AW109" s="84">
        <f>'00557 - SO03, SO04 - pergoly'!J36</f>
        <v>0</v>
      </c>
      <c r="AX109" s="84">
        <f>'00557 - SO03, SO04 - pergoly'!J37</f>
        <v>0</v>
      </c>
      <c r="AY109" s="84">
        <f>'00557 - SO03, SO04 - pergoly'!J38</f>
        <v>0</v>
      </c>
      <c r="AZ109" s="84">
        <f>'00557 - SO03, SO04 - pergoly'!F35</f>
        <v>0</v>
      </c>
      <c r="BA109" s="84">
        <f>'00557 - SO03, SO04 - pergoly'!F36</f>
        <v>0</v>
      </c>
      <c r="BB109" s="84">
        <f>'00557 - SO03, SO04 - pergoly'!F37</f>
        <v>0</v>
      </c>
      <c r="BC109" s="84">
        <f>'00557 - SO03, SO04 - pergoly'!F38</f>
        <v>0</v>
      </c>
      <c r="BD109" s="86">
        <f>'00557 - SO03, SO04 - pergoly'!F39</f>
        <v>0</v>
      </c>
      <c r="BT109" s="25" t="s">
        <v>86</v>
      </c>
      <c r="BV109" s="25" t="s">
        <v>75</v>
      </c>
      <c r="BW109" s="25" t="s">
        <v>121</v>
      </c>
      <c r="BX109" s="25" t="s">
        <v>81</v>
      </c>
      <c r="CL109" s="25" t="s">
        <v>1</v>
      </c>
    </row>
    <row r="110" spans="1:90" s="3" customFormat="1" ht="16.5" customHeight="1">
      <c r="A110" s="81" t="s">
        <v>82</v>
      </c>
      <c r="B110" s="47"/>
      <c r="C110" s="9"/>
      <c r="D110" s="9"/>
      <c r="E110" s="235" t="s">
        <v>122</v>
      </c>
      <c r="F110" s="235"/>
      <c r="G110" s="235"/>
      <c r="H110" s="235"/>
      <c r="I110" s="235"/>
      <c r="J110" s="9"/>
      <c r="K110" s="235" t="s">
        <v>123</v>
      </c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198">
        <f>'SO03 - elektroinstalace z...'!J32</f>
        <v>0</v>
      </c>
      <c r="AH110" s="199"/>
      <c r="AI110" s="199"/>
      <c r="AJ110" s="199"/>
      <c r="AK110" s="199"/>
      <c r="AL110" s="199"/>
      <c r="AM110" s="199"/>
      <c r="AN110" s="198">
        <f t="shared" si="0"/>
        <v>0</v>
      </c>
      <c r="AO110" s="199"/>
      <c r="AP110" s="199"/>
      <c r="AQ110" s="82" t="s">
        <v>85</v>
      </c>
      <c r="AR110" s="47"/>
      <c r="AS110" s="83">
        <v>0</v>
      </c>
      <c r="AT110" s="84">
        <f t="shared" si="1"/>
        <v>0</v>
      </c>
      <c r="AU110" s="85">
        <f>'SO03 - elektroinstalace z...'!P123</f>
        <v>0</v>
      </c>
      <c r="AV110" s="84">
        <f>'SO03 - elektroinstalace z...'!J35</f>
        <v>0</v>
      </c>
      <c r="AW110" s="84">
        <f>'SO03 - elektroinstalace z...'!J36</f>
        <v>0</v>
      </c>
      <c r="AX110" s="84">
        <f>'SO03 - elektroinstalace z...'!J37</f>
        <v>0</v>
      </c>
      <c r="AY110" s="84">
        <f>'SO03 - elektroinstalace z...'!J38</f>
        <v>0</v>
      </c>
      <c r="AZ110" s="84">
        <f>'SO03 - elektroinstalace z...'!F35</f>
        <v>0</v>
      </c>
      <c r="BA110" s="84">
        <f>'SO03 - elektroinstalace z...'!F36</f>
        <v>0</v>
      </c>
      <c r="BB110" s="84">
        <f>'SO03 - elektroinstalace z...'!F37</f>
        <v>0</v>
      </c>
      <c r="BC110" s="84">
        <f>'SO03 - elektroinstalace z...'!F38</f>
        <v>0</v>
      </c>
      <c r="BD110" s="86">
        <f>'SO03 - elektroinstalace z...'!F39</f>
        <v>0</v>
      </c>
      <c r="BT110" s="25" t="s">
        <v>86</v>
      </c>
      <c r="BV110" s="25" t="s">
        <v>75</v>
      </c>
      <c r="BW110" s="25" t="s">
        <v>124</v>
      </c>
      <c r="BX110" s="25" t="s">
        <v>81</v>
      </c>
      <c r="CL110" s="25" t="s">
        <v>1</v>
      </c>
    </row>
    <row r="111" spans="1:90" s="3" customFormat="1" ht="16.5" customHeight="1">
      <c r="A111" s="81" t="s">
        <v>82</v>
      </c>
      <c r="B111" s="47"/>
      <c r="C111" s="9"/>
      <c r="D111" s="9"/>
      <c r="E111" s="235" t="s">
        <v>125</v>
      </c>
      <c r="F111" s="235"/>
      <c r="G111" s="235"/>
      <c r="H111" s="235"/>
      <c r="I111" s="235"/>
      <c r="J111" s="9"/>
      <c r="K111" s="235" t="s">
        <v>123</v>
      </c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198">
        <f>'SO04 - elektroinstalace z...'!J32</f>
        <v>0</v>
      </c>
      <c r="AH111" s="199"/>
      <c r="AI111" s="199"/>
      <c r="AJ111" s="199"/>
      <c r="AK111" s="199"/>
      <c r="AL111" s="199"/>
      <c r="AM111" s="199"/>
      <c r="AN111" s="198">
        <f t="shared" si="0"/>
        <v>0</v>
      </c>
      <c r="AO111" s="199"/>
      <c r="AP111" s="199"/>
      <c r="AQ111" s="82" t="s">
        <v>85</v>
      </c>
      <c r="AR111" s="47"/>
      <c r="AS111" s="83">
        <v>0</v>
      </c>
      <c r="AT111" s="84">
        <f t="shared" si="1"/>
        <v>0</v>
      </c>
      <c r="AU111" s="85">
        <f>'SO04 - elektroinstalace z...'!P123</f>
        <v>0</v>
      </c>
      <c r="AV111" s="84">
        <f>'SO04 - elektroinstalace z...'!J35</f>
        <v>0</v>
      </c>
      <c r="AW111" s="84">
        <f>'SO04 - elektroinstalace z...'!J36</f>
        <v>0</v>
      </c>
      <c r="AX111" s="84">
        <f>'SO04 - elektroinstalace z...'!J37</f>
        <v>0</v>
      </c>
      <c r="AY111" s="84">
        <f>'SO04 - elektroinstalace z...'!J38</f>
        <v>0</v>
      </c>
      <c r="AZ111" s="84">
        <f>'SO04 - elektroinstalace z...'!F35</f>
        <v>0</v>
      </c>
      <c r="BA111" s="84">
        <f>'SO04 - elektroinstalace z...'!F36</f>
        <v>0</v>
      </c>
      <c r="BB111" s="84">
        <f>'SO04 - elektroinstalace z...'!F37</f>
        <v>0</v>
      </c>
      <c r="BC111" s="84">
        <f>'SO04 - elektroinstalace z...'!F38</f>
        <v>0</v>
      </c>
      <c r="BD111" s="86">
        <f>'SO04 - elektroinstalace z...'!F39</f>
        <v>0</v>
      </c>
      <c r="BT111" s="25" t="s">
        <v>86</v>
      </c>
      <c r="BV111" s="25" t="s">
        <v>75</v>
      </c>
      <c r="BW111" s="25" t="s">
        <v>126</v>
      </c>
      <c r="BX111" s="25" t="s">
        <v>81</v>
      </c>
      <c r="CL111" s="25" t="s">
        <v>1</v>
      </c>
    </row>
    <row r="112" spans="1:90" s="3" customFormat="1" ht="16.5" customHeight="1">
      <c r="A112" s="81" t="s">
        <v>82</v>
      </c>
      <c r="B112" s="47"/>
      <c r="C112" s="9"/>
      <c r="D112" s="9"/>
      <c r="E112" s="235" t="s">
        <v>127</v>
      </c>
      <c r="F112" s="235"/>
      <c r="G112" s="235"/>
      <c r="H112" s="235"/>
      <c r="I112" s="235"/>
      <c r="J112" s="9"/>
      <c r="K112" s="235" t="s">
        <v>128</v>
      </c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5"/>
      <c r="AG112" s="198">
        <f>'00558 - Zpevněné plochy, ...'!J32</f>
        <v>0</v>
      </c>
      <c r="AH112" s="199"/>
      <c r="AI112" s="199"/>
      <c r="AJ112" s="199"/>
      <c r="AK112" s="199"/>
      <c r="AL112" s="199"/>
      <c r="AM112" s="199"/>
      <c r="AN112" s="198">
        <f t="shared" si="0"/>
        <v>0</v>
      </c>
      <c r="AO112" s="199"/>
      <c r="AP112" s="199"/>
      <c r="AQ112" s="82" t="s">
        <v>85</v>
      </c>
      <c r="AR112" s="47"/>
      <c r="AS112" s="83">
        <v>0</v>
      </c>
      <c r="AT112" s="84">
        <f t="shared" si="1"/>
        <v>0</v>
      </c>
      <c r="AU112" s="85">
        <f>'00558 - Zpevněné plochy, ...'!P127</f>
        <v>0</v>
      </c>
      <c r="AV112" s="84">
        <f>'00558 - Zpevněné plochy, ...'!J35</f>
        <v>0</v>
      </c>
      <c r="AW112" s="84">
        <f>'00558 - Zpevněné plochy, ...'!J36</f>
        <v>0</v>
      </c>
      <c r="AX112" s="84">
        <f>'00558 - Zpevněné plochy, ...'!J37</f>
        <v>0</v>
      </c>
      <c r="AY112" s="84">
        <f>'00558 - Zpevněné plochy, ...'!J38</f>
        <v>0</v>
      </c>
      <c r="AZ112" s="84">
        <f>'00558 - Zpevněné plochy, ...'!F35</f>
        <v>0</v>
      </c>
      <c r="BA112" s="84">
        <f>'00558 - Zpevněné plochy, ...'!F36</f>
        <v>0</v>
      </c>
      <c r="BB112" s="84">
        <f>'00558 - Zpevněné plochy, ...'!F37</f>
        <v>0</v>
      </c>
      <c r="BC112" s="84">
        <f>'00558 - Zpevněné plochy, ...'!F38</f>
        <v>0</v>
      </c>
      <c r="BD112" s="86">
        <f>'00558 - Zpevněné plochy, ...'!F39</f>
        <v>0</v>
      </c>
      <c r="BT112" s="25" t="s">
        <v>86</v>
      </c>
      <c r="BV112" s="25" t="s">
        <v>75</v>
      </c>
      <c r="BW112" s="25" t="s">
        <v>129</v>
      </c>
      <c r="BX112" s="25" t="s">
        <v>81</v>
      </c>
      <c r="CL112" s="25" t="s">
        <v>1</v>
      </c>
    </row>
    <row r="113" spans="1:90" s="3" customFormat="1" ht="16.5" customHeight="1">
      <c r="A113" s="81" t="s">
        <v>82</v>
      </c>
      <c r="B113" s="47"/>
      <c r="C113" s="9"/>
      <c r="D113" s="9"/>
      <c r="E113" s="235" t="s">
        <v>130</v>
      </c>
      <c r="F113" s="235"/>
      <c r="G113" s="235"/>
      <c r="H113" s="235"/>
      <c r="I113" s="235"/>
      <c r="J113" s="9"/>
      <c r="K113" s="235" t="s">
        <v>130</v>
      </c>
      <c r="L113" s="235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  <c r="Y113" s="235"/>
      <c r="Z113" s="235"/>
      <c r="AA113" s="235"/>
      <c r="AB113" s="235"/>
      <c r="AC113" s="235"/>
      <c r="AD113" s="235"/>
      <c r="AE113" s="235"/>
      <c r="AF113" s="235"/>
      <c r="AG113" s="198">
        <f>'VRN - VRN'!J32</f>
        <v>0</v>
      </c>
      <c r="AH113" s="199"/>
      <c r="AI113" s="199"/>
      <c r="AJ113" s="199"/>
      <c r="AK113" s="199"/>
      <c r="AL113" s="199"/>
      <c r="AM113" s="199"/>
      <c r="AN113" s="198">
        <f t="shared" si="0"/>
        <v>0</v>
      </c>
      <c r="AO113" s="199"/>
      <c r="AP113" s="199"/>
      <c r="AQ113" s="82" t="s">
        <v>85</v>
      </c>
      <c r="AR113" s="47"/>
      <c r="AS113" s="87">
        <v>0</v>
      </c>
      <c r="AT113" s="88">
        <f t="shared" si="1"/>
        <v>0</v>
      </c>
      <c r="AU113" s="89">
        <f>'VRN - VRN'!P125</f>
        <v>0</v>
      </c>
      <c r="AV113" s="88">
        <f>'VRN - VRN'!J35</f>
        <v>0</v>
      </c>
      <c r="AW113" s="88">
        <f>'VRN - VRN'!J36</f>
        <v>0</v>
      </c>
      <c r="AX113" s="88">
        <f>'VRN - VRN'!J37</f>
        <v>0</v>
      </c>
      <c r="AY113" s="88">
        <f>'VRN - VRN'!J38</f>
        <v>0</v>
      </c>
      <c r="AZ113" s="88">
        <f>'VRN - VRN'!F35</f>
        <v>0</v>
      </c>
      <c r="BA113" s="88">
        <f>'VRN - VRN'!F36</f>
        <v>0</v>
      </c>
      <c r="BB113" s="88">
        <f>'VRN - VRN'!F37</f>
        <v>0</v>
      </c>
      <c r="BC113" s="88">
        <f>'VRN - VRN'!F38</f>
        <v>0</v>
      </c>
      <c r="BD113" s="90">
        <f>'VRN - VRN'!F39</f>
        <v>0</v>
      </c>
      <c r="BT113" s="25" t="s">
        <v>86</v>
      </c>
      <c r="BV113" s="25" t="s">
        <v>75</v>
      </c>
      <c r="BW113" s="25" t="s">
        <v>131</v>
      </c>
      <c r="BX113" s="25" t="s">
        <v>81</v>
      </c>
      <c r="CL113" s="25" t="s">
        <v>1</v>
      </c>
    </row>
    <row r="114" spans="1:90" s="1" customFormat="1" ht="30" customHeight="1">
      <c r="B114" s="32"/>
      <c r="AR114" s="32"/>
    </row>
    <row r="115" spans="1:90" s="1" customFormat="1" ht="7" customHeight="1"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32"/>
    </row>
  </sheetData>
  <sheetProtection algorithmName="SHA-512" hashValue="TSRuFSyoDmOD3EFoZX5bellMJfp5SWp3KHHPBq3OO8f+itVz7FSzMjBU/mDeghDwZKTGPd9d3KM36oJ6bSu86w==" saltValue="BtiTa7Zg51jIiQFFrPB2N5ZzxYDXArIR16Sg6VS6zsIPviHZwOl3iI7xGb8GzGvXtYsnRmiG5wnzRhszs3UcOA==" spinCount="100000" sheet="1" objects="1" scenarios="1" formatColumns="0" formatRows="0"/>
  <mergeCells count="114">
    <mergeCell ref="E112:I112"/>
    <mergeCell ref="K112:AF112"/>
    <mergeCell ref="E113:I113"/>
    <mergeCell ref="K113:AF113"/>
    <mergeCell ref="L85:AJ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C92:G92"/>
    <mergeCell ref="D95:H95"/>
    <mergeCell ref="E97:I97"/>
    <mergeCell ref="E104:I104"/>
    <mergeCell ref="E98:I98"/>
    <mergeCell ref="E103:I103"/>
    <mergeCell ref="E102:I102"/>
    <mergeCell ref="E101:I101"/>
    <mergeCell ref="E99:I99"/>
    <mergeCell ref="E100:I100"/>
    <mergeCell ref="E96:I96"/>
    <mergeCell ref="L33:P33"/>
    <mergeCell ref="AK33:AO33"/>
    <mergeCell ref="W33:AE33"/>
    <mergeCell ref="E109:I109"/>
    <mergeCell ref="K109:AF109"/>
    <mergeCell ref="E110:I110"/>
    <mergeCell ref="K110:AF110"/>
    <mergeCell ref="E111:I111"/>
    <mergeCell ref="K111:AF111"/>
    <mergeCell ref="I92:AF92"/>
    <mergeCell ref="J95:AF95"/>
    <mergeCell ref="K96:AF96"/>
    <mergeCell ref="K104:AF104"/>
    <mergeCell ref="K100:AF100"/>
    <mergeCell ref="K97:AF97"/>
    <mergeCell ref="K101:AF101"/>
    <mergeCell ref="K102:AF102"/>
    <mergeCell ref="K103:AF103"/>
    <mergeCell ref="K99:AF99"/>
    <mergeCell ref="K98:AF98"/>
    <mergeCell ref="AN92:AP92"/>
    <mergeCell ref="AN101:AP101"/>
    <mergeCell ref="AN97:AP97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AS89:AT91"/>
    <mergeCell ref="AN105:AP105"/>
    <mergeCell ref="AG105:AM105"/>
    <mergeCell ref="AN106:AP106"/>
    <mergeCell ref="AG106:AM106"/>
    <mergeCell ref="AK35:AO35"/>
    <mergeCell ref="X35:AB35"/>
    <mergeCell ref="AR2:BE2"/>
    <mergeCell ref="AG101:AM101"/>
    <mergeCell ref="AG103:AM103"/>
    <mergeCell ref="AG102:AM102"/>
    <mergeCell ref="AG92:AM92"/>
    <mergeCell ref="AG100:AM100"/>
    <mergeCell ref="AG104:AM104"/>
    <mergeCell ref="AG99:AM99"/>
    <mergeCell ref="AG96:AM96"/>
    <mergeCell ref="AG97:AM97"/>
    <mergeCell ref="AG98:AM98"/>
    <mergeCell ref="AG95:AM95"/>
    <mergeCell ref="AM87:AN87"/>
    <mergeCell ref="AM89:AP89"/>
    <mergeCell ref="AM90:AP90"/>
    <mergeCell ref="AN99:AP99"/>
    <mergeCell ref="AN104:AP104"/>
    <mergeCell ref="AN112:AP112"/>
    <mergeCell ref="AG112:AM112"/>
    <mergeCell ref="AN113:AP113"/>
    <mergeCell ref="AG113:AM113"/>
    <mergeCell ref="AG94:AM94"/>
    <mergeCell ref="AN94:AP94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00:AP100"/>
    <mergeCell ref="AN95:AP95"/>
    <mergeCell ref="AN102:AP102"/>
    <mergeCell ref="AN98:AP98"/>
    <mergeCell ref="AN103:AP103"/>
    <mergeCell ref="AN96:AP96"/>
  </mergeCells>
  <hyperlinks>
    <hyperlink ref="A96" location="'00555 - SO01 RD'!C2" display="/" xr:uid="{00000000-0004-0000-0000-000000000000}"/>
    <hyperlink ref="A97" location="'Přípojka vody SO01 - Příp...'!C2" display="/" xr:uid="{00000000-0004-0000-0000-000001000000}"/>
    <hyperlink ref="A98" location="'Přípojka kanal SO01 - Pří...'!C2" display="/" xr:uid="{00000000-0004-0000-0000-000002000000}"/>
    <hyperlink ref="A99" location="'Dešťová kanal SO01 - Dešť...'!C2" display="/" xr:uid="{00000000-0004-0000-0000-000003000000}"/>
    <hyperlink ref="A100" location="'Rozvod vody SO01 - Voda k...'!C2" display="/" xr:uid="{00000000-0004-0000-0000-000004000000}"/>
    <hyperlink ref="A101" location="'Vrty TČ SO01 - Vrty TČ vč...'!C2" display="/" xr:uid="{00000000-0004-0000-0000-000005000000}"/>
    <hyperlink ref="A102" location="'00556 - SO02 RD'!C2" display="/" xr:uid="{00000000-0004-0000-0000-000006000000}"/>
    <hyperlink ref="A103" location="'Přípojka vody SO02 - Příp...'!C2" display="/" xr:uid="{00000000-0004-0000-0000-000007000000}"/>
    <hyperlink ref="A104" location="'Přípojka kanal SO02 - Pří...'!C2" display="/" xr:uid="{00000000-0004-0000-0000-000008000000}"/>
    <hyperlink ref="A105" location="'Dešťová kanal SO02 - Dešť...'!C2" display="/" xr:uid="{00000000-0004-0000-0000-000009000000}"/>
    <hyperlink ref="A106" location="'Rozvod vody SO02 - Voda k...'!C2" display="/" xr:uid="{00000000-0004-0000-0000-00000A000000}"/>
    <hyperlink ref="A107" location="'Vrty TČ SO02 - Vrty TČ vč...'!C2" display="/" xr:uid="{00000000-0004-0000-0000-00000B000000}"/>
    <hyperlink ref="A108" location="'Přípojka el. NN - Přípojk...'!C2" display="/" xr:uid="{00000000-0004-0000-0000-00000C000000}"/>
    <hyperlink ref="A109" location="'00557 - SO03, SO04 - pergoly'!C2" display="/" xr:uid="{00000000-0004-0000-0000-00000D000000}"/>
    <hyperlink ref="A110" location="'SO03 - elektroinstalace z...'!C2" display="/" xr:uid="{00000000-0004-0000-0000-00000E000000}"/>
    <hyperlink ref="A111" location="'SO04 - elektroinstalace z...'!C2" display="/" xr:uid="{00000000-0004-0000-0000-00000F000000}"/>
    <hyperlink ref="A112" location="'00558 - Zpevněné plochy, ...'!C2" display="/" xr:uid="{00000000-0004-0000-0000-000010000000}"/>
    <hyperlink ref="A113" location="'VRN - VRN'!C2" display="/" xr:uid="{00000000-0004-0000-00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60"/>
  <sheetViews>
    <sheetView showGridLines="0" workbookViewId="0">
      <selection activeCell="F4" sqref="F4"/>
    </sheetView>
  </sheetViews>
  <sheetFormatPr baseColWidth="10" defaultColWidth="8.7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87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132</v>
      </c>
      <c r="L4" s="20"/>
      <c r="M4" s="91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133</v>
      </c>
      <c r="L8" s="20"/>
    </row>
    <row r="9" spans="2:46" s="1" customFormat="1" ht="16.5" customHeight="1">
      <c r="B9" s="32"/>
      <c r="E9" s="241" t="s">
        <v>134</v>
      </c>
      <c r="F9" s="240"/>
      <c r="G9" s="240"/>
      <c r="H9" s="240"/>
      <c r="L9" s="32"/>
    </row>
    <row r="10" spans="2:46" s="1" customFormat="1" ht="12" customHeight="1">
      <c r="B10" s="32"/>
      <c r="D10" s="27" t="s">
        <v>135</v>
      </c>
      <c r="L10" s="32"/>
    </row>
    <row r="11" spans="2:46" s="1" customFormat="1" ht="16.5" customHeight="1">
      <c r="B11" s="32"/>
      <c r="E11" s="236" t="s">
        <v>136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1" t="str">
        <f>'Rekapitulace stavby'!AN8</f>
        <v>1. 11. 2024</v>
      </c>
      <c r="L14" s="32"/>
    </row>
    <row r="15" spans="2:46" s="1" customFormat="1" ht="11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2"/>
      <c r="E29" s="228" t="s">
        <v>1</v>
      </c>
      <c r="F29" s="228"/>
      <c r="G29" s="228"/>
      <c r="H29" s="228"/>
      <c r="L29" s="92"/>
    </row>
    <row r="30" spans="2:12" s="1" customFormat="1" ht="7" customHeight="1">
      <c r="B30" s="32"/>
      <c r="L30" s="32"/>
    </row>
    <row r="31" spans="2:12" s="1" customFormat="1" ht="7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25.25" customHeight="1">
      <c r="B32" s="32"/>
      <c r="D32" s="93" t="s">
        <v>33</v>
      </c>
      <c r="J32" s="64">
        <f>ROUND(J162, 2)</f>
        <v>0</v>
      </c>
      <c r="L32" s="32"/>
    </row>
    <row r="33" spans="2:12" s="1" customFormat="1" ht="7" customHeight="1">
      <c r="B33" s="32"/>
      <c r="D33" s="52"/>
      <c r="E33" s="52"/>
      <c r="F33" s="52"/>
      <c r="G33" s="52"/>
      <c r="H33" s="52"/>
      <c r="I33" s="52"/>
      <c r="J33" s="52"/>
      <c r="K33" s="52"/>
      <c r="L33" s="32"/>
    </row>
    <row r="34" spans="2:12" s="1" customFormat="1" ht="14.5" customHeight="1">
      <c r="B34" s="32"/>
      <c r="F34" s="94" t="s">
        <v>35</v>
      </c>
      <c r="I34" s="94" t="s">
        <v>34</v>
      </c>
      <c r="J34" s="94" t="s">
        <v>36</v>
      </c>
      <c r="L34" s="32"/>
    </row>
    <row r="35" spans="2:12" s="1" customFormat="1" ht="14.5" customHeight="1">
      <c r="B35" s="32"/>
      <c r="D35" s="95" t="s">
        <v>37</v>
      </c>
      <c r="E35" s="27" t="s">
        <v>38</v>
      </c>
      <c r="F35" s="84">
        <f>ROUND((SUM(BE162:BE2359)),  2)</f>
        <v>0</v>
      </c>
      <c r="I35" s="96">
        <v>0.21</v>
      </c>
      <c r="J35" s="84">
        <f>ROUND(((SUM(BE162:BE2359))*I35),  2)</f>
        <v>0</v>
      </c>
      <c r="L35" s="32"/>
    </row>
    <row r="36" spans="2:12" s="1" customFormat="1" ht="14.5" customHeight="1">
      <c r="B36" s="32"/>
      <c r="E36" s="27" t="s">
        <v>39</v>
      </c>
      <c r="F36" s="84">
        <f>ROUND((SUM(BF162:BF2359)),  2)</f>
        <v>0</v>
      </c>
      <c r="I36" s="96">
        <v>0.12</v>
      </c>
      <c r="J36" s="84">
        <f>ROUND(((SUM(BF162:BF2359))*I36),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4">
        <f>ROUND((SUM(BG162:BG2359)),  2)</f>
        <v>0</v>
      </c>
      <c r="I37" s="96">
        <v>0.21</v>
      </c>
      <c r="J37" s="84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4">
        <f>ROUND((SUM(BH162:BH2359)),  2)</f>
        <v>0</v>
      </c>
      <c r="I38" s="96">
        <v>0.12</v>
      </c>
      <c r="J38" s="84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4">
        <f>ROUND((SUM(BI162:BI2359)),  2)</f>
        <v>0</v>
      </c>
      <c r="I39" s="96">
        <v>0</v>
      </c>
      <c r="J39" s="84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25" customHeight="1">
      <c r="B41" s="32"/>
      <c r="C41" s="97"/>
      <c r="D41" s="98" t="s">
        <v>43</v>
      </c>
      <c r="E41" s="55"/>
      <c r="F41" s="55"/>
      <c r="G41" s="99" t="s">
        <v>44</v>
      </c>
      <c r="H41" s="100" t="s">
        <v>45</v>
      </c>
      <c r="I41" s="55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2" t="s">
        <v>48</v>
      </c>
      <c r="E61" s="34"/>
      <c r="F61" s="103" t="s">
        <v>49</v>
      </c>
      <c r="G61" s="42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2" t="s">
        <v>48</v>
      </c>
      <c r="E76" s="34"/>
      <c r="F76" s="103" t="s">
        <v>49</v>
      </c>
      <c r="G76" s="42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12" s="1" customFormat="1" ht="25" customHeight="1">
      <c r="B82" s="32"/>
      <c r="C82" s="21" t="s">
        <v>137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133</v>
      </c>
      <c r="L86" s="20"/>
    </row>
    <row r="87" spans="2:12" s="1" customFormat="1" ht="16.5" customHeight="1">
      <c r="B87" s="32"/>
      <c r="E87" s="241" t="s">
        <v>134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135</v>
      </c>
      <c r="L88" s="32"/>
    </row>
    <row r="89" spans="2:12" s="1" customFormat="1" ht="16.5" customHeight="1">
      <c r="B89" s="32"/>
      <c r="E89" s="236" t="str">
        <f>E11</f>
        <v>00555 - SO01 RD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1" t="str">
        <f>IF(J14="","",J14)</f>
        <v>1. 11. 2024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138</v>
      </c>
      <c r="D96" s="97"/>
      <c r="E96" s="97"/>
      <c r="F96" s="97"/>
      <c r="G96" s="97"/>
      <c r="H96" s="97"/>
      <c r="I96" s="97"/>
      <c r="J96" s="106" t="s">
        <v>139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3" customHeight="1">
      <c r="B98" s="32"/>
      <c r="C98" s="107" t="s">
        <v>140</v>
      </c>
      <c r="J98" s="64">
        <f>J162</f>
        <v>0</v>
      </c>
      <c r="L98" s="32"/>
      <c r="AU98" s="17" t="s">
        <v>141</v>
      </c>
    </row>
    <row r="99" spans="2:47" s="8" customFormat="1" ht="25" customHeight="1">
      <c r="B99" s="108"/>
      <c r="D99" s="109" t="s">
        <v>142</v>
      </c>
      <c r="E99" s="110"/>
      <c r="F99" s="110"/>
      <c r="G99" s="110"/>
      <c r="H99" s="110"/>
      <c r="I99" s="110"/>
      <c r="J99" s="111">
        <f>J163</f>
        <v>0</v>
      </c>
      <c r="L99" s="108"/>
    </row>
    <row r="100" spans="2:47" s="9" customFormat="1" ht="20" customHeight="1">
      <c r="B100" s="112"/>
      <c r="D100" s="113" t="s">
        <v>143</v>
      </c>
      <c r="E100" s="114"/>
      <c r="F100" s="114"/>
      <c r="G100" s="114"/>
      <c r="H100" s="114"/>
      <c r="I100" s="114"/>
      <c r="J100" s="115">
        <f>J164</f>
        <v>0</v>
      </c>
      <c r="L100" s="112"/>
    </row>
    <row r="101" spans="2:47" s="9" customFormat="1" ht="20" customHeight="1">
      <c r="B101" s="112"/>
      <c r="D101" s="113" t="s">
        <v>144</v>
      </c>
      <c r="E101" s="114"/>
      <c r="F101" s="114"/>
      <c r="G101" s="114"/>
      <c r="H101" s="114"/>
      <c r="I101" s="114"/>
      <c r="J101" s="115">
        <f>J196</f>
        <v>0</v>
      </c>
      <c r="L101" s="112"/>
    </row>
    <row r="102" spans="2:47" s="9" customFormat="1" ht="20" customHeight="1">
      <c r="B102" s="112"/>
      <c r="D102" s="113" t="s">
        <v>145</v>
      </c>
      <c r="E102" s="114"/>
      <c r="F102" s="114"/>
      <c r="G102" s="114"/>
      <c r="H102" s="114"/>
      <c r="I102" s="114"/>
      <c r="J102" s="115">
        <f>J306</f>
        <v>0</v>
      </c>
      <c r="L102" s="112"/>
    </row>
    <row r="103" spans="2:47" s="9" customFormat="1" ht="20" customHeight="1">
      <c r="B103" s="112"/>
      <c r="D103" s="113" t="s">
        <v>146</v>
      </c>
      <c r="E103" s="114"/>
      <c r="F103" s="114"/>
      <c r="G103" s="114"/>
      <c r="H103" s="114"/>
      <c r="I103" s="114"/>
      <c r="J103" s="115">
        <f>J397</f>
        <v>0</v>
      </c>
      <c r="L103" s="112"/>
    </row>
    <row r="104" spans="2:47" s="9" customFormat="1" ht="20" customHeight="1">
      <c r="B104" s="112"/>
      <c r="D104" s="113" t="s">
        <v>147</v>
      </c>
      <c r="E104" s="114"/>
      <c r="F104" s="114"/>
      <c r="G104" s="114"/>
      <c r="H104" s="114"/>
      <c r="I104" s="114"/>
      <c r="J104" s="115">
        <f>J422</f>
        <v>0</v>
      </c>
      <c r="L104" s="112"/>
    </row>
    <row r="105" spans="2:47" s="9" customFormat="1" ht="20" customHeight="1">
      <c r="B105" s="112"/>
      <c r="D105" s="113" t="s">
        <v>148</v>
      </c>
      <c r="E105" s="114"/>
      <c r="F105" s="114"/>
      <c r="G105" s="114"/>
      <c r="H105" s="114"/>
      <c r="I105" s="114"/>
      <c r="J105" s="115">
        <f>J443</f>
        <v>0</v>
      </c>
      <c r="L105" s="112"/>
    </row>
    <row r="106" spans="2:47" s="9" customFormat="1" ht="20" customHeight="1">
      <c r="B106" s="112"/>
      <c r="D106" s="113" t="s">
        <v>149</v>
      </c>
      <c r="E106" s="114"/>
      <c r="F106" s="114"/>
      <c r="G106" s="114"/>
      <c r="H106" s="114"/>
      <c r="I106" s="114"/>
      <c r="J106" s="115">
        <f>J941</f>
        <v>0</v>
      </c>
      <c r="L106" s="112"/>
    </row>
    <row r="107" spans="2:47" s="9" customFormat="1" ht="20" customHeight="1">
      <c r="B107" s="112"/>
      <c r="D107" s="113" t="s">
        <v>150</v>
      </c>
      <c r="E107" s="114"/>
      <c r="F107" s="114"/>
      <c r="G107" s="114"/>
      <c r="H107" s="114"/>
      <c r="I107" s="114"/>
      <c r="J107" s="115">
        <f>J943</f>
        <v>0</v>
      </c>
      <c r="L107" s="112"/>
    </row>
    <row r="108" spans="2:47" s="9" customFormat="1" ht="20" customHeight="1">
      <c r="B108" s="112"/>
      <c r="D108" s="113" t="s">
        <v>151</v>
      </c>
      <c r="E108" s="114"/>
      <c r="F108" s="114"/>
      <c r="G108" s="114"/>
      <c r="H108" s="114"/>
      <c r="I108" s="114"/>
      <c r="J108" s="115">
        <f>J998</f>
        <v>0</v>
      </c>
      <c r="L108" s="112"/>
    </row>
    <row r="109" spans="2:47" s="8" customFormat="1" ht="25" customHeight="1">
      <c r="B109" s="108"/>
      <c r="D109" s="109" t="s">
        <v>152</v>
      </c>
      <c r="E109" s="110"/>
      <c r="F109" s="110"/>
      <c r="G109" s="110"/>
      <c r="H109" s="110"/>
      <c r="I109" s="110"/>
      <c r="J109" s="111">
        <f>J1000</f>
        <v>0</v>
      </c>
      <c r="L109" s="108"/>
    </row>
    <row r="110" spans="2:47" s="9" customFormat="1" ht="20" customHeight="1">
      <c r="B110" s="112"/>
      <c r="D110" s="113" t="s">
        <v>153</v>
      </c>
      <c r="E110" s="114"/>
      <c r="F110" s="114"/>
      <c r="G110" s="114"/>
      <c r="H110" s="114"/>
      <c r="I110" s="114"/>
      <c r="J110" s="115">
        <f>J1001</f>
        <v>0</v>
      </c>
      <c r="L110" s="112"/>
    </row>
    <row r="111" spans="2:47" s="9" customFormat="1" ht="20" customHeight="1">
      <c r="B111" s="112"/>
      <c r="D111" s="113" t="s">
        <v>154</v>
      </c>
      <c r="E111" s="114"/>
      <c r="F111" s="114"/>
      <c r="G111" s="114"/>
      <c r="H111" s="114"/>
      <c r="I111" s="114"/>
      <c r="J111" s="115">
        <f>J1053</f>
        <v>0</v>
      </c>
      <c r="L111" s="112"/>
    </row>
    <row r="112" spans="2:47" s="9" customFormat="1" ht="20" customHeight="1">
      <c r="B112" s="112"/>
      <c r="D112" s="113" t="s">
        <v>155</v>
      </c>
      <c r="E112" s="114"/>
      <c r="F112" s="114"/>
      <c r="G112" s="114"/>
      <c r="H112" s="114"/>
      <c r="I112" s="114"/>
      <c r="J112" s="115">
        <f>J1127</f>
        <v>0</v>
      </c>
      <c r="L112" s="112"/>
    </row>
    <row r="113" spans="2:12" s="9" customFormat="1" ht="20" customHeight="1">
      <c r="B113" s="112"/>
      <c r="D113" s="113" t="s">
        <v>156</v>
      </c>
      <c r="E113" s="114"/>
      <c r="F113" s="114"/>
      <c r="G113" s="114"/>
      <c r="H113" s="114"/>
      <c r="I113" s="114"/>
      <c r="J113" s="115">
        <f>J1169</f>
        <v>0</v>
      </c>
      <c r="L113" s="112"/>
    </row>
    <row r="114" spans="2:12" s="9" customFormat="1" ht="20" customHeight="1">
      <c r="B114" s="112"/>
      <c r="D114" s="113" t="s">
        <v>157</v>
      </c>
      <c r="E114" s="114"/>
      <c r="F114" s="114"/>
      <c r="G114" s="114"/>
      <c r="H114" s="114"/>
      <c r="I114" s="114"/>
      <c r="J114" s="115">
        <f>J1238</f>
        <v>0</v>
      </c>
      <c r="L114" s="112"/>
    </row>
    <row r="115" spans="2:12" s="9" customFormat="1" ht="20" customHeight="1">
      <c r="B115" s="112"/>
      <c r="D115" s="113" t="s">
        <v>158</v>
      </c>
      <c r="E115" s="114"/>
      <c r="F115" s="114"/>
      <c r="G115" s="114"/>
      <c r="H115" s="114"/>
      <c r="I115" s="114"/>
      <c r="J115" s="115">
        <f>J1242</f>
        <v>0</v>
      </c>
      <c r="L115" s="112"/>
    </row>
    <row r="116" spans="2:12" s="9" customFormat="1" ht="20" customHeight="1">
      <c r="B116" s="112"/>
      <c r="D116" s="113" t="s">
        <v>159</v>
      </c>
      <c r="E116" s="114"/>
      <c r="F116" s="114"/>
      <c r="G116" s="114"/>
      <c r="H116" s="114"/>
      <c r="I116" s="114"/>
      <c r="J116" s="115">
        <f>J1313</f>
        <v>0</v>
      </c>
      <c r="L116" s="112"/>
    </row>
    <row r="117" spans="2:12" s="9" customFormat="1" ht="20" customHeight="1">
      <c r="B117" s="112"/>
      <c r="D117" s="113" t="s">
        <v>160</v>
      </c>
      <c r="E117" s="114"/>
      <c r="F117" s="114"/>
      <c r="G117" s="114"/>
      <c r="H117" s="114"/>
      <c r="I117" s="114"/>
      <c r="J117" s="115">
        <f>J1318</f>
        <v>0</v>
      </c>
      <c r="L117" s="112"/>
    </row>
    <row r="118" spans="2:12" s="9" customFormat="1" ht="14.75" customHeight="1">
      <c r="B118" s="112"/>
      <c r="D118" s="113" t="s">
        <v>161</v>
      </c>
      <c r="E118" s="114"/>
      <c r="F118" s="114"/>
      <c r="G118" s="114"/>
      <c r="H118" s="114"/>
      <c r="I118" s="114"/>
      <c r="J118" s="115">
        <f>J1319</f>
        <v>0</v>
      </c>
      <c r="L118" s="112"/>
    </row>
    <row r="119" spans="2:12" s="9" customFormat="1" ht="14.75" customHeight="1">
      <c r="B119" s="112"/>
      <c r="D119" s="113" t="s">
        <v>162</v>
      </c>
      <c r="E119" s="114"/>
      <c r="F119" s="114"/>
      <c r="G119" s="114"/>
      <c r="H119" s="114"/>
      <c r="I119" s="114"/>
      <c r="J119" s="115">
        <f>J1327</f>
        <v>0</v>
      </c>
      <c r="L119" s="112"/>
    </row>
    <row r="120" spans="2:12" s="9" customFormat="1" ht="14.75" customHeight="1">
      <c r="B120" s="112"/>
      <c r="D120" s="113" t="s">
        <v>163</v>
      </c>
      <c r="E120" s="114"/>
      <c r="F120" s="114"/>
      <c r="G120" s="114"/>
      <c r="H120" s="114"/>
      <c r="I120" s="114"/>
      <c r="J120" s="115">
        <f>J1336</f>
        <v>0</v>
      </c>
      <c r="L120" s="112"/>
    </row>
    <row r="121" spans="2:12" s="9" customFormat="1" ht="14.75" customHeight="1">
      <c r="B121" s="112"/>
      <c r="D121" s="113" t="s">
        <v>164</v>
      </c>
      <c r="E121" s="114"/>
      <c r="F121" s="114"/>
      <c r="G121" s="114"/>
      <c r="H121" s="114"/>
      <c r="I121" s="114"/>
      <c r="J121" s="115">
        <f>J1344</f>
        <v>0</v>
      </c>
      <c r="L121" s="112"/>
    </row>
    <row r="122" spans="2:12" s="9" customFormat="1" ht="14.75" customHeight="1">
      <c r="B122" s="112"/>
      <c r="D122" s="113" t="s">
        <v>165</v>
      </c>
      <c r="E122" s="114"/>
      <c r="F122" s="114"/>
      <c r="G122" s="114"/>
      <c r="H122" s="114"/>
      <c r="I122" s="114"/>
      <c r="J122" s="115">
        <f>J1355</f>
        <v>0</v>
      </c>
      <c r="L122" s="112"/>
    </row>
    <row r="123" spans="2:12" s="9" customFormat="1" ht="14.75" customHeight="1">
      <c r="B123" s="112"/>
      <c r="D123" s="113" t="s">
        <v>166</v>
      </c>
      <c r="E123" s="114"/>
      <c r="F123" s="114"/>
      <c r="G123" s="114"/>
      <c r="H123" s="114"/>
      <c r="I123" s="114"/>
      <c r="J123" s="115">
        <f>J1376</f>
        <v>0</v>
      </c>
      <c r="L123" s="112"/>
    </row>
    <row r="124" spans="2:12" s="9" customFormat="1" ht="14.75" customHeight="1">
      <c r="B124" s="112"/>
      <c r="D124" s="113" t="s">
        <v>167</v>
      </c>
      <c r="E124" s="114"/>
      <c r="F124" s="114"/>
      <c r="G124" s="114"/>
      <c r="H124" s="114"/>
      <c r="I124" s="114"/>
      <c r="J124" s="115">
        <f>J1385</f>
        <v>0</v>
      </c>
      <c r="L124" s="112"/>
    </row>
    <row r="125" spans="2:12" s="9" customFormat="1" ht="14.75" customHeight="1">
      <c r="B125" s="112"/>
      <c r="D125" s="113" t="s">
        <v>168</v>
      </c>
      <c r="E125" s="114"/>
      <c r="F125" s="114"/>
      <c r="G125" s="114"/>
      <c r="H125" s="114"/>
      <c r="I125" s="114"/>
      <c r="J125" s="115">
        <f>J1397</f>
        <v>0</v>
      </c>
      <c r="L125" s="112"/>
    </row>
    <row r="126" spans="2:12" s="9" customFormat="1" ht="20" customHeight="1">
      <c r="B126" s="112"/>
      <c r="D126" s="113" t="s">
        <v>169</v>
      </c>
      <c r="E126" s="114"/>
      <c r="F126" s="114"/>
      <c r="G126" s="114"/>
      <c r="H126" s="114"/>
      <c r="I126" s="114"/>
      <c r="J126" s="115">
        <f>J1407</f>
        <v>0</v>
      </c>
      <c r="L126" s="112"/>
    </row>
    <row r="127" spans="2:12" s="9" customFormat="1" ht="14.75" customHeight="1">
      <c r="B127" s="112"/>
      <c r="D127" s="113" t="s">
        <v>170</v>
      </c>
      <c r="E127" s="114"/>
      <c r="F127" s="114"/>
      <c r="G127" s="114"/>
      <c r="H127" s="114"/>
      <c r="I127" s="114"/>
      <c r="J127" s="115">
        <f>J1408</f>
        <v>0</v>
      </c>
      <c r="L127" s="112"/>
    </row>
    <row r="128" spans="2:12" s="9" customFormat="1" ht="14.75" customHeight="1">
      <c r="B128" s="112"/>
      <c r="D128" s="113" t="s">
        <v>171</v>
      </c>
      <c r="E128" s="114"/>
      <c r="F128" s="114"/>
      <c r="G128" s="114"/>
      <c r="H128" s="114"/>
      <c r="I128" s="114"/>
      <c r="J128" s="115">
        <f>J1443</f>
        <v>0</v>
      </c>
      <c r="L128" s="112"/>
    </row>
    <row r="129" spans="2:12" s="9" customFormat="1" ht="20" customHeight="1">
      <c r="B129" s="112"/>
      <c r="D129" s="113" t="s">
        <v>172</v>
      </c>
      <c r="E129" s="114"/>
      <c r="F129" s="114"/>
      <c r="G129" s="114"/>
      <c r="H129" s="114"/>
      <c r="I129" s="114"/>
      <c r="J129" s="115">
        <f>J1479</f>
        <v>0</v>
      </c>
      <c r="L129" s="112"/>
    </row>
    <row r="130" spans="2:12" s="9" customFormat="1" ht="20" customHeight="1">
      <c r="B130" s="112"/>
      <c r="D130" s="113" t="s">
        <v>173</v>
      </c>
      <c r="E130" s="114"/>
      <c r="F130" s="114"/>
      <c r="G130" s="114"/>
      <c r="H130" s="114"/>
      <c r="I130" s="114"/>
      <c r="J130" s="115">
        <f>J1535</f>
        <v>0</v>
      </c>
      <c r="L130" s="112"/>
    </row>
    <row r="131" spans="2:12" s="9" customFormat="1" ht="20" customHeight="1">
      <c r="B131" s="112"/>
      <c r="D131" s="113" t="s">
        <v>174</v>
      </c>
      <c r="E131" s="114"/>
      <c r="F131" s="114"/>
      <c r="G131" s="114"/>
      <c r="H131" s="114"/>
      <c r="I131" s="114"/>
      <c r="J131" s="115">
        <f>J1620</f>
        <v>0</v>
      </c>
      <c r="L131" s="112"/>
    </row>
    <row r="132" spans="2:12" s="9" customFormat="1" ht="20" customHeight="1">
      <c r="B132" s="112"/>
      <c r="D132" s="113" t="s">
        <v>175</v>
      </c>
      <c r="E132" s="114"/>
      <c r="F132" s="114"/>
      <c r="G132" s="114"/>
      <c r="H132" s="114"/>
      <c r="I132" s="114"/>
      <c r="J132" s="115">
        <f>J1684</f>
        <v>0</v>
      </c>
      <c r="L132" s="112"/>
    </row>
    <row r="133" spans="2:12" s="9" customFormat="1" ht="20" customHeight="1">
      <c r="B133" s="112"/>
      <c r="D133" s="113" t="s">
        <v>176</v>
      </c>
      <c r="E133" s="114"/>
      <c r="F133" s="114"/>
      <c r="G133" s="114"/>
      <c r="H133" s="114"/>
      <c r="I133" s="114"/>
      <c r="J133" s="115">
        <f>J1694</f>
        <v>0</v>
      </c>
      <c r="L133" s="112"/>
    </row>
    <row r="134" spans="2:12" s="9" customFormat="1" ht="20" customHeight="1">
      <c r="B134" s="112"/>
      <c r="D134" s="113" t="s">
        <v>177</v>
      </c>
      <c r="E134" s="114"/>
      <c r="F134" s="114"/>
      <c r="G134" s="114"/>
      <c r="H134" s="114"/>
      <c r="I134" s="114"/>
      <c r="J134" s="115">
        <f>J1758</f>
        <v>0</v>
      </c>
      <c r="L134" s="112"/>
    </row>
    <row r="135" spans="2:12" s="9" customFormat="1" ht="20" customHeight="1">
      <c r="B135" s="112"/>
      <c r="D135" s="113" t="s">
        <v>178</v>
      </c>
      <c r="E135" s="114"/>
      <c r="F135" s="114"/>
      <c r="G135" s="114"/>
      <c r="H135" s="114"/>
      <c r="I135" s="114"/>
      <c r="J135" s="115">
        <f>J1788</f>
        <v>0</v>
      </c>
      <c r="L135" s="112"/>
    </row>
    <row r="136" spans="2:12" s="9" customFormat="1" ht="20" customHeight="1">
      <c r="B136" s="112"/>
      <c r="D136" s="113" t="s">
        <v>179</v>
      </c>
      <c r="E136" s="114"/>
      <c r="F136" s="114"/>
      <c r="G136" s="114"/>
      <c r="H136" s="114"/>
      <c r="I136" s="114"/>
      <c r="J136" s="115">
        <f>J1948</f>
        <v>0</v>
      </c>
      <c r="L136" s="112"/>
    </row>
    <row r="137" spans="2:12" s="9" customFormat="1" ht="20" customHeight="1">
      <c r="B137" s="112"/>
      <c r="D137" s="113" t="s">
        <v>180</v>
      </c>
      <c r="E137" s="114"/>
      <c r="F137" s="114"/>
      <c r="G137" s="114"/>
      <c r="H137" s="114"/>
      <c r="I137" s="114"/>
      <c r="J137" s="115">
        <f>J2020</f>
        <v>0</v>
      </c>
      <c r="L137" s="112"/>
    </row>
    <row r="138" spans="2:12" s="9" customFormat="1" ht="20" customHeight="1">
      <c r="B138" s="112"/>
      <c r="D138" s="113" t="s">
        <v>181</v>
      </c>
      <c r="E138" s="114"/>
      <c r="F138" s="114"/>
      <c r="G138" s="114"/>
      <c r="H138" s="114"/>
      <c r="I138" s="114"/>
      <c r="J138" s="115">
        <f>J2173</f>
        <v>0</v>
      </c>
      <c r="L138" s="112"/>
    </row>
    <row r="139" spans="2:12" s="9" customFormat="1" ht="20" customHeight="1">
      <c r="B139" s="112"/>
      <c r="D139" s="113" t="s">
        <v>182</v>
      </c>
      <c r="E139" s="114"/>
      <c r="F139" s="114"/>
      <c r="G139" s="114"/>
      <c r="H139" s="114"/>
      <c r="I139" s="114"/>
      <c r="J139" s="115">
        <f>J2206</f>
        <v>0</v>
      </c>
      <c r="L139" s="112"/>
    </row>
    <row r="140" spans="2:12" s="9" customFormat="1" ht="20" customHeight="1">
      <c r="B140" s="112"/>
      <c r="D140" s="113" t="s">
        <v>183</v>
      </c>
      <c r="E140" s="114"/>
      <c r="F140" s="114"/>
      <c r="G140" s="114"/>
      <c r="H140" s="114"/>
      <c r="I140" s="114"/>
      <c r="J140" s="115">
        <f>J2349</f>
        <v>0</v>
      </c>
      <c r="L140" s="112"/>
    </row>
    <row r="141" spans="2:12" s="1" customFormat="1" ht="21.75" customHeight="1">
      <c r="B141" s="32"/>
      <c r="L141" s="32"/>
    </row>
    <row r="142" spans="2:12" s="1" customFormat="1" ht="7" customHeight="1"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32"/>
    </row>
    <row r="146" spans="2:12" s="1" customFormat="1" ht="7" customHeight="1">
      <c r="B146" s="45"/>
      <c r="C146" s="46"/>
      <c r="D146" s="46"/>
      <c r="E146" s="46"/>
      <c r="F146" s="46"/>
      <c r="G146" s="46"/>
      <c r="H146" s="46"/>
      <c r="I146" s="46"/>
      <c r="J146" s="46"/>
      <c r="K146" s="46"/>
      <c r="L146" s="32"/>
    </row>
    <row r="147" spans="2:12" s="1" customFormat="1" ht="25" customHeight="1">
      <c r="B147" s="32"/>
      <c r="C147" s="21" t="s">
        <v>184</v>
      </c>
      <c r="L147" s="32"/>
    </row>
    <row r="148" spans="2:12" s="1" customFormat="1" ht="7" customHeight="1">
      <c r="B148" s="32"/>
      <c r="L148" s="32"/>
    </row>
    <row r="149" spans="2:12" s="1" customFormat="1" ht="12" customHeight="1">
      <c r="B149" s="32"/>
      <c r="C149" s="27" t="s">
        <v>16</v>
      </c>
      <c r="L149" s="32"/>
    </row>
    <row r="150" spans="2:12" s="1" customFormat="1" ht="16.5" customHeight="1">
      <c r="B150" s="32"/>
      <c r="E150" s="241" t="str">
        <f>E7</f>
        <v>Rozšíření kom.soc. služeb CSS Stod</v>
      </c>
      <c r="F150" s="242"/>
      <c r="G150" s="242"/>
      <c r="H150" s="242"/>
      <c r="L150" s="32"/>
    </row>
    <row r="151" spans="2:12" ht="12" customHeight="1">
      <c r="B151" s="20"/>
      <c r="C151" s="27" t="s">
        <v>133</v>
      </c>
      <c r="L151" s="20"/>
    </row>
    <row r="152" spans="2:12" s="1" customFormat="1" ht="16.5" customHeight="1">
      <c r="B152" s="32"/>
      <c r="E152" s="241" t="s">
        <v>134</v>
      </c>
      <c r="F152" s="240"/>
      <c r="G152" s="240"/>
      <c r="H152" s="240"/>
      <c r="L152" s="32"/>
    </row>
    <row r="153" spans="2:12" s="1" customFormat="1" ht="12" customHeight="1">
      <c r="B153" s="32"/>
      <c r="C153" s="27" t="s">
        <v>135</v>
      </c>
      <c r="L153" s="32"/>
    </row>
    <row r="154" spans="2:12" s="1" customFormat="1" ht="16.5" customHeight="1">
      <c r="B154" s="32"/>
      <c r="E154" s="236" t="str">
        <f>E11</f>
        <v>00555 - SO01 RD</v>
      </c>
      <c r="F154" s="240"/>
      <c r="G154" s="240"/>
      <c r="H154" s="240"/>
      <c r="L154" s="32"/>
    </row>
    <row r="155" spans="2:12" s="1" customFormat="1" ht="7" customHeight="1">
      <c r="B155" s="32"/>
      <c r="L155" s="32"/>
    </row>
    <row r="156" spans="2:12" s="1" customFormat="1" ht="12" customHeight="1">
      <c r="B156" s="32"/>
      <c r="C156" s="27" t="s">
        <v>20</v>
      </c>
      <c r="F156" s="25" t="str">
        <f>F14</f>
        <v xml:space="preserve"> </v>
      </c>
      <c r="I156" s="27" t="s">
        <v>22</v>
      </c>
      <c r="J156" s="51" t="str">
        <f>IF(J14="","",J14)</f>
        <v>1. 11. 2024</v>
      </c>
      <c r="L156" s="32"/>
    </row>
    <row r="157" spans="2:12" s="1" customFormat="1" ht="7" customHeight="1">
      <c r="B157" s="32"/>
      <c r="L157" s="32"/>
    </row>
    <row r="158" spans="2:12" s="1" customFormat="1" ht="15.25" customHeight="1">
      <c r="B158" s="32"/>
      <c r="C158" s="27" t="s">
        <v>24</v>
      </c>
      <c r="F158" s="25" t="str">
        <f>E17</f>
        <v xml:space="preserve"> </v>
      </c>
      <c r="I158" s="27" t="s">
        <v>29</v>
      </c>
      <c r="J158" s="30" t="str">
        <f>E23</f>
        <v xml:space="preserve"> </v>
      </c>
      <c r="L158" s="32"/>
    </row>
    <row r="159" spans="2:12" s="1" customFormat="1" ht="15.25" customHeight="1">
      <c r="B159" s="32"/>
      <c r="C159" s="27" t="s">
        <v>27</v>
      </c>
      <c r="F159" s="25" t="str">
        <f>IF(E20="","",E20)</f>
        <v>Vyplň údaj</v>
      </c>
      <c r="I159" s="27" t="s">
        <v>31</v>
      </c>
      <c r="J159" s="30" t="str">
        <f>E26</f>
        <v xml:space="preserve"> </v>
      </c>
      <c r="L159" s="32"/>
    </row>
    <row r="160" spans="2:12" s="1" customFormat="1" ht="10.25" customHeight="1">
      <c r="B160" s="32"/>
      <c r="L160" s="32"/>
    </row>
    <row r="161" spans="2:65" s="10" customFormat="1" ht="29.25" customHeight="1">
      <c r="B161" s="116"/>
      <c r="C161" s="117" t="s">
        <v>185</v>
      </c>
      <c r="D161" s="118" t="s">
        <v>58</v>
      </c>
      <c r="E161" s="118" t="s">
        <v>54</v>
      </c>
      <c r="F161" s="118" t="s">
        <v>55</v>
      </c>
      <c r="G161" s="118" t="s">
        <v>186</v>
      </c>
      <c r="H161" s="118" t="s">
        <v>187</v>
      </c>
      <c r="I161" s="118" t="s">
        <v>188</v>
      </c>
      <c r="J161" s="119" t="s">
        <v>139</v>
      </c>
      <c r="K161" s="120" t="s">
        <v>189</v>
      </c>
      <c r="L161" s="116"/>
      <c r="M161" s="57" t="s">
        <v>1</v>
      </c>
      <c r="N161" s="58" t="s">
        <v>37</v>
      </c>
      <c r="O161" s="58" t="s">
        <v>190</v>
      </c>
      <c r="P161" s="58" t="s">
        <v>191</v>
      </c>
      <c r="Q161" s="58" t="s">
        <v>192</v>
      </c>
      <c r="R161" s="58" t="s">
        <v>193</v>
      </c>
      <c r="S161" s="58" t="s">
        <v>194</v>
      </c>
      <c r="T161" s="59" t="s">
        <v>195</v>
      </c>
    </row>
    <row r="162" spans="2:65" s="1" customFormat="1" ht="23" customHeight="1">
      <c r="B162" s="32"/>
      <c r="C162" s="62" t="s">
        <v>196</v>
      </c>
      <c r="J162" s="121">
        <f>BK162</f>
        <v>0</v>
      </c>
      <c r="L162" s="32"/>
      <c r="M162" s="60"/>
      <c r="N162" s="52"/>
      <c r="O162" s="52"/>
      <c r="P162" s="122">
        <f>P163+P1000</f>
        <v>0</v>
      </c>
      <c r="Q162" s="52"/>
      <c r="R162" s="122">
        <f>R163+R1000</f>
        <v>1361.1843988000003</v>
      </c>
      <c r="S162" s="52"/>
      <c r="T162" s="123">
        <f>T163+T1000</f>
        <v>3.3021400000000003E-3</v>
      </c>
      <c r="AT162" s="17" t="s">
        <v>72</v>
      </c>
      <c r="AU162" s="17" t="s">
        <v>141</v>
      </c>
      <c r="BK162" s="124">
        <f>BK163+BK1000</f>
        <v>0</v>
      </c>
    </row>
    <row r="163" spans="2:65" s="11" customFormat="1" ht="26" customHeight="1">
      <c r="B163" s="125"/>
      <c r="D163" s="126" t="s">
        <v>72</v>
      </c>
      <c r="E163" s="127" t="s">
        <v>197</v>
      </c>
      <c r="F163" s="127" t="s">
        <v>198</v>
      </c>
      <c r="I163" s="128"/>
      <c r="J163" s="129">
        <f>BK163</f>
        <v>0</v>
      </c>
      <c r="L163" s="125"/>
      <c r="M163" s="130"/>
      <c r="P163" s="131">
        <f>P164+P196+P306+P397+P422+P443+P941+P943+P998</f>
        <v>0</v>
      </c>
      <c r="R163" s="131">
        <f>R164+R196+R306+R397+R422+R443+R941+R943+R998</f>
        <v>1316.0354282700002</v>
      </c>
      <c r="T163" s="132">
        <f>T164+T196+T306+T397+T422+T443+T941+T943+T998</f>
        <v>2.70214E-3</v>
      </c>
      <c r="AR163" s="126" t="s">
        <v>80</v>
      </c>
      <c r="AT163" s="133" t="s">
        <v>72</v>
      </c>
      <c r="AU163" s="133" t="s">
        <v>73</v>
      </c>
      <c r="AY163" s="126" t="s">
        <v>199</v>
      </c>
      <c r="BK163" s="134">
        <f>BK164+BK196+BK306+BK397+BK422+BK443+BK941+BK943+BK998</f>
        <v>0</v>
      </c>
    </row>
    <row r="164" spans="2:65" s="11" customFormat="1" ht="23" customHeight="1">
      <c r="B164" s="125"/>
      <c r="D164" s="126" t="s">
        <v>72</v>
      </c>
      <c r="E164" s="135" t="s">
        <v>80</v>
      </c>
      <c r="F164" s="135" t="s">
        <v>200</v>
      </c>
      <c r="I164" s="128"/>
      <c r="J164" s="136">
        <f>BK164</f>
        <v>0</v>
      </c>
      <c r="L164" s="125"/>
      <c r="M164" s="130"/>
      <c r="P164" s="131">
        <f>SUM(P165:P195)</f>
        <v>0</v>
      </c>
      <c r="R164" s="131">
        <f>SUM(R165:R195)</f>
        <v>0</v>
      </c>
      <c r="T164" s="132">
        <f>SUM(T165:T195)</f>
        <v>0</v>
      </c>
      <c r="AR164" s="126" t="s">
        <v>80</v>
      </c>
      <c r="AT164" s="133" t="s">
        <v>72</v>
      </c>
      <c r="AU164" s="133" t="s">
        <v>80</v>
      </c>
      <c r="AY164" s="126" t="s">
        <v>199</v>
      </c>
      <c r="BK164" s="134">
        <f>SUM(BK165:BK195)</f>
        <v>0</v>
      </c>
    </row>
    <row r="165" spans="2:65" s="1" customFormat="1" ht="24.25" customHeight="1">
      <c r="B165" s="32"/>
      <c r="C165" s="137" t="s">
        <v>80</v>
      </c>
      <c r="D165" s="137" t="s">
        <v>201</v>
      </c>
      <c r="E165" s="138" t="s">
        <v>202</v>
      </c>
      <c r="F165" s="139" t="s">
        <v>203</v>
      </c>
      <c r="G165" s="140" t="s">
        <v>204</v>
      </c>
      <c r="H165" s="141">
        <v>792.61</v>
      </c>
      <c r="I165" s="142"/>
      <c r="J165" s="143">
        <f>ROUND(I165*H165,2)</f>
        <v>0</v>
      </c>
      <c r="K165" s="144"/>
      <c r="L165" s="32"/>
      <c r="M165" s="145" t="s">
        <v>1</v>
      </c>
      <c r="N165" s="146" t="s">
        <v>39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205</v>
      </c>
      <c r="AT165" s="149" t="s">
        <v>201</v>
      </c>
      <c r="AU165" s="149" t="s">
        <v>86</v>
      </c>
      <c r="AY165" s="17" t="s">
        <v>199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86</v>
      </c>
      <c r="BK165" s="150">
        <f>ROUND(I165*H165,2)</f>
        <v>0</v>
      </c>
      <c r="BL165" s="17" t="s">
        <v>205</v>
      </c>
      <c r="BM165" s="149" t="s">
        <v>206</v>
      </c>
    </row>
    <row r="166" spans="2:65" s="12" customFormat="1" ht="12">
      <c r="B166" s="151"/>
      <c r="D166" s="152" t="s">
        <v>207</v>
      </c>
      <c r="E166" s="153" t="s">
        <v>1</v>
      </c>
      <c r="F166" s="154" t="s">
        <v>208</v>
      </c>
      <c r="H166" s="155">
        <v>792.61</v>
      </c>
      <c r="I166" s="156"/>
      <c r="L166" s="151"/>
      <c r="M166" s="157"/>
      <c r="T166" s="158"/>
      <c r="AT166" s="153" t="s">
        <v>207</v>
      </c>
      <c r="AU166" s="153" t="s">
        <v>86</v>
      </c>
      <c r="AV166" s="12" t="s">
        <v>86</v>
      </c>
      <c r="AW166" s="12" t="s">
        <v>30</v>
      </c>
      <c r="AX166" s="12" t="s">
        <v>73</v>
      </c>
      <c r="AY166" s="153" t="s">
        <v>199</v>
      </c>
    </row>
    <row r="167" spans="2:65" s="13" customFormat="1" ht="12">
      <c r="B167" s="159"/>
      <c r="D167" s="152" t="s">
        <v>207</v>
      </c>
      <c r="E167" s="160" t="s">
        <v>1</v>
      </c>
      <c r="F167" s="161" t="s">
        <v>209</v>
      </c>
      <c r="H167" s="162">
        <v>792.61</v>
      </c>
      <c r="I167" s="163"/>
      <c r="L167" s="159"/>
      <c r="M167" s="164"/>
      <c r="T167" s="165"/>
      <c r="AT167" s="160" t="s">
        <v>207</v>
      </c>
      <c r="AU167" s="160" t="s">
        <v>86</v>
      </c>
      <c r="AV167" s="13" t="s">
        <v>205</v>
      </c>
      <c r="AW167" s="13" t="s">
        <v>30</v>
      </c>
      <c r="AX167" s="13" t="s">
        <v>80</v>
      </c>
      <c r="AY167" s="160" t="s">
        <v>199</v>
      </c>
    </row>
    <row r="168" spans="2:65" s="1" customFormat="1" ht="33" customHeight="1">
      <c r="B168" s="32"/>
      <c r="C168" s="137" t="s">
        <v>210</v>
      </c>
      <c r="D168" s="137" t="s">
        <v>201</v>
      </c>
      <c r="E168" s="138" t="s">
        <v>211</v>
      </c>
      <c r="F168" s="139" t="s">
        <v>212</v>
      </c>
      <c r="G168" s="140" t="s">
        <v>213</v>
      </c>
      <c r="H168" s="141">
        <v>5.8</v>
      </c>
      <c r="I168" s="142"/>
      <c r="J168" s="143">
        <f>ROUND(I168*H168,2)</f>
        <v>0</v>
      </c>
      <c r="K168" s="144"/>
      <c r="L168" s="32"/>
      <c r="M168" s="145" t="s">
        <v>1</v>
      </c>
      <c r="N168" s="146" t="s">
        <v>39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205</v>
      </c>
      <c r="AT168" s="149" t="s">
        <v>201</v>
      </c>
      <c r="AU168" s="149" t="s">
        <v>86</v>
      </c>
      <c r="AY168" s="17" t="s">
        <v>199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86</v>
      </c>
      <c r="BK168" s="150">
        <f>ROUND(I168*H168,2)</f>
        <v>0</v>
      </c>
      <c r="BL168" s="17" t="s">
        <v>205</v>
      </c>
      <c r="BM168" s="149" t="s">
        <v>214</v>
      </c>
    </row>
    <row r="169" spans="2:65" s="12" customFormat="1" ht="12">
      <c r="B169" s="151"/>
      <c r="D169" s="152" t="s">
        <v>207</v>
      </c>
      <c r="E169" s="153" t="s">
        <v>1</v>
      </c>
      <c r="F169" s="154" t="s">
        <v>215</v>
      </c>
      <c r="H169" s="155">
        <v>5.8</v>
      </c>
      <c r="I169" s="156"/>
      <c r="L169" s="151"/>
      <c r="M169" s="157"/>
      <c r="T169" s="158"/>
      <c r="AT169" s="153" t="s">
        <v>207</v>
      </c>
      <c r="AU169" s="153" t="s">
        <v>86</v>
      </c>
      <c r="AV169" s="12" t="s">
        <v>86</v>
      </c>
      <c r="AW169" s="12" t="s">
        <v>30</v>
      </c>
      <c r="AX169" s="12" t="s">
        <v>73</v>
      </c>
      <c r="AY169" s="153" t="s">
        <v>199</v>
      </c>
    </row>
    <row r="170" spans="2:65" s="13" customFormat="1" ht="12">
      <c r="B170" s="159"/>
      <c r="D170" s="152" t="s">
        <v>207</v>
      </c>
      <c r="E170" s="160" t="s">
        <v>1</v>
      </c>
      <c r="F170" s="161" t="s">
        <v>216</v>
      </c>
      <c r="H170" s="162">
        <v>5.8</v>
      </c>
      <c r="I170" s="163"/>
      <c r="L170" s="159"/>
      <c r="M170" s="164"/>
      <c r="T170" s="165"/>
      <c r="AT170" s="160" t="s">
        <v>207</v>
      </c>
      <c r="AU170" s="160" t="s">
        <v>86</v>
      </c>
      <c r="AV170" s="13" t="s">
        <v>205</v>
      </c>
      <c r="AW170" s="13" t="s">
        <v>30</v>
      </c>
      <c r="AX170" s="13" t="s">
        <v>80</v>
      </c>
      <c r="AY170" s="160" t="s">
        <v>199</v>
      </c>
    </row>
    <row r="171" spans="2:65" s="1" customFormat="1" ht="24.25" customHeight="1">
      <c r="B171" s="32"/>
      <c r="C171" s="137" t="s">
        <v>217</v>
      </c>
      <c r="D171" s="137" t="s">
        <v>201</v>
      </c>
      <c r="E171" s="138" t="s">
        <v>218</v>
      </c>
      <c r="F171" s="139" t="s">
        <v>219</v>
      </c>
      <c r="G171" s="140" t="s">
        <v>213</v>
      </c>
      <c r="H171" s="141">
        <v>2.5920000000000001</v>
      </c>
      <c r="I171" s="142"/>
      <c r="J171" s="143">
        <f>ROUND(I171*H171,2)</f>
        <v>0</v>
      </c>
      <c r="K171" s="144"/>
      <c r="L171" s="32"/>
      <c r="M171" s="145" t="s">
        <v>1</v>
      </c>
      <c r="N171" s="146" t="s">
        <v>39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205</v>
      </c>
      <c r="AT171" s="149" t="s">
        <v>201</v>
      </c>
      <c r="AU171" s="149" t="s">
        <v>86</v>
      </c>
      <c r="AY171" s="17" t="s">
        <v>199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86</v>
      </c>
      <c r="BK171" s="150">
        <f>ROUND(I171*H171,2)</f>
        <v>0</v>
      </c>
      <c r="BL171" s="17" t="s">
        <v>205</v>
      </c>
      <c r="BM171" s="149" t="s">
        <v>220</v>
      </c>
    </row>
    <row r="172" spans="2:65" s="12" customFormat="1" ht="12">
      <c r="B172" s="151"/>
      <c r="D172" s="152" t="s">
        <v>207</v>
      </c>
      <c r="E172" s="153" t="s">
        <v>1</v>
      </c>
      <c r="F172" s="154" t="s">
        <v>221</v>
      </c>
      <c r="H172" s="155">
        <v>2.5920000000000001</v>
      </c>
      <c r="I172" s="156"/>
      <c r="L172" s="151"/>
      <c r="M172" s="157"/>
      <c r="T172" s="158"/>
      <c r="AT172" s="153" t="s">
        <v>207</v>
      </c>
      <c r="AU172" s="153" t="s">
        <v>86</v>
      </c>
      <c r="AV172" s="12" t="s">
        <v>86</v>
      </c>
      <c r="AW172" s="12" t="s">
        <v>30</v>
      </c>
      <c r="AX172" s="12" t="s">
        <v>73</v>
      </c>
      <c r="AY172" s="153" t="s">
        <v>199</v>
      </c>
    </row>
    <row r="173" spans="2:65" s="13" customFormat="1" ht="12">
      <c r="B173" s="159"/>
      <c r="D173" s="152" t="s">
        <v>207</v>
      </c>
      <c r="E173" s="160" t="s">
        <v>1</v>
      </c>
      <c r="F173" s="161" t="s">
        <v>222</v>
      </c>
      <c r="H173" s="162">
        <v>2.5920000000000001</v>
      </c>
      <c r="I173" s="163"/>
      <c r="L173" s="159"/>
      <c r="M173" s="164"/>
      <c r="T173" s="165"/>
      <c r="AT173" s="160" t="s">
        <v>207</v>
      </c>
      <c r="AU173" s="160" t="s">
        <v>86</v>
      </c>
      <c r="AV173" s="13" t="s">
        <v>205</v>
      </c>
      <c r="AW173" s="13" t="s">
        <v>30</v>
      </c>
      <c r="AX173" s="13" t="s">
        <v>80</v>
      </c>
      <c r="AY173" s="160" t="s">
        <v>199</v>
      </c>
    </row>
    <row r="174" spans="2:65" s="1" customFormat="1" ht="33" customHeight="1">
      <c r="B174" s="32"/>
      <c r="C174" s="137" t="s">
        <v>223</v>
      </c>
      <c r="D174" s="137" t="s">
        <v>201</v>
      </c>
      <c r="E174" s="138" t="s">
        <v>224</v>
      </c>
      <c r="F174" s="139" t="s">
        <v>225</v>
      </c>
      <c r="G174" s="140" t="s">
        <v>213</v>
      </c>
      <c r="H174" s="141">
        <v>463.15699999999998</v>
      </c>
      <c r="I174" s="142"/>
      <c r="J174" s="143">
        <f>ROUND(I174*H174,2)</f>
        <v>0</v>
      </c>
      <c r="K174" s="144"/>
      <c r="L174" s="32"/>
      <c r="M174" s="145" t="s">
        <v>1</v>
      </c>
      <c r="N174" s="146" t="s">
        <v>39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205</v>
      </c>
      <c r="AT174" s="149" t="s">
        <v>201</v>
      </c>
      <c r="AU174" s="149" t="s">
        <v>86</v>
      </c>
      <c r="AY174" s="17" t="s">
        <v>199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86</v>
      </c>
      <c r="BK174" s="150">
        <f>ROUND(I174*H174,2)</f>
        <v>0</v>
      </c>
      <c r="BL174" s="17" t="s">
        <v>205</v>
      </c>
      <c r="BM174" s="149" t="s">
        <v>226</v>
      </c>
    </row>
    <row r="175" spans="2:65" s="12" customFormat="1" ht="12">
      <c r="B175" s="151"/>
      <c r="D175" s="152" t="s">
        <v>207</v>
      </c>
      <c r="E175" s="153" t="s">
        <v>1</v>
      </c>
      <c r="F175" s="154" t="s">
        <v>227</v>
      </c>
      <c r="H175" s="155">
        <v>463.15699999999998</v>
      </c>
      <c r="I175" s="156"/>
      <c r="L175" s="151"/>
      <c r="M175" s="157"/>
      <c r="T175" s="158"/>
      <c r="AT175" s="153" t="s">
        <v>207</v>
      </c>
      <c r="AU175" s="153" t="s">
        <v>86</v>
      </c>
      <c r="AV175" s="12" t="s">
        <v>86</v>
      </c>
      <c r="AW175" s="12" t="s">
        <v>30</v>
      </c>
      <c r="AX175" s="12" t="s">
        <v>73</v>
      </c>
      <c r="AY175" s="153" t="s">
        <v>199</v>
      </c>
    </row>
    <row r="176" spans="2:65" s="13" customFormat="1" ht="12">
      <c r="B176" s="159"/>
      <c r="D176" s="152" t="s">
        <v>207</v>
      </c>
      <c r="E176" s="160" t="s">
        <v>1</v>
      </c>
      <c r="F176" s="161" t="s">
        <v>228</v>
      </c>
      <c r="H176" s="162">
        <v>463.15699999999998</v>
      </c>
      <c r="I176" s="163"/>
      <c r="L176" s="159"/>
      <c r="M176" s="164"/>
      <c r="T176" s="165"/>
      <c r="AT176" s="160" t="s">
        <v>207</v>
      </c>
      <c r="AU176" s="160" t="s">
        <v>86</v>
      </c>
      <c r="AV176" s="13" t="s">
        <v>205</v>
      </c>
      <c r="AW176" s="13" t="s">
        <v>30</v>
      </c>
      <c r="AX176" s="13" t="s">
        <v>80</v>
      </c>
      <c r="AY176" s="160" t="s">
        <v>199</v>
      </c>
    </row>
    <row r="177" spans="2:65" s="1" customFormat="1" ht="24.25" customHeight="1">
      <c r="B177" s="32"/>
      <c r="C177" s="137" t="s">
        <v>205</v>
      </c>
      <c r="D177" s="137" t="s">
        <v>201</v>
      </c>
      <c r="E177" s="138" t="s">
        <v>229</v>
      </c>
      <c r="F177" s="139" t="s">
        <v>230</v>
      </c>
      <c r="G177" s="140" t="s">
        <v>213</v>
      </c>
      <c r="H177" s="141">
        <v>55.35</v>
      </c>
      <c r="I177" s="142"/>
      <c r="J177" s="143">
        <f>ROUND(I177*H177,2)</f>
        <v>0</v>
      </c>
      <c r="K177" s="144"/>
      <c r="L177" s="32"/>
      <c r="M177" s="145" t="s">
        <v>1</v>
      </c>
      <c r="N177" s="146" t="s">
        <v>39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205</v>
      </c>
      <c r="AT177" s="149" t="s">
        <v>201</v>
      </c>
      <c r="AU177" s="149" t="s">
        <v>86</v>
      </c>
      <c r="AY177" s="17" t="s">
        <v>199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86</v>
      </c>
      <c r="BK177" s="150">
        <f>ROUND(I177*H177,2)</f>
        <v>0</v>
      </c>
      <c r="BL177" s="17" t="s">
        <v>205</v>
      </c>
      <c r="BM177" s="149" t="s">
        <v>231</v>
      </c>
    </row>
    <row r="178" spans="2:65" s="12" customFormat="1" ht="12">
      <c r="B178" s="151"/>
      <c r="D178" s="152" t="s">
        <v>207</v>
      </c>
      <c r="E178" s="153" t="s">
        <v>1</v>
      </c>
      <c r="F178" s="154" t="s">
        <v>232</v>
      </c>
      <c r="H178" s="155">
        <v>55.35</v>
      </c>
      <c r="I178" s="156"/>
      <c r="L178" s="151"/>
      <c r="M178" s="157"/>
      <c r="T178" s="158"/>
      <c r="AT178" s="153" t="s">
        <v>207</v>
      </c>
      <c r="AU178" s="153" t="s">
        <v>86</v>
      </c>
      <c r="AV178" s="12" t="s">
        <v>86</v>
      </c>
      <c r="AW178" s="12" t="s">
        <v>30</v>
      </c>
      <c r="AX178" s="12" t="s">
        <v>73</v>
      </c>
      <c r="AY178" s="153" t="s">
        <v>199</v>
      </c>
    </row>
    <row r="179" spans="2:65" s="13" customFormat="1" ht="12">
      <c r="B179" s="159"/>
      <c r="D179" s="152" t="s">
        <v>207</v>
      </c>
      <c r="E179" s="160" t="s">
        <v>1</v>
      </c>
      <c r="F179" s="161" t="s">
        <v>233</v>
      </c>
      <c r="H179" s="162">
        <v>55.35</v>
      </c>
      <c r="I179" s="163"/>
      <c r="L179" s="159"/>
      <c r="M179" s="164"/>
      <c r="T179" s="165"/>
      <c r="AT179" s="160" t="s">
        <v>207</v>
      </c>
      <c r="AU179" s="160" t="s">
        <v>86</v>
      </c>
      <c r="AV179" s="13" t="s">
        <v>205</v>
      </c>
      <c r="AW179" s="13" t="s">
        <v>30</v>
      </c>
      <c r="AX179" s="13" t="s">
        <v>80</v>
      </c>
      <c r="AY179" s="160" t="s">
        <v>199</v>
      </c>
    </row>
    <row r="180" spans="2:65" s="1" customFormat="1" ht="33" customHeight="1">
      <c r="B180" s="32"/>
      <c r="C180" s="137" t="s">
        <v>234</v>
      </c>
      <c r="D180" s="137" t="s">
        <v>201</v>
      </c>
      <c r="E180" s="138" t="s">
        <v>235</v>
      </c>
      <c r="F180" s="139" t="s">
        <v>236</v>
      </c>
      <c r="G180" s="140" t="s">
        <v>213</v>
      </c>
      <c r="H180" s="141">
        <v>407.80700000000002</v>
      </c>
      <c r="I180" s="142"/>
      <c r="J180" s="143">
        <f>ROUND(I180*H180,2)</f>
        <v>0</v>
      </c>
      <c r="K180" s="144"/>
      <c r="L180" s="32"/>
      <c r="M180" s="145" t="s">
        <v>1</v>
      </c>
      <c r="N180" s="146" t="s">
        <v>39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205</v>
      </c>
      <c r="AT180" s="149" t="s">
        <v>201</v>
      </c>
      <c r="AU180" s="149" t="s">
        <v>86</v>
      </c>
      <c r="AY180" s="17" t="s">
        <v>199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86</v>
      </c>
      <c r="BK180" s="150">
        <f>ROUND(I180*H180,2)</f>
        <v>0</v>
      </c>
      <c r="BL180" s="17" t="s">
        <v>205</v>
      </c>
      <c r="BM180" s="149" t="s">
        <v>237</v>
      </c>
    </row>
    <row r="181" spans="2:65" s="12" customFormat="1" ht="12">
      <c r="B181" s="151"/>
      <c r="D181" s="152" t="s">
        <v>207</v>
      </c>
      <c r="E181" s="153" t="s">
        <v>1</v>
      </c>
      <c r="F181" s="154" t="s">
        <v>238</v>
      </c>
      <c r="H181" s="155">
        <v>407.80700000000002</v>
      </c>
      <c r="I181" s="156"/>
      <c r="L181" s="151"/>
      <c r="M181" s="157"/>
      <c r="T181" s="158"/>
      <c r="AT181" s="153" t="s">
        <v>207</v>
      </c>
      <c r="AU181" s="153" t="s">
        <v>86</v>
      </c>
      <c r="AV181" s="12" t="s">
        <v>86</v>
      </c>
      <c r="AW181" s="12" t="s">
        <v>30</v>
      </c>
      <c r="AX181" s="12" t="s">
        <v>73</v>
      </c>
      <c r="AY181" s="153" t="s">
        <v>199</v>
      </c>
    </row>
    <row r="182" spans="2:65" s="13" customFormat="1" ht="12">
      <c r="B182" s="159"/>
      <c r="D182" s="152" t="s">
        <v>207</v>
      </c>
      <c r="E182" s="160" t="s">
        <v>1</v>
      </c>
      <c r="F182" s="161" t="s">
        <v>209</v>
      </c>
      <c r="H182" s="162">
        <v>407.80700000000002</v>
      </c>
      <c r="I182" s="163"/>
      <c r="L182" s="159"/>
      <c r="M182" s="164"/>
      <c r="T182" s="165"/>
      <c r="AT182" s="160" t="s">
        <v>207</v>
      </c>
      <c r="AU182" s="160" t="s">
        <v>86</v>
      </c>
      <c r="AV182" s="13" t="s">
        <v>205</v>
      </c>
      <c r="AW182" s="13" t="s">
        <v>30</v>
      </c>
      <c r="AX182" s="13" t="s">
        <v>80</v>
      </c>
      <c r="AY182" s="160" t="s">
        <v>199</v>
      </c>
    </row>
    <row r="183" spans="2:65" s="1" customFormat="1" ht="38" customHeight="1">
      <c r="B183" s="32"/>
      <c r="C183" s="137" t="s">
        <v>239</v>
      </c>
      <c r="D183" s="137" t="s">
        <v>201</v>
      </c>
      <c r="E183" s="138" t="s">
        <v>240</v>
      </c>
      <c r="F183" s="139" t="s">
        <v>241</v>
      </c>
      <c r="G183" s="140" t="s">
        <v>213</v>
      </c>
      <c r="H183" s="141">
        <v>6117.1049999999996</v>
      </c>
      <c r="I183" s="142"/>
      <c r="J183" s="143">
        <f>ROUND(I183*H183,2)</f>
        <v>0</v>
      </c>
      <c r="K183" s="144"/>
      <c r="L183" s="32"/>
      <c r="M183" s="145" t="s">
        <v>1</v>
      </c>
      <c r="N183" s="146" t="s">
        <v>39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205</v>
      </c>
      <c r="AT183" s="149" t="s">
        <v>201</v>
      </c>
      <c r="AU183" s="149" t="s">
        <v>86</v>
      </c>
      <c r="AY183" s="17" t="s">
        <v>199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86</v>
      </c>
      <c r="BK183" s="150">
        <f>ROUND(I183*H183,2)</f>
        <v>0</v>
      </c>
      <c r="BL183" s="17" t="s">
        <v>205</v>
      </c>
      <c r="BM183" s="149" t="s">
        <v>242</v>
      </c>
    </row>
    <row r="184" spans="2:65" s="12" customFormat="1" ht="12">
      <c r="B184" s="151"/>
      <c r="D184" s="152" t="s">
        <v>207</v>
      </c>
      <c r="E184" s="153" t="s">
        <v>1</v>
      </c>
      <c r="F184" s="154" t="s">
        <v>243</v>
      </c>
      <c r="H184" s="155">
        <v>6117.1049999999996</v>
      </c>
      <c r="I184" s="156"/>
      <c r="L184" s="151"/>
      <c r="M184" s="157"/>
      <c r="T184" s="158"/>
      <c r="AT184" s="153" t="s">
        <v>207</v>
      </c>
      <c r="AU184" s="153" t="s">
        <v>86</v>
      </c>
      <c r="AV184" s="12" t="s">
        <v>86</v>
      </c>
      <c r="AW184" s="12" t="s">
        <v>30</v>
      </c>
      <c r="AX184" s="12" t="s">
        <v>73</v>
      </c>
      <c r="AY184" s="153" t="s">
        <v>199</v>
      </c>
    </row>
    <row r="185" spans="2:65" s="13" customFormat="1" ht="12">
      <c r="B185" s="159"/>
      <c r="D185" s="152" t="s">
        <v>207</v>
      </c>
      <c r="E185" s="160" t="s">
        <v>1</v>
      </c>
      <c r="F185" s="161" t="s">
        <v>209</v>
      </c>
      <c r="H185" s="162">
        <v>6117.1049999999996</v>
      </c>
      <c r="I185" s="163"/>
      <c r="L185" s="159"/>
      <c r="M185" s="164"/>
      <c r="T185" s="165"/>
      <c r="AT185" s="160" t="s">
        <v>207</v>
      </c>
      <c r="AU185" s="160" t="s">
        <v>86</v>
      </c>
      <c r="AV185" s="13" t="s">
        <v>205</v>
      </c>
      <c r="AW185" s="13" t="s">
        <v>30</v>
      </c>
      <c r="AX185" s="13" t="s">
        <v>80</v>
      </c>
      <c r="AY185" s="160" t="s">
        <v>199</v>
      </c>
    </row>
    <row r="186" spans="2:65" s="1" customFormat="1" ht="33" customHeight="1">
      <c r="B186" s="32"/>
      <c r="C186" s="137" t="s">
        <v>244</v>
      </c>
      <c r="D186" s="137" t="s">
        <v>201</v>
      </c>
      <c r="E186" s="138" t="s">
        <v>245</v>
      </c>
      <c r="F186" s="139" t="s">
        <v>246</v>
      </c>
      <c r="G186" s="140" t="s">
        <v>247</v>
      </c>
      <c r="H186" s="141">
        <v>734.053</v>
      </c>
      <c r="I186" s="142"/>
      <c r="J186" s="143">
        <f>ROUND(I186*H186,2)</f>
        <v>0</v>
      </c>
      <c r="K186" s="144"/>
      <c r="L186" s="32"/>
      <c r="M186" s="145" t="s">
        <v>1</v>
      </c>
      <c r="N186" s="146" t="s">
        <v>39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205</v>
      </c>
      <c r="AT186" s="149" t="s">
        <v>201</v>
      </c>
      <c r="AU186" s="149" t="s">
        <v>86</v>
      </c>
      <c r="AY186" s="17" t="s">
        <v>199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86</v>
      </c>
      <c r="BK186" s="150">
        <f>ROUND(I186*H186,2)</f>
        <v>0</v>
      </c>
      <c r="BL186" s="17" t="s">
        <v>205</v>
      </c>
      <c r="BM186" s="149" t="s">
        <v>248</v>
      </c>
    </row>
    <row r="187" spans="2:65" s="12" customFormat="1" ht="12">
      <c r="B187" s="151"/>
      <c r="D187" s="152" t="s">
        <v>207</v>
      </c>
      <c r="E187" s="153" t="s">
        <v>1</v>
      </c>
      <c r="F187" s="154" t="s">
        <v>249</v>
      </c>
      <c r="H187" s="155">
        <v>734.053</v>
      </c>
      <c r="I187" s="156"/>
      <c r="L187" s="151"/>
      <c r="M187" s="157"/>
      <c r="T187" s="158"/>
      <c r="AT187" s="153" t="s">
        <v>207</v>
      </c>
      <c r="AU187" s="153" t="s">
        <v>86</v>
      </c>
      <c r="AV187" s="12" t="s">
        <v>86</v>
      </c>
      <c r="AW187" s="12" t="s">
        <v>30</v>
      </c>
      <c r="AX187" s="12" t="s">
        <v>73</v>
      </c>
      <c r="AY187" s="153" t="s">
        <v>199</v>
      </c>
    </row>
    <row r="188" spans="2:65" s="13" customFormat="1" ht="12">
      <c r="B188" s="159"/>
      <c r="D188" s="152" t="s">
        <v>207</v>
      </c>
      <c r="E188" s="160" t="s">
        <v>1</v>
      </c>
      <c r="F188" s="161" t="s">
        <v>209</v>
      </c>
      <c r="H188" s="162">
        <v>734.053</v>
      </c>
      <c r="I188" s="163"/>
      <c r="L188" s="159"/>
      <c r="M188" s="164"/>
      <c r="T188" s="165"/>
      <c r="AT188" s="160" t="s">
        <v>207</v>
      </c>
      <c r="AU188" s="160" t="s">
        <v>86</v>
      </c>
      <c r="AV188" s="13" t="s">
        <v>205</v>
      </c>
      <c r="AW188" s="13" t="s">
        <v>30</v>
      </c>
      <c r="AX188" s="13" t="s">
        <v>80</v>
      </c>
      <c r="AY188" s="160" t="s">
        <v>199</v>
      </c>
    </row>
    <row r="189" spans="2:65" s="1" customFormat="1" ht="24.25" customHeight="1">
      <c r="B189" s="32"/>
      <c r="C189" s="137" t="s">
        <v>250</v>
      </c>
      <c r="D189" s="137" t="s">
        <v>201</v>
      </c>
      <c r="E189" s="138" t="s">
        <v>251</v>
      </c>
      <c r="F189" s="139" t="s">
        <v>252</v>
      </c>
      <c r="G189" s="140" t="s">
        <v>213</v>
      </c>
      <c r="H189" s="141">
        <v>55.35</v>
      </c>
      <c r="I189" s="142"/>
      <c r="J189" s="143">
        <f>ROUND(I189*H189,2)</f>
        <v>0</v>
      </c>
      <c r="K189" s="144"/>
      <c r="L189" s="32"/>
      <c r="M189" s="145" t="s">
        <v>1</v>
      </c>
      <c r="N189" s="146" t="s">
        <v>39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205</v>
      </c>
      <c r="AT189" s="149" t="s">
        <v>201</v>
      </c>
      <c r="AU189" s="149" t="s">
        <v>86</v>
      </c>
      <c r="AY189" s="17" t="s">
        <v>199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86</v>
      </c>
      <c r="BK189" s="150">
        <f>ROUND(I189*H189,2)</f>
        <v>0</v>
      </c>
      <c r="BL189" s="17" t="s">
        <v>205</v>
      </c>
      <c r="BM189" s="149" t="s">
        <v>253</v>
      </c>
    </row>
    <row r="190" spans="2:65" s="12" customFormat="1" ht="12">
      <c r="B190" s="151"/>
      <c r="D190" s="152" t="s">
        <v>207</v>
      </c>
      <c r="E190" s="153" t="s">
        <v>1</v>
      </c>
      <c r="F190" s="154" t="s">
        <v>232</v>
      </c>
      <c r="H190" s="155">
        <v>55.35</v>
      </c>
      <c r="I190" s="156"/>
      <c r="L190" s="151"/>
      <c r="M190" s="157"/>
      <c r="T190" s="158"/>
      <c r="AT190" s="153" t="s">
        <v>207</v>
      </c>
      <c r="AU190" s="153" t="s">
        <v>86</v>
      </c>
      <c r="AV190" s="12" t="s">
        <v>86</v>
      </c>
      <c r="AW190" s="12" t="s">
        <v>30</v>
      </c>
      <c r="AX190" s="12" t="s">
        <v>73</v>
      </c>
      <c r="AY190" s="153" t="s">
        <v>199</v>
      </c>
    </row>
    <row r="191" spans="2:65" s="14" customFormat="1" ht="12">
      <c r="B191" s="166"/>
      <c r="D191" s="152" t="s">
        <v>207</v>
      </c>
      <c r="E191" s="167" t="s">
        <v>1</v>
      </c>
      <c r="F191" s="168" t="s">
        <v>254</v>
      </c>
      <c r="H191" s="169">
        <v>55.35</v>
      </c>
      <c r="I191" s="170"/>
      <c r="L191" s="166"/>
      <c r="M191" s="171"/>
      <c r="T191" s="172"/>
      <c r="AT191" s="167" t="s">
        <v>207</v>
      </c>
      <c r="AU191" s="167" t="s">
        <v>86</v>
      </c>
      <c r="AV191" s="14" t="s">
        <v>223</v>
      </c>
      <c r="AW191" s="14" t="s">
        <v>30</v>
      </c>
      <c r="AX191" s="14" t="s">
        <v>73</v>
      </c>
      <c r="AY191" s="167" t="s">
        <v>199</v>
      </c>
    </row>
    <row r="192" spans="2:65" s="13" customFormat="1" ht="12">
      <c r="B192" s="159"/>
      <c r="D192" s="152" t="s">
        <v>207</v>
      </c>
      <c r="E192" s="160" t="s">
        <v>1</v>
      </c>
      <c r="F192" s="161" t="s">
        <v>209</v>
      </c>
      <c r="H192" s="162">
        <v>55.35</v>
      </c>
      <c r="I192" s="163"/>
      <c r="L192" s="159"/>
      <c r="M192" s="164"/>
      <c r="T192" s="165"/>
      <c r="AT192" s="160" t="s">
        <v>207</v>
      </c>
      <c r="AU192" s="160" t="s">
        <v>86</v>
      </c>
      <c r="AV192" s="13" t="s">
        <v>205</v>
      </c>
      <c r="AW192" s="13" t="s">
        <v>30</v>
      </c>
      <c r="AX192" s="13" t="s">
        <v>80</v>
      </c>
      <c r="AY192" s="160" t="s">
        <v>199</v>
      </c>
    </row>
    <row r="193" spans="2:65" s="1" customFormat="1" ht="24.25" customHeight="1">
      <c r="B193" s="32"/>
      <c r="C193" s="137" t="s">
        <v>255</v>
      </c>
      <c r="D193" s="137" t="s">
        <v>201</v>
      </c>
      <c r="E193" s="138" t="s">
        <v>256</v>
      </c>
      <c r="F193" s="139" t="s">
        <v>257</v>
      </c>
      <c r="G193" s="140" t="s">
        <v>204</v>
      </c>
      <c r="H193" s="141">
        <v>362.29500000000002</v>
      </c>
      <c r="I193" s="142"/>
      <c r="J193" s="143">
        <f>ROUND(I193*H193,2)</f>
        <v>0</v>
      </c>
      <c r="K193" s="144"/>
      <c r="L193" s="32"/>
      <c r="M193" s="145" t="s">
        <v>1</v>
      </c>
      <c r="N193" s="146" t="s">
        <v>39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205</v>
      </c>
      <c r="AT193" s="149" t="s">
        <v>201</v>
      </c>
      <c r="AU193" s="149" t="s">
        <v>86</v>
      </c>
      <c r="AY193" s="17" t="s">
        <v>199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86</v>
      </c>
      <c r="BK193" s="150">
        <f>ROUND(I193*H193,2)</f>
        <v>0</v>
      </c>
      <c r="BL193" s="17" t="s">
        <v>205</v>
      </c>
      <c r="BM193" s="149" t="s">
        <v>258</v>
      </c>
    </row>
    <row r="194" spans="2:65" s="12" customFormat="1" ht="12">
      <c r="B194" s="151"/>
      <c r="D194" s="152" t="s">
        <v>207</v>
      </c>
      <c r="E194" s="153" t="s">
        <v>1</v>
      </c>
      <c r="F194" s="154" t="s">
        <v>259</v>
      </c>
      <c r="H194" s="155">
        <v>362.29500000000002</v>
      </c>
      <c r="I194" s="156"/>
      <c r="L194" s="151"/>
      <c r="M194" s="157"/>
      <c r="T194" s="158"/>
      <c r="AT194" s="153" t="s">
        <v>207</v>
      </c>
      <c r="AU194" s="153" t="s">
        <v>86</v>
      </c>
      <c r="AV194" s="12" t="s">
        <v>86</v>
      </c>
      <c r="AW194" s="12" t="s">
        <v>30</v>
      </c>
      <c r="AX194" s="12" t="s">
        <v>73</v>
      </c>
      <c r="AY194" s="153" t="s">
        <v>199</v>
      </c>
    </row>
    <row r="195" spans="2:65" s="13" customFormat="1" ht="12">
      <c r="B195" s="159"/>
      <c r="D195" s="152" t="s">
        <v>207</v>
      </c>
      <c r="E195" s="160" t="s">
        <v>1</v>
      </c>
      <c r="F195" s="161" t="s">
        <v>209</v>
      </c>
      <c r="H195" s="162">
        <v>362.29500000000002</v>
      </c>
      <c r="I195" s="163"/>
      <c r="L195" s="159"/>
      <c r="M195" s="164"/>
      <c r="T195" s="165"/>
      <c r="AT195" s="160" t="s">
        <v>207</v>
      </c>
      <c r="AU195" s="160" t="s">
        <v>86</v>
      </c>
      <c r="AV195" s="13" t="s">
        <v>205</v>
      </c>
      <c r="AW195" s="13" t="s">
        <v>30</v>
      </c>
      <c r="AX195" s="13" t="s">
        <v>80</v>
      </c>
      <c r="AY195" s="160" t="s">
        <v>199</v>
      </c>
    </row>
    <row r="196" spans="2:65" s="11" customFormat="1" ht="23" customHeight="1">
      <c r="B196" s="125"/>
      <c r="D196" s="126" t="s">
        <v>72</v>
      </c>
      <c r="E196" s="135" t="s">
        <v>86</v>
      </c>
      <c r="F196" s="135" t="s">
        <v>260</v>
      </c>
      <c r="I196" s="128"/>
      <c r="J196" s="136">
        <f>BK196</f>
        <v>0</v>
      </c>
      <c r="L196" s="125"/>
      <c r="M196" s="130"/>
      <c r="P196" s="131">
        <f>SUM(P197:P305)</f>
        <v>0</v>
      </c>
      <c r="R196" s="131">
        <f>SUM(R197:R305)</f>
        <v>1021.9783469499999</v>
      </c>
      <c r="T196" s="132">
        <f>SUM(T197:T305)</f>
        <v>0</v>
      </c>
      <c r="AR196" s="126" t="s">
        <v>80</v>
      </c>
      <c r="AT196" s="133" t="s">
        <v>72</v>
      </c>
      <c r="AU196" s="133" t="s">
        <v>80</v>
      </c>
      <c r="AY196" s="126" t="s">
        <v>199</v>
      </c>
      <c r="BK196" s="134">
        <f>SUM(BK197:BK305)</f>
        <v>0</v>
      </c>
    </row>
    <row r="197" spans="2:65" s="1" customFormat="1" ht="38" customHeight="1">
      <c r="B197" s="32"/>
      <c r="C197" s="137" t="s">
        <v>261</v>
      </c>
      <c r="D197" s="137" t="s">
        <v>201</v>
      </c>
      <c r="E197" s="138" t="s">
        <v>262</v>
      </c>
      <c r="F197" s="139" t="s">
        <v>263</v>
      </c>
      <c r="G197" s="140" t="s">
        <v>264</v>
      </c>
      <c r="H197" s="141">
        <v>146.75</v>
      </c>
      <c r="I197" s="142"/>
      <c r="J197" s="143">
        <f>ROUND(I197*H197,2)</f>
        <v>0</v>
      </c>
      <c r="K197" s="144"/>
      <c r="L197" s="32"/>
      <c r="M197" s="145" t="s">
        <v>1</v>
      </c>
      <c r="N197" s="146" t="s">
        <v>39</v>
      </c>
      <c r="P197" s="147">
        <f>O197*H197</f>
        <v>0</v>
      </c>
      <c r="Q197" s="147">
        <v>0.14466000000000001</v>
      </c>
      <c r="R197" s="147">
        <f>Q197*H197</f>
        <v>21.228855000000003</v>
      </c>
      <c r="S197" s="147">
        <v>0</v>
      </c>
      <c r="T197" s="148">
        <f>S197*H197</f>
        <v>0</v>
      </c>
      <c r="AR197" s="149" t="s">
        <v>205</v>
      </c>
      <c r="AT197" s="149" t="s">
        <v>201</v>
      </c>
      <c r="AU197" s="149" t="s">
        <v>86</v>
      </c>
      <c r="AY197" s="17" t="s">
        <v>199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86</v>
      </c>
      <c r="BK197" s="150">
        <f>ROUND(I197*H197,2)</f>
        <v>0</v>
      </c>
      <c r="BL197" s="17" t="s">
        <v>205</v>
      </c>
      <c r="BM197" s="149" t="s">
        <v>265</v>
      </c>
    </row>
    <row r="198" spans="2:65" s="12" customFormat="1" ht="12">
      <c r="B198" s="151"/>
      <c r="D198" s="152" t="s">
        <v>207</v>
      </c>
      <c r="E198" s="153" t="s">
        <v>1</v>
      </c>
      <c r="F198" s="154" t="s">
        <v>266</v>
      </c>
      <c r="H198" s="155">
        <v>125.95</v>
      </c>
      <c r="I198" s="156"/>
      <c r="L198" s="151"/>
      <c r="M198" s="157"/>
      <c r="T198" s="158"/>
      <c r="AT198" s="153" t="s">
        <v>207</v>
      </c>
      <c r="AU198" s="153" t="s">
        <v>86</v>
      </c>
      <c r="AV198" s="12" t="s">
        <v>86</v>
      </c>
      <c r="AW198" s="12" t="s">
        <v>30</v>
      </c>
      <c r="AX198" s="12" t="s">
        <v>73</v>
      </c>
      <c r="AY198" s="153" t="s">
        <v>199</v>
      </c>
    </row>
    <row r="199" spans="2:65" s="12" customFormat="1" ht="12">
      <c r="B199" s="151"/>
      <c r="D199" s="152" t="s">
        <v>207</v>
      </c>
      <c r="E199" s="153" t="s">
        <v>1</v>
      </c>
      <c r="F199" s="154" t="s">
        <v>267</v>
      </c>
      <c r="H199" s="155">
        <v>20.8</v>
      </c>
      <c r="I199" s="156"/>
      <c r="L199" s="151"/>
      <c r="M199" s="157"/>
      <c r="T199" s="158"/>
      <c r="AT199" s="153" t="s">
        <v>207</v>
      </c>
      <c r="AU199" s="153" t="s">
        <v>86</v>
      </c>
      <c r="AV199" s="12" t="s">
        <v>86</v>
      </c>
      <c r="AW199" s="12" t="s">
        <v>30</v>
      </c>
      <c r="AX199" s="12" t="s">
        <v>73</v>
      </c>
      <c r="AY199" s="153" t="s">
        <v>199</v>
      </c>
    </row>
    <row r="200" spans="2:65" s="14" customFormat="1" ht="12">
      <c r="B200" s="166"/>
      <c r="D200" s="152" t="s">
        <v>207</v>
      </c>
      <c r="E200" s="167" t="s">
        <v>1</v>
      </c>
      <c r="F200" s="168" t="s">
        <v>268</v>
      </c>
      <c r="H200" s="169">
        <v>146.75</v>
      </c>
      <c r="I200" s="170"/>
      <c r="L200" s="166"/>
      <c r="M200" s="171"/>
      <c r="T200" s="172"/>
      <c r="AT200" s="167" t="s">
        <v>207</v>
      </c>
      <c r="AU200" s="167" t="s">
        <v>86</v>
      </c>
      <c r="AV200" s="14" t="s">
        <v>223</v>
      </c>
      <c r="AW200" s="14" t="s">
        <v>30</v>
      </c>
      <c r="AX200" s="14" t="s">
        <v>73</v>
      </c>
      <c r="AY200" s="167" t="s">
        <v>199</v>
      </c>
    </row>
    <row r="201" spans="2:65" s="13" customFormat="1" ht="12">
      <c r="B201" s="159"/>
      <c r="D201" s="152" t="s">
        <v>207</v>
      </c>
      <c r="E201" s="160" t="s">
        <v>1</v>
      </c>
      <c r="F201" s="161" t="s">
        <v>209</v>
      </c>
      <c r="H201" s="162">
        <v>146.75</v>
      </c>
      <c r="I201" s="163"/>
      <c r="L201" s="159"/>
      <c r="M201" s="164"/>
      <c r="T201" s="165"/>
      <c r="AT201" s="160" t="s">
        <v>207</v>
      </c>
      <c r="AU201" s="160" t="s">
        <v>86</v>
      </c>
      <c r="AV201" s="13" t="s">
        <v>205</v>
      </c>
      <c r="AW201" s="13" t="s">
        <v>30</v>
      </c>
      <c r="AX201" s="13" t="s">
        <v>80</v>
      </c>
      <c r="AY201" s="160" t="s">
        <v>199</v>
      </c>
    </row>
    <row r="202" spans="2:65" s="1" customFormat="1" ht="38" customHeight="1">
      <c r="B202" s="32"/>
      <c r="C202" s="137" t="s">
        <v>269</v>
      </c>
      <c r="D202" s="137" t="s">
        <v>201</v>
      </c>
      <c r="E202" s="138" t="s">
        <v>270</v>
      </c>
      <c r="F202" s="139" t="s">
        <v>271</v>
      </c>
      <c r="G202" s="140" t="s">
        <v>264</v>
      </c>
      <c r="H202" s="141">
        <v>21.9</v>
      </c>
      <c r="I202" s="142"/>
      <c r="J202" s="143">
        <f>ROUND(I202*H202,2)</f>
        <v>0</v>
      </c>
      <c r="K202" s="144"/>
      <c r="L202" s="32"/>
      <c r="M202" s="145" t="s">
        <v>1</v>
      </c>
      <c r="N202" s="146" t="s">
        <v>39</v>
      </c>
      <c r="P202" s="147">
        <f>O202*H202</f>
        <v>0</v>
      </c>
      <c r="Q202" s="147">
        <v>0.20449000000000001</v>
      </c>
      <c r="R202" s="147">
        <f>Q202*H202</f>
        <v>4.4783309999999998</v>
      </c>
      <c r="S202" s="147">
        <v>0</v>
      </c>
      <c r="T202" s="148">
        <f>S202*H202</f>
        <v>0</v>
      </c>
      <c r="AR202" s="149" t="s">
        <v>205</v>
      </c>
      <c r="AT202" s="149" t="s">
        <v>201</v>
      </c>
      <c r="AU202" s="149" t="s">
        <v>86</v>
      </c>
      <c r="AY202" s="17" t="s">
        <v>199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86</v>
      </c>
      <c r="BK202" s="150">
        <f>ROUND(I202*H202,2)</f>
        <v>0</v>
      </c>
      <c r="BL202" s="17" t="s">
        <v>205</v>
      </c>
      <c r="BM202" s="149" t="s">
        <v>272</v>
      </c>
    </row>
    <row r="203" spans="2:65" s="12" customFormat="1" ht="12">
      <c r="B203" s="151"/>
      <c r="D203" s="152" t="s">
        <v>207</v>
      </c>
      <c r="E203" s="153" t="s">
        <v>1</v>
      </c>
      <c r="F203" s="154" t="s">
        <v>273</v>
      </c>
      <c r="H203" s="155">
        <v>21.9</v>
      </c>
      <c r="I203" s="156"/>
      <c r="L203" s="151"/>
      <c r="M203" s="157"/>
      <c r="T203" s="158"/>
      <c r="AT203" s="153" t="s">
        <v>207</v>
      </c>
      <c r="AU203" s="153" t="s">
        <v>86</v>
      </c>
      <c r="AV203" s="12" t="s">
        <v>86</v>
      </c>
      <c r="AW203" s="12" t="s">
        <v>30</v>
      </c>
      <c r="AX203" s="12" t="s">
        <v>73</v>
      </c>
      <c r="AY203" s="153" t="s">
        <v>199</v>
      </c>
    </row>
    <row r="204" spans="2:65" s="14" customFormat="1" ht="12">
      <c r="B204" s="166"/>
      <c r="D204" s="152" t="s">
        <v>207</v>
      </c>
      <c r="E204" s="167" t="s">
        <v>1</v>
      </c>
      <c r="F204" s="168" t="s">
        <v>268</v>
      </c>
      <c r="H204" s="169">
        <v>21.9</v>
      </c>
      <c r="I204" s="170"/>
      <c r="L204" s="166"/>
      <c r="M204" s="171"/>
      <c r="T204" s="172"/>
      <c r="AT204" s="167" t="s">
        <v>207</v>
      </c>
      <c r="AU204" s="167" t="s">
        <v>86</v>
      </c>
      <c r="AV204" s="14" t="s">
        <v>223</v>
      </c>
      <c r="AW204" s="14" t="s">
        <v>30</v>
      </c>
      <c r="AX204" s="14" t="s">
        <v>73</v>
      </c>
      <c r="AY204" s="167" t="s">
        <v>199</v>
      </c>
    </row>
    <row r="205" spans="2:65" s="13" customFormat="1" ht="12">
      <c r="B205" s="159"/>
      <c r="D205" s="152" t="s">
        <v>207</v>
      </c>
      <c r="E205" s="160" t="s">
        <v>1</v>
      </c>
      <c r="F205" s="161" t="s">
        <v>209</v>
      </c>
      <c r="H205" s="162">
        <v>21.9</v>
      </c>
      <c r="I205" s="163"/>
      <c r="L205" s="159"/>
      <c r="M205" s="164"/>
      <c r="T205" s="165"/>
      <c r="AT205" s="160" t="s">
        <v>207</v>
      </c>
      <c r="AU205" s="160" t="s">
        <v>86</v>
      </c>
      <c r="AV205" s="13" t="s">
        <v>205</v>
      </c>
      <c r="AW205" s="13" t="s">
        <v>30</v>
      </c>
      <c r="AX205" s="13" t="s">
        <v>80</v>
      </c>
      <c r="AY205" s="160" t="s">
        <v>199</v>
      </c>
    </row>
    <row r="206" spans="2:65" s="1" customFormat="1" ht="38" customHeight="1">
      <c r="B206" s="32"/>
      <c r="C206" s="137" t="s">
        <v>274</v>
      </c>
      <c r="D206" s="137" t="s">
        <v>201</v>
      </c>
      <c r="E206" s="138" t="s">
        <v>275</v>
      </c>
      <c r="F206" s="139" t="s">
        <v>276</v>
      </c>
      <c r="G206" s="140" t="s">
        <v>264</v>
      </c>
      <c r="H206" s="141">
        <v>74.900000000000006</v>
      </c>
      <c r="I206" s="142"/>
      <c r="J206" s="143">
        <f>ROUND(I206*H206,2)</f>
        <v>0</v>
      </c>
      <c r="K206" s="144"/>
      <c r="L206" s="32"/>
      <c r="M206" s="145" t="s">
        <v>1</v>
      </c>
      <c r="N206" s="146" t="s">
        <v>39</v>
      </c>
      <c r="P206" s="147">
        <f>O206*H206</f>
        <v>0</v>
      </c>
      <c r="Q206" s="147">
        <v>0.28736</v>
      </c>
      <c r="R206" s="147">
        <f>Q206*H206</f>
        <v>21.523264000000001</v>
      </c>
      <c r="S206" s="147">
        <v>0</v>
      </c>
      <c r="T206" s="148">
        <f>S206*H206</f>
        <v>0</v>
      </c>
      <c r="AR206" s="149" t="s">
        <v>205</v>
      </c>
      <c r="AT206" s="149" t="s">
        <v>201</v>
      </c>
      <c r="AU206" s="149" t="s">
        <v>86</v>
      </c>
      <c r="AY206" s="17" t="s">
        <v>199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86</v>
      </c>
      <c r="BK206" s="150">
        <f>ROUND(I206*H206,2)</f>
        <v>0</v>
      </c>
      <c r="BL206" s="17" t="s">
        <v>205</v>
      </c>
      <c r="BM206" s="149" t="s">
        <v>277</v>
      </c>
    </row>
    <row r="207" spans="2:65" s="12" customFormat="1" ht="12">
      <c r="B207" s="151"/>
      <c r="D207" s="152" t="s">
        <v>207</v>
      </c>
      <c r="E207" s="153" t="s">
        <v>1</v>
      </c>
      <c r="F207" s="154" t="s">
        <v>278</v>
      </c>
      <c r="H207" s="155">
        <v>74.900000000000006</v>
      </c>
      <c r="I207" s="156"/>
      <c r="L207" s="151"/>
      <c r="M207" s="157"/>
      <c r="T207" s="158"/>
      <c r="AT207" s="153" t="s">
        <v>207</v>
      </c>
      <c r="AU207" s="153" t="s">
        <v>86</v>
      </c>
      <c r="AV207" s="12" t="s">
        <v>86</v>
      </c>
      <c r="AW207" s="12" t="s">
        <v>30</v>
      </c>
      <c r="AX207" s="12" t="s">
        <v>73</v>
      </c>
      <c r="AY207" s="153" t="s">
        <v>199</v>
      </c>
    </row>
    <row r="208" spans="2:65" s="14" customFormat="1" ht="12">
      <c r="B208" s="166"/>
      <c r="D208" s="152" t="s">
        <v>207</v>
      </c>
      <c r="E208" s="167" t="s">
        <v>1</v>
      </c>
      <c r="F208" s="168" t="s">
        <v>279</v>
      </c>
      <c r="H208" s="169">
        <v>74.900000000000006</v>
      </c>
      <c r="I208" s="170"/>
      <c r="L208" s="166"/>
      <c r="M208" s="171"/>
      <c r="T208" s="172"/>
      <c r="AT208" s="167" t="s">
        <v>207</v>
      </c>
      <c r="AU208" s="167" t="s">
        <v>86</v>
      </c>
      <c r="AV208" s="14" t="s">
        <v>223</v>
      </c>
      <c r="AW208" s="14" t="s">
        <v>30</v>
      </c>
      <c r="AX208" s="14" t="s">
        <v>73</v>
      </c>
      <c r="AY208" s="167" t="s">
        <v>199</v>
      </c>
    </row>
    <row r="209" spans="2:65" s="13" customFormat="1" ht="12">
      <c r="B209" s="159"/>
      <c r="D209" s="152" t="s">
        <v>207</v>
      </c>
      <c r="E209" s="160" t="s">
        <v>1</v>
      </c>
      <c r="F209" s="161" t="s">
        <v>209</v>
      </c>
      <c r="H209" s="162">
        <v>74.900000000000006</v>
      </c>
      <c r="I209" s="163"/>
      <c r="L209" s="159"/>
      <c r="M209" s="164"/>
      <c r="T209" s="165"/>
      <c r="AT209" s="160" t="s">
        <v>207</v>
      </c>
      <c r="AU209" s="160" t="s">
        <v>86</v>
      </c>
      <c r="AV209" s="13" t="s">
        <v>205</v>
      </c>
      <c r="AW209" s="13" t="s">
        <v>30</v>
      </c>
      <c r="AX209" s="13" t="s">
        <v>80</v>
      </c>
      <c r="AY209" s="160" t="s">
        <v>199</v>
      </c>
    </row>
    <row r="210" spans="2:65" s="1" customFormat="1" ht="24.25" customHeight="1">
      <c r="B210" s="32"/>
      <c r="C210" s="137" t="s">
        <v>8</v>
      </c>
      <c r="D210" s="137" t="s">
        <v>201</v>
      </c>
      <c r="E210" s="138" t="s">
        <v>280</v>
      </c>
      <c r="F210" s="139" t="s">
        <v>281</v>
      </c>
      <c r="G210" s="140" t="s">
        <v>204</v>
      </c>
      <c r="H210" s="141">
        <v>109.12</v>
      </c>
      <c r="I210" s="142"/>
      <c r="J210" s="143">
        <f>ROUND(I210*H210,2)</f>
        <v>0</v>
      </c>
      <c r="K210" s="144"/>
      <c r="L210" s="32"/>
      <c r="M210" s="145" t="s">
        <v>1</v>
      </c>
      <c r="N210" s="146" t="s">
        <v>39</v>
      </c>
      <c r="P210" s="147">
        <f>O210*H210</f>
        <v>0</v>
      </c>
      <c r="Q210" s="147">
        <v>1.3999999999999999E-4</v>
      </c>
      <c r="R210" s="147">
        <f>Q210*H210</f>
        <v>1.52768E-2</v>
      </c>
      <c r="S210" s="147">
        <v>0</v>
      </c>
      <c r="T210" s="148">
        <f>S210*H210</f>
        <v>0</v>
      </c>
      <c r="AR210" s="149" t="s">
        <v>205</v>
      </c>
      <c r="AT210" s="149" t="s">
        <v>201</v>
      </c>
      <c r="AU210" s="149" t="s">
        <v>86</v>
      </c>
      <c r="AY210" s="17" t="s">
        <v>199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86</v>
      </c>
      <c r="BK210" s="150">
        <f>ROUND(I210*H210,2)</f>
        <v>0</v>
      </c>
      <c r="BL210" s="17" t="s">
        <v>205</v>
      </c>
      <c r="BM210" s="149" t="s">
        <v>282</v>
      </c>
    </row>
    <row r="211" spans="2:65" s="12" customFormat="1" ht="12">
      <c r="B211" s="151"/>
      <c r="D211" s="152" t="s">
        <v>207</v>
      </c>
      <c r="E211" s="153" t="s">
        <v>1</v>
      </c>
      <c r="F211" s="154" t="s">
        <v>283</v>
      </c>
      <c r="H211" s="155">
        <v>16</v>
      </c>
      <c r="I211" s="156"/>
      <c r="L211" s="151"/>
      <c r="M211" s="157"/>
      <c r="T211" s="158"/>
      <c r="AT211" s="153" t="s">
        <v>207</v>
      </c>
      <c r="AU211" s="153" t="s">
        <v>86</v>
      </c>
      <c r="AV211" s="12" t="s">
        <v>86</v>
      </c>
      <c r="AW211" s="12" t="s">
        <v>30</v>
      </c>
      <c r="AX211" s="12" t="s">
        <v>73</v>
      </c>
      <c r="AY211" s="153" t="s">
        <v>199</v>
      </c>
    </row>
    <row r="212" spans="2:65" s="12" customFormat="1" ht="12">
      <c r="B212" s="151"/>
      <c r="D212" s="152" t="s">
        <v>207</v>
      </c>
      <c r="E212" s="153" t="s">
        <v>1</v>
      </c>
      <c r="F212" s="154" t="s">
        <v>284</v>
      </c>
      <c r="H212" s="155">
        <v>57.42</v>
      </c>
      <c r="I212" s="156"/>
      <c r="L212" s="151"/>
      <c r="M212" s="157"/>
      <c r="T212" s="158"/>
      <c r="AT212" s="153" t="s">
        <v>207</v>
      </c>
      <c r="AU212" s="153" t="s">
        <v>86</v>
      </c>
      <c r="AV212" s="12" t="s">
        <v>86</v>
      </c>
      <c r="AW212" s="12" t="s">
        <v>30</v>
      </c>
      <c r="AX212" s="12" t="s">
        <v>73</v>
      </c>
      <c r="AY212" s="153" t="s">
        <v>199</v>
      </c>
    </row>
    <row r="213" spans="2:65" s="12" customFormat="1" ht="12">
      <c r="B213" s="151"/>
      <c r="D213" s="152" t="s">
        <v>207</v>
      </c>
      <c r="E213" s="153" t="s">
        <v>1</v>
      </c>
      <c r="F213" s="154" t="s">
        <v>285</v>
      </c>
      <c r="H213" s="155">
        <v>35.700000000000003</v>
      </c>
      <c r="I213" s="156"/>
      <c r="L213" s="151"/>
      <c r="M213" s="157"/>
      <c r="T213" s="158"/>
      <c r="AT213" s="153" t="s">
        <v>207</v>
      </c>
      <c r="AU213" s="153" t="s">
        <v>86</v>
      </c>
      <c r="AV213" s="12" t="s">
        <v>86</v>
      </c>
      <c r="AW213" s="12" t="s">
        <v>30</v>
      </c>
      <c r="AX213" s="12" t="s">
        <v>73</v>
      </c>
      <c r="AY213" s="153" t="s">
        <v>199</v>
      </c>
    </row>
    <row r="214" spans="2:65" s="13" customFormat="1" ht="12">
      <c r="B214" s="159"/>
      <c r="D214" s="152" t="s">
        <v>207</v>
      </c>
      <c r="E214" s="160" t="s">
        <v>1</v>
      </c>
      <c r="F214" s="161" t="s">
        <v>286</v>
      </c>
      <c r="H214" s="162">
        <v>109.12</v>
      </c>
      <c r="I214" s="163"/>
      <c r="L214" s="159"/>
      <c r="M214" s="164"/>
      <c r="T214" s="165"/>
      <c r="AT214" s="160" t="s">
        <v>207</v>
      </c>
      <c r="AU214" s="160" t="s">
        <v>86</v>
      </c>
      <c r="AV214" s="13" t="s">
        <v>205</v>
      </c>
      <c r="AW214" s="13" t="s">
        <v>30</v>
      </c>
      <c r="AX214" s="13" t="s">
        <v>80</v>
      </c>
      <c r="AY214" s="160" t="s">
        <v>199</v>
      </c>
    </row>
    <row r="215" spans="2:65" s="1" customFormat="1" ht="24.25" customHeight="1">
      <c r="B215" s="32"/>
      <c r="C215" s="173" t="s">
        <v>287</v>
      </c>
      <c r="D215" s="173" t="s">
        <v>288</v>
      </c>
      <c r="E215" s="174" t="s">
        <v>289</v>
      </c>
      <c r="F215" s="175" t="s">
        <v>290</v>
      </c>
      <c r="G215" s="176" t="s">
        <v>204</v>
      </c>
      <c r="H215" s="177">
        <v>148.64099999999999</v>
      </c>
      <c r="I215" s="178"/>
      <c r="J215" s="179">
        <f>ROUND(I215*H215,2)</f>
        <v>0</v>
      </c>
      <c r="K215" s="180"/>
      <c r="L215" s="181"/>
      <c r="M215" s="182" t="s">
        <v>1</v>
      </c>
      <c r="N215" s="183" t="s">
        <v>39</v>
      </c>
      <c r="P215" s="147">
        <f>O215*H215</f>
        <v>0</v>
      </c>
      <c r="Q215" s="147">
        <v>2.9999999999999997E-4</v>
      </c>
      <c r="R215" s="147">
        <f>Q215*H215</f>
        <v>4.4592299999999994E-2</v>
      </c>
      <c r="S215" s="147">
        <v>0</v>
      </c>
      <c r="T215" s="148">
        <f>S215*H215</f>
        <v>0</v>
      </c>
      <c r="AR215" s="149" t="s">
        <v>250</v>
      </c>
      <c r="AT215" s="149" t="s">
        <v>288</v>
      </c>
      <c r="AU215" s="149" t="s">
        <v>86</v>
      </c>
      <c r="AY215" s="17" t="s">
        <v>199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86</v>
      </c>
      <c r="BK215" s="150">
        <f>ROUND(I215*H215,2)</f>
        <v>0</v>
      </c>
      <c r="BL215" s="17" t="s">
        <v>205</v>
      </c>
      <c r="BM215" s="149" t="s">
        <v>291</v>
      </c>
    </row>
    <row r="216" spans="2:65" s="12" customFormat="1" ht="12">
      <c r="B216" s="151"/>
      <c r="D216" s="152" t="s">
        <v>207</v>
      </c>
      <c r="E216" s="153" t="s">
        <v>1</v>
      </c>
      <c r="F216" s="154" t="s">
        <v>292</v>
      </c>
      <c r="H216" s="155">
        <v>148.64099999999999</v>
      </c>
      <c r="I216" s="156"/>
      <c r="L216" s="151"/>
      <c r="M216" s="157"/>
      <c r="T216" s="158"/>
      <c r="AT216" s="153" t="s">
        <v>207</v>
      </c>
      <c r="AU216" s="153" t="s">
        <v>86</v>
      </c>
      <c r="AV216" s="12" t="s">
        <v>86</v>
      </c>
      <c r="AW216" s="12" t="s">
        <v>30</v>
      </c>
      <c r="AX216" s="12" t="s">
        <v>80</v>
      </c>
      <c r="AY216" s="153" t="s">
        <v>199</v>
      </c>
    </row>
    <row r="217" spans="2:65" s="1" customFormat="1" ht="38" customHeight="1">
      <c r="B217" s="32"/>
      <c r="C217" s="137" t="s">
        <v>293</v>
      </c>
      <c r="D217" s="137" t="s">
        <v>201</v>
      </c>
      <c r="E217" s="138" t="s">
        <v>294</v>
      </c>
      <c r="F217" s="139" t="s">
        <v>295</v>
      </c>
      <c r="G217" s="140" t="s">
        <v>296</v>
      </c>
      <c r="H217" s="141">
        <v>4</v>
      </c>
      <c r="I217" s="142"/>
      <c r="J217" s="143">
        <f>ROUND(I217*H217,2)</f>
        <v>0</v>
      </c>
      <c r="K217" s="144"/>
      <c r="L217" s="32"/>
      <c r="M217" s="145" t="s">
        <v>1</v>
      </c>
      <c r="N217" s="146" t="s">
        <v>39</v>
      </c>
      <c r="P217" s="147">
        <f>O217*H217</f>
        <v>0</v>
      </c>
      <c r="Q217" s="147">
        <v>1.0000000000000001E-5</v>
      </c>
      <c r="R217" s="147">
        <f>Q217*H217</f>
        <v>4.0000000000000003E-5</v>
      </c>
      <c r="S217" s="147">
        <v>0</v>
      </c>
      <c r="T217" s="148">
        <f>S217*H217</f>
        <v>0</v>
      </c>
      <c r="AR217" s="149" t="s">
        <v>205</v>
      </c>
      <c r="AT217" s="149" t="s">
        <v>201</v>
      </c>
      <c r="AU217" s="149" t="s">
        <v>86</v>
      </c>
      <c r="AY217" s="17" t="s">
        <v>199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86</v>
      </c>
      <c r="BK217" s="150">
        <f>ROUND(I217*H217,2)</f>
        <v>0</v>
      </c>
      <c r="BL217" s="17" t="s">
        <v>205</v>
      </c>
      <c r="BM217" s="149" t="s">
        <v>297</v>
      </c>
    </row>
    <row r="218" spans="2:65" s="1" customFormat="1" ht="38" customHeight="1">
      <c r="B218" s="32"/>
      <c r="C218" s="137" t="s">
        <v>298</v>
      </c>
      <c r="D218" s="137" t="s">
        <v>201</v>
      </c>
      <c r="E218" s="138" t="s">
        <v>299</v>
      </c>
      <c r="F218" s="139" t="s">
        <v>300</v>
      </c>
      <c r="G218" s="140" t="s">
        <v>296</v>
      </c>
      <c r="H218" s="141">
        <v>4</v>
      </c>
      <c r="I218" s="142"/>
      <c r="J218" s="143">
        <f>ROUND(I218*H218,2)</f>
        <v>0</v>
      </c>
      <c r="K218" s="144"/>
      <c r="L218" s="32"/>
      <c r="M218" s="145" t="s">
        <v>1</v>
      </c>
      <c r="N218" s="146" t="s">
        <v>39</v>
      </c>
      <c r="P218" s="147">
        <f>O218*H218</f>
        <v>0</v>
      </c>
      <c r="Q218" s="147">
        <v>1.0000000000000001E-5</v>
      </c>
      <c r="R218" s="147">
        <f>Q218*H218</f>
        <v>4.0000000000000003E-5</v>
      </c>
      <c r="S218" s="147">
        <v>0</v>
      </c>
      <c r="T218" s="148">
        <f>S218*H218</f>
        <v>0</v>
      </c>
      <c r="AR218" s="149" t="s">
        <v>205</v>
      </c>
      <c r="AT218" s="149" t="s">
        <v>201</v>
      </c>
      <c r="AU218" s="149" t="s">
        <v>86</v>
      </c>
      <c r="AY218" s="17" t="s">
        <v>199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86</v>
      </c>
      <c r="BK218" s="150">
        <f>ROUND(I218*H218,2)</f>
        <v>0</v>
      </c>
      <c r="BL218" s="17" t="s">
        <v>205</v>
      </c>
      <c r="BM218" s="149" t="s">
        <v>301</v>
      </c>
    </row>
    <row r="219" spans="2:65" s="1" customFormat="1" ht="24.25" customHeight="1">
      <c r="B219" s="32"/>
      <c r="C219" s="137" t="s">
        <v>302</v>
      </c>
      <c r="D219" s="137" t="s">
        <v>201</v>
      </c>
      <c r="E219" s="138" t="s">
        <v>303</v>
      </c>
      <c r="F219" s="139" t="s">
        <v>304</v>
      </c>
      <c r="G219" s="140" t="s">
        <v>204</v>
      </c>
      <c r="H219" s="141">
        <v>112.35</v>
      </c>
      <c r="I219" s="142"/>
      <c r="J219" s="143">
        <f>ROUND(I219*H219,2)</f>
        <v>0</v>
      </c>
      <c r="K219" s="144"/>
      <c r="L219" s="32"/>
      <c r="M219" s="145" t="s">
        <v>1</v>
      </c>
      <c r="N219" s="146" t="s">
        <v>39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205</v>
      </c>
      <c r="AT219" s="149" t="s">
        <v>201</v>
      </c>
      <c r="AU219" s="149" t="s">
        <v>86</v>
      </c>
      <c r="AY219" s="17" t="s">
        <v>199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86</v>
      </c>
      <c r="BK219" s="150">
        <f>ROUND(I219*H219,2)</f>
        <v>0</v>
      </c>
      <c r="BL219" s="17" t="s">
        <v>205</v>
      </c>
      <c r="BM219" s="149" t="s">
        <v>305</v>
      </c>
    </row>
    <row r="220" spans="2:65" s="12" customFormat="1" ht="12">
      <c r="B220" s="151"/>
      <c r="D220" s="152" t="s">
        <v>207</v>
      </c>
      <c r="E220" s="153" t="s">
        <v>1</v>
      </c>
      <c r="F220" s="154" t="s">
        <v>306</v>
      </c>
      <c r="H220" s="155">
        <v>112.35</v>
      </c>
      <c r="I220" s="156"/>
      <c r="L220" s="151"/>
      <c r="M220" s="157"/>
      <c r="T220" s="158"/>
      <c r="AT220" s="153" t="s">
        <v>207</v>
      </c>
      <c r="AU220" s="153" t="s">
        <v>86</v>
      </c>
      <c r="AV220" s="12" t="s">
        <v>86</v>
      </c>
      <c r="AW220" s="12" t="s">
        <v>30</v>
      </c>
      <c r="AX220" s="12" t="s">
        <v>73</v>
      </c>
      <c r="AY220" s="153" t="s">
        <v>199</v>
      </c>
    </row>
    <row r="221" spans="2:65" s="14" customFormat="1" ht="12">
      <c r="B221" s="166"/>
      <c r="D221" s="152" t="s">
        <v>207</v>
      </c>
      <c r="E221" s="167" t="s">
        <v>1</v>
      </c>
      <c r="F221" s="168" t="s">
        <v>279</v>
      </c>
      <c r="H221" s="169">
        <v>112.35</v>
      </c>
      <c r="I221" s="170"/>
      <c r="L221" s="166"/>
      <c r="M221" s="171"/>
      <c r="T221" s="172"/>
      <c r="AT221" s="167" t="s">
        <v>207</v>
      </c>
      <c r="AU221" s="167" t="s">
        <v>86</v>
      </c>
      <c r="AV221" s="14" t="s">
        <v>223</v>
      </c>
      <c r="AW221" s="14" t="s">
        <v>30</v>
      </c>
      <c r="AX221" s="14" t="s">
        <v>73</v>
      </c>
      <c r="AY221" s="167" t="s">
        <v>199</v>
      </c>
    </row>
    <row r="222" spans="2:65" s="13" customFormat="1" ht="12">
      <c r="B222" s="159"/>
      <c r="D222" s="152" t="s">
        <v>207</v>
      </c>
      <c r="E222" s="160" t="s">
        <v>1</v>
      </c>
      <c r="F222" s="161" t="s">
        <v>209</v>
      </c>
      <c r="H222" s="162">
        <v>112.35</v>
      </c>
      <c r="I222" s="163"/>
      <c r="L222" s="159"/>
      <c r="M222" s="164"/>
      <c r="T222" s="165"/>
      <c r="AT222" s="160" t="s">
        <v>207</v>
      </c>
      <c r="AU222" s="160" t="s">
        <v>86</v>
      </c>
      <c r="AV222" s="13" t="s">
        <v>205</v>
      </c>
      <c r="AW222" s="13" t="s">
        <v>30</v>
      </c>
      <c r="AX222" s="13" t="s">
        <v>80</v>
      </c>
      <c r="AY222" s="160" t="s">
        <v>199</v>
      </c>
    </row>
    <row r="223" spans="2:65" s="1" customFormat="1" ht="24.25" customHeight="1">
      <c r="B223" s="32"/>
      <c r="C223" s="137" t="s">
        <v>307</v>
      </c>
      <c r="D223" s="137" t="s">
        <v>201</v>
      </c>
      <c r="E223" s="138" t="s">
        <v>308</v>
      </c>
      <c r="F223" s="139" t="s">
        <v>309</v>
      </c>
      <c r="G223" s="140" t="s">
        <v>264</v>
      </c>
      <c r="H223" s="141">
        <v>6.9</v>
      </c>
      <c r="I223" s="142"/>
      <c r="J223" s="143">
        <f>ROUND(I223*H223,2)</f>
        <v>0</v>
      </c>
      <c r="K223" s="144"/>
      <c r="L223" s="32"/>
      <c r="M223" s="145" t="s">
        <v>1</v>
      </c>
      <c r="N223" s="146" t="s">
        <v>39</v>
      </c>
      <c r="P223" s="147">
        <f>O223*H223</f>
        <v>0</v>
      </c>
      <c r="Q223" s="147">
        <v>3.0699999999999998E-3</v>
      </c>
      <c r="R223" s="147">
        <f>Q223*H223</f>
        <v>2.1183E-2</v>
      </c>
      <c r="S223" s="147">
        <v>0</v>
      </c>
      <c r="T223" s="148">
        <f>S223*H223</f>
        <v>0</v>
      </c>
      <c r="AR223" s="149" t="s">
        <v>205</v>
      </c>
      <c r="AT223" s="149" t="s">
        <v>201</v>
      </c>
      <c r="AU223" s="149" t="s">
        <v>86</v>
      </c>
      <c r="AY223" s="17" t="s">
        <v>199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86</v>
      </c>
      <c r="BK223" s="150">
        <f>ROUND(I223*H223,2)</f>
        <v>0</v>
      </c>
      <c r="BL223" s="17" t="s">
        <v>205</v>
      </c>
      <c r="BM223" s="149" t="s">
        <v>310</v>
      </c>
    </row>
    <row r="224" spans="2:65" s="12" customFormat="1" ht="12">
      <c r="B224" s="151"/>
      <c r="D224" s="152" t="s">
        <v>207</v>
      </c>
      <c r="E224" s="153" t="s">
        <v>1</v>
      </c>
      <c r="F224" s="154" t="s">
        <v>311</v>
      </c>
      <c r="H224" s="155">
        <v>6.9</v>
      </c>
      <c r="I224" s="156"/>
      <c r="L224" s="151"/>
      <c r="M224" s="157"/>
      <c r="T224" s="158"/>
      <c r="AT224" s="153" t="s">
        <v>207</v>
      </c>
      <c r="AU224" s="153" t="s">
        <v>86</v>
      </c>
      <c r="AV224" s="12" t="s">
        <v>86</v>
      </c>
      <c r="AW224" s="12" t="s">
        <v>30</v>
      </c>
      <c r="AX224" s="12" t="s">
        <v>73</v>
      </c>
      <c r="AY224" s="153" t="s">
        <v>199</v>
      </c>
    </row>
    <row r="225" spans="2:65" s="13" customFormat="1" ht="12">
      <c r="B225" s="159"/>
      <c r="D225" s="152" t="s">
        <v>207</v>
      </c>
      <c r="E225" s="160" t="s">
        <v>1</v>
      </c>
      <c r="F225" s="161" t="s">
        <v>312</v>
      </c>
      <c r="H225" s="162">
        <v>6.9</v>
      </c>
      <c r="I225" s="163"/>
      <c r="L225" s="159"/>
      <c r="M225" s="164"/>
      <c r="T225" s="165"/>
      <c r="AT225" s="160" t="s">
        <v>207</v>
      </c>
      <c r="AU225" s="160" t="s">
        <v>86</v>
      </c>
      <c r="AV225" s="13" t="s">
        <v>205</v>
      </c>
      <c r="AW225" s="13" t="s">
        <v>30</v>
      </c>
      <c r="AX225" s="13" t="s">
        <v>80</v>
      </c>
      <c r="AY225" s="160" t="s">
        <v>199</v>
      </c>
    </row>
    <row r="226" spans="2:65" s="1" customFormat="1" ht="24.25" customHeight="1">
      <c r="B226" s="32"/>
      <c r="C226" s="137" t="s">
        <v>313</v>
      </c>
      <c r="D226" s="137" t="s">
        <v>201</v>
      </c>
      <c r="E226" s="138" t="s">
        <v>314</v>
      </c>
      <c r="F226" s="139" t="s">
        <v>315</v>
      </c>
      <c r="G226" s="140" t="s">
        <v>213</v>
      </c>
      <c r="H226" s="141">
        <v>40.481000000000002</v>
      </c>
      <c r="I226" s="142"/>
      <c r="J226" s="143">
        <f>ROUND(I226*H226,2)</f>
        <v>0</v>
      </c>
      <c r="K226" s="144"/>
      <c r="L226" s="32"/>
      <c r="M226" s="145" t="s">
        <v>1</v>
      </c>
      <c r="N226" s="146" t="s">
        <v>39</v>
      </c>
      <c r="P226" s="147">
        <f>O226*H226</f>
        <v>0</v>
      </c>
      <c r="Q226" s="147">
        <v>2.16</v>
      </c>
      <c r="R226" s="147">
        <f>Q226*H226</f>
        <v>87.438960000000009</v>
      </c>
      <c r="S226" s="147">
        <v>0</v>
      </c>
      <c r="T226" s="148">
        <f>S226*H226</f>
        <v>0</v>
      </c>
      <c r="AR226" s="149" t="s">
        <v>205</v>
      </c>
      <c r="AT226" s="149" t="s">
        <v>201</v>
      </c>
      <c r="AU226" s="149" t="s">
        <v>86</v>
      </c>
      <c r="AY226" s="17" t="s">
        <v>199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86</v>
      </c>
      <c r="BK226" s="150">
        <f>ROUND(I226*H226,2)</f>
        <v>0</v>
      </c>
      <c r="BL226" s="17" t="s">
        <v>205</v>
      </c>
      <c r="BM226" s="149" t="s">
        <v>316</v>
      </c>
    </row>
    <row r="227" spans="2:65" s="12" customFormat="1" ht="12">
      <c r="B227" s="151"/>
      <c r="D227" s="152" t="s">
        <v>207</v>
      </c>
      <c r="E227" s="153" t="s">
        <v>1</v>
      </c>
      <c r="F227" s="154" t="s">
        <v>317</v>
      </c>
      <c r="H227" s="155">
        <v>40.481000000000002</v>
      </c>
      <c r="I227" s="156"/>
      <c r="L227" s="151"/>
      <c r="M227" s="157"/>
      <c r="T227" s="158"/>
      <c r="AT227" s="153" t="s">
        <v>207</v>
      </c>
      <c r="AU227" s="153" t="s">
        <v>86</v>
      </c>
      <c r="AV227" s="12" t="s">
        <v>86</v>
      </c>
      <c r="AW227" s="12" t="s">
        <v>30</v>
      </c>
      <c r="AX227" s="12" t="s">
        <v>73</v>
      </c>
      <c r="AY227" s="153" t="s">
        <v>199</v>
      </c>
    </row>
    <row r="228" spans="2:65" s="13" customFormat="1" ht="24">
      <c r="B228" s="159"/>
      <c r="D228" s="152" t="s">
        <v>207</v>
      </c>
      <c r="E228" s="160" t="s">
        <v>1</v>
      </c>
      <c r="F228" s="161" t="s">
        <v>318</v>
      </c>
      <c r="H228" s="162">
        <v>40.481000000000002</v>
      </c>
      <c r="I228" s="163"/>
      <c r="L228" s="159"/>
      <c r="M228" s="164"/>
      <c r="T228" s="165"/>
      <c r="AT228" s="160" t="s">
        <v>207</v>
      </c>
      <c r="AU228" s="160" t="s">
        <v>86</v>
      </c>
      <c r="AV228" s="13" t="s">
        <v>205</v>
      </c>
      <c r="AW228" s="13" t="s">
        <v>30</v>
      </c>
      <c r="AX228" s="13" t="s">
        <v>80</v>
      </c>
      <c r="AY228" s="160" t="s">
        <v>199</v>
      </c>
    </row>
    <row r="229" spans="2:65" s="1" customFormat="1" ht="24.25" customHeight="1">
      <c r="B229" s="32"/>
      <c r="C229" s="137" t="s">
        <v>319</v>
      </c>
      <c r="D229" s="137" t="s">
        <v>201</v>
      </c>
      <c r="E229" s="138" t="s">
        <v>320</v>
      </c>
      <c r="F229" s="139" t="s">
        <v>321</v>
      </c>
      <c r="G229" s="140" t="s">
        <v>204</v>
      </c>
      <c r="H229" s="141">
        <v>323.84500000000003</v>
      </c>
      <c r="I229" s="142"/>
      <c r="J229" s="143">
        <f>ROUND(I229*H229,2)</f>
        <v>0</v>
      </c>
      <c r="K229" s="144"/>
      <c r="L229" s="32"/>
      <c r="M229" s="145" t="s">
        <v>1</v>
      </c>
      <c r="N229" s="146" t="s">
        <v>39</v>
      </c>
      <c r="P229" s="147">
        <f>O229*H229</f>
        <v>0</v>
      </c>
      <c r="Q229" s="147">
        <v>1E-4</v>
      </c>
      <c r="R229" s="147">
        <f>Q229*H229</f>
        <v>3.2384500000000004E-2</v>
      </c>
      <c r="S229" s="147">
        <v>0</v>
      </c>
      <c r="T229" s="148">
        <f>S229*H229</f>
        <v>0</v>
      </c>
      <c r="AR229" s="149" t="s">
        <v>205</v>
      </c>
      <c r="AT229" s="149" t="s">
        <v>201</v>
      </c>
      <c r="AU229" s="149" t="s">
        <v>86</v>
      </c>
      <c r="AY229" s="17" t="s">
        <v>199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86</v>
      </c>
      <c r="BK229" s="150">
        <f>ROUND(I229*H229,2)</f>
        <v>0</v>
      </c>
      <c r="BL229" s="17" t="s">
        <v>205</v>
      </c>
      <c r="BM229" s="149" t="s">
        <v>322</v>
      </c>
    </row>
    <row r="230" spans="2:65" s="12" customFormat="1" ht="12">
      <c r="B230" s="151"/>
      <c r="D230" s="152" t="s">
        <v>207</v>
      </c>
      <c r="E230" s="153" t="s">
        <v>1</v>
      </c>
      <c r="F230" s="154" t="s">
        <v>323</v>
      </c>
      <c r="H230" s="155">
        <v>323.84500000000003</v>
      </c>
      <c r="I230" s="156"/>
      <c r="L230" s="151"/>
      <c r="M230" s="157"/>
      <c r="T230" s="158"/>
      <c r="AT230" s="153" t="s">
        <v>207</v>
      </c>
      <c r="AU230" s="153" t="s">
        <v>86</v>
      </c>
      <c r="AV230" s="12" t="s">
        <v>86</v>
      </c>
      <c r="AW230" s="12" t="s">
        <v>30</v>
      </c>
      <c r="AX230" s="12" t="s">
        <v>73</v>
      </c>
      <c r="AY230" s="153" t="s">
        <v>199</v>
      </c>
    </row>
    <row r="231" spans="2:65" s="13" customFormat="1" ht="12">
      <c r="B231" s="159"/>
      <c r="D231" s="152" t="s">
        <v>207</v>
      </c>
      <c r="E231" s="160" t="s">
        <v>1</v>
      </c>
      <c r="F231" s="161" t="s">
        <v>324</v>
      </c>
      <c r="H231" s="162">
        <v>323.84500000000003</v>
      </c>
      <c r="I231" s="163"/>
      <c r="L231" s="159"/>
      <c r="M231" s="164"/>
      <c r="T231" s="165"/>
      <c r="AT231" s="160" t="s">
        <v>207</v>
      </c>
      <c r="AU231" s="160" t="s">
        <v>86</v>
      </c>
      <c r="AV231" s="13" t="s">
        <v>205</v>
      </c>
      <c r="AW231" s="13" t="s">
        <v>30</v>
      </c>
      <c r="AX231" s="13" t="s">
        <v>80</v>
      </c>
      <c r="AY231" s="160" t="s">
        <v>199</v>
      </c>
    </row>
    <row r="232" spans="2:65" s="1" customFormat="1" ht="24.25" customHeight="1">
      <c r="B232" s="32"/>
      <c r="C232" s="173" t="s">
        <v>7</v>
      </c>
      <c r="D232" s="173" t="s">
        <v>288</v>
      </c>
      <c r="E232" s="174" t="s">
        <v>325</v>
      </c>
      <c r="F232" s="175" t="s">
        <v>326</v>
      </c>
      <c r="G232" s="176" t="s">
        <v>204</v>
      </c>
      <c r="H232" s="177">
        <v>372.42200000000003</v>
      </c>
      <c r="I232" s="178"/>
      <c r="J232" s="179">
        <f>ROUND(I232*H232,2)</f>
        <v>0</v>
      </c>
      <c r="K232" s="180"/>
      <c r="L232" s="181"/>
      <c r="M232" s="182" t="s">
        <v>1</v>
      </c>
      <c r="N232" s="183" t="s">
        <v>39</v>
      </c>
      <c r="P232" s="147">
        <f>O232*H232</f>
        <v>0</v>
      </c>
      <c r="Q232" s="147">
        <v>2.1000000000000001E-4</v>
      </c>
      <c r="R232" s="147">
        <f>Q232*H232</f>
        <v>7.8208620000000006E-2</v>
      </c>
      <c r="S232" s="147">
        <v>0</v>
      </c>
      <c r="T232" s="148">
        <f>S232*H232</f>
        <v>0</v>
      </c>
      <c r="AR232" s="149" t="s">
        <v>250</v>
      </c>
      <c r="AT232" s="149" t="s">
        <v>288</v>
      </c>
      <c r="AU232" s="149" t="s">
        <v>86</v>
      </c>
      <c r="AY232" s="17" t="s">
        <v>199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86</v>
      </c>
      <c r="BK232" s="150">
        <f>ROUND(I232*H232,2)</f>
        <v>0</v>
      </c>
      <c r="BL232" s="17" t="s">
        <v>205</v>
      </c>
      <c r="BM232" s="149" t="s">
        <v>327</v>
      </c>
    </row>
    <row r="233" spans="2:65" s="12" customFormat="1" ht="12">
      <c r="B233" s="151"/>
      <c r="D233" s="152" t="s">
        <v>207</v>
      </c>
      <c r="E233" s="153" t="s">
        <v>1</v>
      </c>
      <c r="F233" s="154" t="s">
        <v>328</v>
      </c>
      <c r="H233" s="155">
        <v>372.42200000000003</v>
      </c>
      <c r="I233" s="156"/>
      <c r="L233" s="151"/>
      <c r="M233" s="157"/>
      <c r="T233" s="158"/>
      <c r="AT233" s="153" t="s">
        <v>207</v>
      </c>
      <c r="AU233" s="153" t="s">
        <v>86</v>
      </c>
      <c r="AV233" s="12" t="s">
        <v>86</v>
      </c>
      <c r="AW233" s="12" t="s">
        <v>30</v>
      </c>
      <c r="AX233" s="12" t="s">
        <v>73</v>
      </c>
      <c r="AY233" s="153" t="s">
        <v>199</v>
      </c>
    </row>
    <row r="234" spans="2:65" s="13" customFormat="1" ht="12">
      <c r="B234" s="159"/>
      <c r="D234" s="152" t="s">
        <v>207</v>
      </c>
      <c r="E234" s="160" t="s">
        <v>1</v>
      </c>
      <c r="F234" s="161" t="s">
        <v>209</v>
      </c>
      <c r="H234" s="162">
        <v>372.42200000000003</v>
      </c>
      <c r="I234" s="163"/>
      <c r="L234" s="159"/>
      <c r="M234" s="164"/>
      <c r="T234" s="165"/>
      <c r="AT234" s="160" t="s">
        <v>207</v>
      </c>
      <c r="AU234" s="160" t="s">
        <v>86</v>
      </c>
      <c r="AV234" s="13" t="s">
        <v>205</v>
      </c>
      <c r="AW234" s="13" t="s">
        <v>30</v>
      </c>
      <c r="AX234" s="13" t="s">
        <v>80</v>
      </c>
      <c r="AY234" s="160" t="s">
        <v>199</v>
      </c>
    </row>
    <row r="235" spans="2:65" s="1" customFormat="1" ht="16.5" customHeight="1">
      <c r="B235" s="32"/>
      <c r="C235" s="137" t="s">
        <v>329</v>
      </c>
      <c r="D235" s="137" t="s">
        <v>201</v>
      </c>
      <c r="E235" s="138" t="s">
        <v>330</v>
      </c>
      <c r="F235" s="139" t="s">
        <v>331</v>
      </c>
      <c r="G235" s="140" t="s">
        <v>204</v>
      </c>
      <c r="H235" s="141">
        <v>323.84500000000003</v>
      </c>
      <c r="I235" s="142"/>
      <c r="J235" s="143">
        <f>ROUND(I235*H235,2)</f>
        <v>0</v>
      </c>
      <c r="K235" s="144"/>
      <c r="L235" s="32"/>
      <c r="M235" s="145" t="s">
        <v>1</v>
      </c>
      <c r="N235" s="146" t="s">
        <v>39</v>
      </c>
      <c r="P235" s="147">
        <f>O235*H235</f>
        <v>0</v>
      </c>
      <c r="Q235" s="147">
        <v>1.2999999999999999E-4</v>
      </c>
      <c r="R235" s="147">
        <f>Q235*H235</f>
        <v>4.2099850000000001E-2</v>
      </c>
      <c r="S235" s="147">
        <v>0</v>
      </c>
      <c r="T235" s="148">
        <f>S235*H235</f>
        <v>0</v>
      </c>
      <c r="AR235" s="149" t="s">
        <v>205</v>
      </c>
      <c r="AT235" s="149" t="s">
        <v>201</v>
      </c>
      <c r="AU235" s="149" t="s">
        <v>86</v>
      </c>
      <c r="AY235" s="17" t="s">
        <v>199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86</v>
      </c>
      <c r="BK235" s="150">
        <f>ROUND(I235*H235,2)</f>
        <v>0</v>
      </c>
      <c r="BL235" s="17" t="s">
        <v>205</v>
      </c>
      <c r="BM235" s="149" t="s">
        <v>332</v>
      </c>
    </row>
    <row r="236" spans="2:65" s="12" customFormat="1" ht="12">
      <c r="B236" s="151"/>
      <c r="D236" s="152" t="s">
        <v>207</v>
      </c>
      <c r="E236" s="153" t="s">
        <v>1</v>
      </c>
      <c r="F236" s="154" t="s">
        <v>323</v>
      </c>
      <c r="H236" s="155">
        <v>323.84500000000003</v>
      </c>
      <c r="I236" s="156"/>
      <c r="L236" s="151"/>
      <c r="M236" s="157"/>
      <c r="T236" s="158"/>
      <c r="AT236" s="153" t="s">
        <v>207</v>
      </c>
      <c r="AU236" s="153" t="s">
        <v>86</v>
      </c>
      <c r="AV236" s="12" t="s">
        <v>86</v>
      </c>
      <c r="AW236" s="12" t="s">
        <v>30</v>
      </c>
      <c r="AX236" s="12" t="s">
        <v>73</v>
      </c>
      <c r="AY236" s="153" t="s">
        <v>199</v>
      </c>
    </row>
    <row r="237" spans="2:65" s="13" customFormat="1" ht="12">
      <c r="B237" s="159"/>
      <c r="D237" s="152" t="s">
        <v>207</v>
      </c>
      <c r="E237" s="160" t="s">
        <v>1</v>
      </c>
      <c r="F237" s="161" t="s">
        <v>333</v>
      </c>
      <c r="H237" s="162">
        <v>323.84500000000003</v>
      </c>
      <c r="I237" s="163"/>
      <c r="L237" s="159"/>
      <c r="M237" s="164"/>
      <c r="T237" s="165"/>
      <c r="AT237" s="160" t="s">
        <v>207</v>
      </c>
      <c r="AU237" s="160" t="s">
        <v>86</v>
      </c>
      <c r="AV237" s="13" t="s">
        <v>205</v>
      </c>
      <c r="AW237" s="13" t="s">
        <v>30</v>
      </c>
      <c r="AX237" s="13" t="s">
        <v>80</v>
      </c>
      <c r="AY237" s="160" t="s">
        <v>199</v>
      </c>
    </row>
    <row r="238" spans="2:65" s="1" customFormat="1" ht="16.5" customHeight="1">
      <c r="B238" s="32"/>
      <c r="C238" s="137" t="s">
        <v>334</v>
      </c>
      <c r="D238" s="137" t="s">
        <v>201</v>
      </c>
      <c r="E238" s="138" t="s">
        <v>335</v>
      </c>
      <c r="F238" s="139" t="s">
        <v>336</v>
      </c>
      <c r="G238" s="140" t="s">
        <v>204</v>
      </c>
      <c r="H238" s="141">
        <v>23.1</v>
      </c>
      <c r="I238" s="142"/>
      <c r="J238" s="143">
        <f>ROUND(I238*H238,2)</f>
        <v>0</v>
      </c>
      <c r="K238" s="144"/>
      <c r="L238" s="32"/>
      <c r="M238" s="145" t="s">
        <v>1</v>
      </c>
      <c r="N238" s="146" t="s">
        <v>39</v>
      </c>
      <c r="P238" s="147">
        <f>O238*H238</f>
        <v>0</v>
      </c>
      <c r="Q238" s="147">
        <v>2.47E-3</v>
      </c>
      <c r="R238" s="147">
        <f>Q238*H238</f>
        <v>5.7057000000000004E-2</v>
      </c>
      <c r="S238" s="147">
        <v>0</v>
      </c>
      <c r="T238" s="148">
        <f>S238*H238</f>
        <v>0</v>
      </c>
      <c r="AR238" s="149" t="s">
        <v>205</v>
      </c>
      <c r="AT238" s="149" t="s">
        <v>201</v>
      </c>
      <c r="AU238" s="149" t="s">
        <v>86</v>
      </c>
      <c r="AY238" s="17" t="s">
        <v>199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86</v>
      </c>
      <c r="BK238" s="150">
        <f>ROUND(I238*H238,2)</f>
        <v>0</v>
      </c>
      <c r="BL238" s="17" t="s">
        <v>205</v>
      </c>
      <c r="BM238" s="149" t="s">
        <v>337</v>
      </c>
    </row>
    <row r="239" spans="2:65" s="12" customFormat="1" ht="24">
      <c r="B239" s="151"/>
      <c r="D239" s="152" t="s">
        <v>207</v>
      </c>
      <c r="E239" s="153" t="s">
        <v>1</v>
      </c>
      <c r="F239" s="154" t="s">
        <v>338</v>
      </c>
      <c r="H239" s="155">
        <v>23.1</v>
      </c>
      <c r="I239" s="156"/>
      <c r="L239" s="151"/>
      <c r="M239" s="157"/>
      <c r="T239" s="158"/>
      <c r="AT239" s="153" t="s">
        <v>207</v>
      </c>
      <c r="AU239" s="153" t="s">
        <v>86</v>
      </c>
      <c r="AV239" s="12" t="s">
        <v>86</v>
      </c>
      <c r="AW239" s="12" t="s">
        <v>30</v>
      </c>
      <c r="AX239" s="12" t="s">
        <v>73</v>
      </c>
      <c r="AY239" s="153" t="s">
        <v>199</v>
      </c>
    </row>
    <row r="240" spans="2:65" s="13" customFormat="1" ht="12">
      <c r="B240" s="159"/>
      <c r="D240" s="152" t="s">
        <v>207</v>
      </c>
      <c r="E240" s="160" t="s">
        <v>1</v>
      </c>
      <c r="F240" s="161" t="s">
        <v>339</v>
      </c>
      <c r="H240" s="162">
        <v>23.1</v>
      </c>
      <c r="I240" s="163"/>
      <c r="L240" s="159"/>
      <c r="M240" s="164"/>
      <c r="T240" s="165"/>
      <c r="AT240" s="160" t="s">
        <v>207</v>
      </c>
      <c r="AU240" s="160" t="s">
        <v>86</v>
      </c>
      <c r="AV240" s="13" t="s">
        <v>205</v>
      </c>
      <c r="AW240" s="13" t="s">
        <v>30</v>
      </c>
      <c r="AX240" s="13" t="s">
        <v>80</v>
      </c>
      <c r="AY240" s="160" t="s">
        <v>199</v>
      </c>
    </row>
    <row r="241" spans="2:65" s="1" customFormat="1" ht="16.5" customHeight="1">
      <c r="B241" s="32"/>
      <c r="C241" s="137" t="s">
        <v>340</v>
      </c>
      <c r="D241" s="137" t="s">
        <v>201</v>
      </c>
      <c r="E241" s="138" t="s">
        <v>341</v>
      </c>
      <c r="F241" s="139" t="s">
        <v>342</v>
      </c>
      <c r="G241" s="140" t="s">
        <v>204</v>
      </c>
      <c r="H241" s="141">
        <v>23.1</v>
      </c>
      <c r="I241" s="142"/>
      <c r="J241" s="143">
        <f>ROUND(I241*H241,2)</f>
        <v>0</v>
      </c>
      <c r="K241" s="144"/>
      <c r="L241" s="32"/>
      <c r="M241" s="145" t="s">
        <v>1</v>
      </c>
      <c r="N241" s="146" t="s">
        <v>39</v>
      </c>
      <c r="P241" s="147">
        <f>O241*H241</f>
        <v>0</v>
      </c>
      <c r="Q241" s="147">
        <v>0</v>
      </c>
      <c r="R241" s="147">
        <f>Q241*H241</f>
        <v>0</v>
      </c>
      <c r="S241" s="147">
        <v>0</v>
      </c>
      <c r="T241" s="148">
        <f>S241*H241</f>
        <v>0</v>
      </c>
      <c r="AR241" s="149" t="s">
        <v>205</v>
      </c>
      <c r="AT241" s="149" t="s">
        <v>201</v>
      </c>
      <c r="AU241" s="149" t="s">
        <v>86</v>
      </c>
      <c r="AY241" s="17" t="s">
        <v>199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86</v>
      </c>
      <c r="BK241" s="150">
        <f>ROUND(I241*H241,2)</f>
        <v>0</v>
      </c>
      <c r="BL241" s="17" t="s">
        <v>205</v>
      </c>
      <c r="BM241" s="149" t="s">
        <v>343</v>
      </c>
    </row>
    <row r="242" spans="2:65" s="12" customFormat="1" ht="24">
      <c r="B242" s="151"/>
      <c r="D242" s="152" t="s">
        <v>207</v>
      </c>
      <c r="E242" s="153" t="s">
        <v>1</v>
      </c>
      <c r="F242" s="154" t="s">
        <v>338</v>
      </c>
      <c r="H242" s="155">
        <v>23.1</v>
      </c>
      <c r="I242" s="156"/>
      <c r="L242" s="151"/>
      <c r="M242" s="157"/>
      <c r="T242" s="158"/>
      <c r="AT242" s="153" t="s">
        <v>207</v>
      </c>
      <c r="AU242" s="153" t="s">
        <v>86</v>
      </c>
      <c r="AV242" s="12" t="s">
        <v>86</v>
      </c>
      <c r="AW242" s="12" t="s">
        <v>30</v>
      </c>
      <c r="AX242" s="12" t="s">
        <v>73</v>
      </c>
      <c r="AY242" s="153" t="s">
        <v>199</v>
      </c>
    </row>
    <row r="243" spans="2:65" s="13" customFormat="1" ht="12">
      <c r="B243" s="159"/>
      <c r="D243" s="152" t="s">
        <v>207</v>
      </c>
      <c r="E243" s="160" t="s">
        <v>1</v>
      </c>
      <c r="F243" s="161" t="s">
        <v>344</v>
      </c>
      <c r="H243" s="162">
        <v>23.1</v>
      </c>
      <c r="I243" s="163"/>
      <c r="L243" s="159"/>
      <c r="M243" s="164"/>
      <c r="T243" s="165"/>
      <c r="AT243" s="160" t="s">
        <v>207</v>
      </c>
      <c r="AU243" s="160" t="s">
        <v>86</v>
      </c>
      <c r="AV243" s="13" t="s">
        <v>205</v>
      </c>
      <c r="AW243" s="13" t="s">
        <v>30</v>
      </c>
      <c r="AX243" s="13" t="s">
        <v>80</v>
      </c>
      <c r="AY243" s="160" t="s">
        <v>199</v>
      </c>
    </row>
    <row r="244" spans="2:65" s="1" customFormat="1" ht="33" customHeight="1">
      <c r="B244" s="32"/>
      <c r="C244" s="137" t="s">
        <v>345</v>
      </c>
      <c r="D244" s="137" t="s">
        <v>201</v>
      </c>
      <c r="E244" s="138" t="s">
        <v>346</v>
      </c>
      <c r="F244" s="139" t="s">
        <v>347</v>
      </c>
      <c r="G244" s="140" t="s">
        <v>213</v>
      </c>
      <c r="H244" s="141">
        <v>24.288</v>
      </c>
      <c r="I244" s="142"/>
      <c r="J244" s="143">
        <f>ROUND(I244*H244,2)</f>
        <v>0</v>
      </c>
      <c r="K244" s="144"/>
      <c r="L244" s="32"/>
      <c r="M244" s="145" t="s">
        <v>1</v>
      </c>
      <c r="N244" s="146" t="s">
        <v>39</v>
      </c>
      <c r="P244" s="147">
        <f>O244*H244</f>
        <v>0</v>
      </c>
      <c r="Q244" s="147">
        <v>2.3010199999999998</v>
      </c>
      <c r="R244" s="147">
        <f>Q244*H244</f>
        <v>55.887173759999996</v>
      </c>
      <c r="S244" s="147">
        <v>0</v>
      </c>
      <c r="T244" s="148">
        <f>S244*H244</f>
        <v>0</v>
      </c>
      <c r="AR244" s="149" t="s">
        <v>205</v>
      </c>
      <c r="AT244" s="149" t="s">
        <v>201</v>
      </c>
      <c r="AU244" s="149" t="s">
        <v>86</v>
      </c>
      <c r="AY244" s="17" t="s">
        <v>199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86</v>
      </c>
      <c r="BK244" s="150">
        <f>ROUND(I244*H244,2)</f>
        <v>0</v>
      </c>
      <c r="BL244" s="17" t="s">
        <v>205</v>
      </c>
      <c r="BM244" s="149" t="s">
        <v>348</v>
      </c>
    </row>
    <row r="245" spans="2:65" s="12" customFormat="1" ht="12">
      <c r="B245" s="151"/>
      <c r="D245" s="152" t="s">
        <v>207</v>
      </c>
      <c r="E245" s="153" t="s">
        <v>1</v>
      </c>
      <c r="F245" s="154" t="s">
        <v>349</v>
      </c>
      <c r="H245" s="155">
        <v>24.288</v>
      </c>
      <c r="I245" s="156"/>
      <c r="L245" s="151"/>
      <c r="M245" s="157"/>
      <c r="T245" s="158"/>
      <c r="AT245" s="153" t="s">
        <v>207</v>
      </c>
      <c r="AU245" s="153" t="s">
        <v>86</v>
      </c>
      <c r="AV245" s="12" t="s">
        <v>86</v>
      </c>
      <c r="AW245" s="12" t="s">
        <v>30</v>
      </c>
      <c r="AX245" s="12" t="s">
        <v>73</v>
      </c>
      <c r="AY245" s="153" t="s">
        <v>199</v>
      </c>
    </row>
    <row r="246" spans="2:65" s="13" customFormat="1" ht="12">
      <c r="B246" s="159"/>
      <c r="D246" s="152" t="s">
        <v>207</v>
      </c>
      <c r="E246" s="160" t="s">
        <v>1</v>
      </c>
      <c r="F246" s="161" t="s">
        <v>350</v>
      </c>
      <c r="H246" s="162">
        <v>24.288</v>
      </c>
      <c r="I246" s="163"/>
      <c r="L246" s="159"/>
      <c r="M246" s="164"/>
      <c r="T246" s="165"/>
      <c r="AT246" s="160" t="s">
        <v>207</v>
      </c>
      <c r="AU246" s="160" t="s">
        <v>86</v>
      </c>
      <c r="AV246" s="13" t="s">
        <v>205</v>
      </c>
      <c r="AW246" s="13" t="s">
        <v>30</v>
      </c>
      <c r="AX246" s="13" t="s">
        <v>80</v>
      </c>
      <c r="AY246" s="160" t="s">
        <v>199</v>
      </c>
    </row>
    <row r="247" spans="2:65" s="1" customFormat="1" ht="24.25" customHeight="1">
      <c r="B247" s="32"/>
      <c r="C247" s="137" t="s">
        <v>351</v>
      </c>
      <c r="D247" s="137" t="s">
        <v>201</v>
      </c>
      <c r="E247" s="138" t="s">
        <v>352</v>
      </c>
      <c r="F247" s="139" t="s">
        <v>353</v>
      </c>
      <c r="G247" s="140" t="s">
        <v>354</v>
      </c>
      <c r="H247" s="141">
        <v>1</v>
      </c>
      <c r="I247" s="142"/>
      <c r="J247" s="143">
        <f>ROUND(I247*H247,2)</f>
        <v>0</v>
      </c>
      <c r="K247" s="144"/>
      <c r="L247" s="32"/>
      <c r="M247" s="145" t="s">
        <v>1</v>
      </c>
      <c r="N247" s="146" t="s">
        <v>39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205</v>
      </c>
      <c r="AT247" s="149" t="s">
        <v>201</v>
      </c>
      <c r="AU247" s="149" t="s">
        <v>86</v>
      </c>
      <c r="AY247" s="17" t="s">
        <v>199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86</v>
      </c>
      <c r="BK247" s="150">
        <f>ROUND(I247*H247,2)</f>
        <v>0</v>
      </c>
      <c r="BL247" s="17" t="s">
        <v>205</v>
      </c>
      <c r="BM247" s="149" t="s">
        <v>355</v>
      </c>
    </row>
    <row r="248" spans="2:65" s="1" customFormat="1" ht="24.25" customHeight="1">
      <c r="B248" s="32"/>
      <c r="C248" s="137" t="s">
        <v>356</v>
      </c>
      <c r="D248" s="137" t="s">
        <v>201</v>
      </c>
      <c r="E248" s="138" t="s">
        <v>357</v>
      </c>
      <c r="F248" s="139" t="s">
        <v>358</v>
      </c>
      <c r="G248" s="140" t="s">
        <v>213</v>
      </c>
      <c r="H248" s="141">
        <v>64.244</v>
      </c>
      <c r="I248" s="142"/>
      <c r="J248" s="143">
        <f>ROUND(I248*H248,2)</f>
        <v>0</v>
      </c>
      <c r="K248" s="144"/>
      <c r="L248" s="32"/>
      <c r="M248" s="145" t="s">
        <v>1</v>
      </c>
      <c r="N248" s="146" t="s">
        <v>39</v>
      </c>
      <c r="P248" s="147">
        <f>O248*H248</f>
        <v>0</v>
      </c>
      <c r="Q248" s="147">
        <v>2.5018699999999998</v>
      </c>
      <c r="R248" s="147">
        <f>Q248*H248</f>
        <v>160.73013627999998</v>
      </c>
      <c r="S248" s="147">
        <v>0</v>
      </c>
      <c r="T248" s="148">
        <f>S248*H248</f>
        <v>0</v>
      </c>
      <c r="AR248" s="149" t="s">
        <v>205</v>
      </c>
      <c r="AT248" s="149" t="s">
        <v>201</v>
      </c>
      <c r="AU248" s="149" t="s">
        <v>86</v>
      </c>
      <c r="AY248" s="17" t="s">
        <v>199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86</v>
      </c>
      <c r="BK248" s="150">
        <f>ROUND(I248*H248,2)</f>
        <v>0</v>
      </c>
      <c r="BL248" s="17" t="s">
        <v>205</v>
      </c>
      <c r="BM248" s="149" t="s">
        <v>359</v>
      </c>
    </row>
    <row r="249" spans="2:65" s="12" customFormat="1" ht="12">
      <c r="B249" s="151"/>
      <c r="D249" s="152" t="s">
        <v>207</v>
      </c>
      <c r="E249" s="153" t="s">
        <v>1</v>
      </c>
      <c r="F249" s="154" t="s">
        <v>360</v>
      </c>
      <c r="H249" s="155">
        <v>64.769000000000005</v>
      </c>
      <c r="I249" s="156"/>
      <c r="L249" s="151"/>
      <c r="M249" s="157"/>
      <c r="T249" s="158"/>
      <c r="AT249" s="153" t="s">
        <v>207</v>
      </c>
      <c r="AU249" s="153" t="s">
        <v>86</v>
      </c>
      <c r="AV249" s="12" t="s">
        <v>86</v>
      </c>
      <c r="AW249" s="12" t="s">
        <v>30</v>
      </c>
      <c r="AX249" s="12" t="s">
        <v>73</v>
      </c>
      <c r="AY249" s="153" t="s">
        <v>199</v>
      </c>
    </row>
    <row r="250" spans="2:65" s="12" customFormat="1" ht="12">
      <c r="B250" s="151"/>
      <c r="D250" s="152" t="s">
        <v>207</v>
      </c>
      <c r="E250" s="153" t="s">
        <v>1</v>
      </c>
      <c r="F250" s="154" t="s">
        <v>361</v>
      </c>
      <c r="H250" s="155">
        <v>-0.52500000000000002</v>
      </c>
      <c r="I250" s="156"/>
      <c r="L250" s="151"/>
      <c r="M250" s="157"/>
      <c r="T250" s="158"/>
      <c r="AT250" s="153" t="s">
        <v>207</v>
      </c>
      <c r="AU250" s="153" t="s">
        <v>86</v>
      </c>
      <c r="AV250" s="12" t="s">
        <v>86</v>
      </c>
      <c r="AW250" s="12" t="s">
        <v>30</v>
      </c>
      <c r="AX250" s="12" t="s">
        <v>73</v>
      </c>
      <c r="AY250" s="153" t="s">
        <v>199</v>
      </c>
    </row>
    <row r="251" spans="2:65" s="13" customFormat="1" ht="12">
      <c r="B251" s="159"/>
      <c r="D251" s="152" t="s">
        <v>207</v>
      </c>
      <c r="E251" s="160" t="s">
        <v>1</v>
      </c>
      <c r="F251" s="161" t="s">
        <v>362</v>
      </c>
      <c r="H251" s="162">
        <v>64.244</v>
      </c>
      <c r="I251" s="163"/>
      <c r="L251" s="159"/>
      <c r="M251" s="164"/>
      <c r="T251" s="165"/>
      <c r="AT251" s="160" t="s">
        <v>207</v>
      </c>
      <c r="AU251" s="160" t="s">
        <v>86</v>
      </c>
      <c r="AV251" s="13" t="s">
        <v>205</v>
      </c>
      <c r="AW251" s="13" t="s">
        <v>30</v>
      </c>
      <c r="AX251" s="13" t="s">
        <v>80</v>
      </c>
      <c r="AY251" s="160" t="s">
        <v>199</v>
      </c>
    </row>
    <row r="252" spans="2:65" s="1" customFormat="1" ht="21.75" customHeight="1">
      <c r="B252" s="32"/>
      <c r="C252" s="137" t="s">
        <v>363</v>
      </c>
      <c r="D252" s="137" t="s">
        <v>201</v>
      </c>
      <c r="E252" s="138" t="s">
        <v>364</v>
      </c>
      <c r="F252" s="139" t="s">
        <v>365</v>
      </c>
      <c r="G252" s="140" t="s">
        <v>247</v>
      </c>
      <c r="H252" s="141">
        <v>9.3559999999999999</v>
      </c>
      <c r="I252" s="142"/>
      <c r="J252" s="143">
        <f>ROUND(I252*H252,2)</f>
        <v>0</v>
      </c>
      <c r="K252" s="144"/>
      <c r="L252" s="32"/>
      <c r="M252" s="145" t="s">
        <v>1</v>
      </c>
      <c r="N252" s="146" t="s">
        <v>39</v>
      </c>
      <c r="P252" s="147">
        <f>O252*H252</f>
        <v>0</v>
      </c>
      <c r="Q252" s="147">
        <v>1.0606199999999999</v>
      </c>
      <c r="R252" s="147">
        <f>Q252*H252</f>
        <v>9.9231607199999985</v>
      </c>
      <c r="S252" s="147">
        <v>0</v>
      </c>
      <c r="T252" s="148">
        <f>S252*H252</f>
        <v>0</v>
      </c>
      <c r="AR252" s="149" t="s">
        <v>205</v>
      </c>
      <c r="AT252" s="149" t="s">
        <v>201</v>
      </c>
      <c r="AU252" s="149" t="s">
        <v>86</v>
      </c>
      <c r="AY252" s="17" t="s">
        <v>199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86</v>
      </c>
      <c r="BK252" s="150">
        <f>ROUND(I252*H252,2)</f>
        <v>0</v>
      </c>
      <c r="BL252" s="17" t="s">
        <v>205</v>
      </c>
      <c r="BM252" s="149" t="s">
        <v>366</v>
      </c>
    </row>
    <row r="253" spans="2:65" s="12" customFormat="1" ht="12">
      <c r="B253" s="151"/>
      <c r="D253" s="152" t="s">
        <v>207</v>
      </c>
      <c r="E253" s="153" t="s">
        <v>1</v>
      </c>
      <c r="F253" s="154" t="s">
        <v>367</v>
      </c>
      <c r="H253" s="155">
        <v>9.3559999999999999</v>
      </c>
      <c r="I253" s="156"/>
      <c r="L253" s="151"/>
      <c r="M253" s="157"/>
      <c r="T253" s="158"/>
      <c r="AT253" s="153" t="s">
        <v>207</v>
      </c>
      <c r="AU253" s="153" t="s">
        <v>86</v>
      </c>
      <c r="AV253" s="12" t="s">
        <v>86</v>
      </c>
      <c r="AW253" s="12" t="s">
        <v>30</v>
      </c>
      <c r="AX253" s="12" t="s">
        <v>73</v>
      </c>
      <c r="AY253" s="153" t="s">
        <v>199</v>
      </c>
    </row>
    <row r="254" spans="2:65" s="13" customFormat="1" ht="12">
      <c r="B254" s="159"/>
      <c r="D254" s="152" t="s">
        <v>207</v>
      </c>
      <c r="E254" s="160" t="s">
        <v>1</v>
      </c>
      <c r="F254" s="161" t="s">
        <v>368</v>
      </c>
      <c r="H254" s="162">
        <v>9.3559999999999999</v>
      </c>
      <c r="I254" s="163"/>
      <c r="L254" s="159"/>
      <c r="M254" s="164"/>
      <c r="T254" s="165"/>
      <c r="AT254" s="160" t="s">
        <v>207</v>
      </c>
      <c r="AU254" s="160" t="s">
        <v>86</v>
      </c>
      <c r="AV254" s="13" t="s">
        <v>205</v>
      </c>
      <c r="AW254" s="13" t="s">
        <v>30</v>
      </c>
      <c r="AX254" s="13" t="s">
        <v>80</v>
      </c>
      <c r="AY254" s="160" t="s">
        <v>199</v>
      </c>
    </row>
    <row r="255" spans="2:65" s="1" customFormat="1" ht="24.25" customHeight="1">
      <c r="B255" s="32"/>
      <c r="C255" s="137" t="s">
        <v>369</v>
      </c>
      <c r="D255" s="137" t="s">
        <v>201</v>
      </c>
      <c r="E255" s="138" t="s">
        <v>370</v>
      </c>
      <c r="F255" s="139" t="s">
        <v>371</v>
      </c>
      <c r="G255" s="140" t="s">
        <v>213</v>
      </c>
      <c r="H255" s="141">
        <v>1.5840000000000001</v>
      </c>
      <c r="I255" s="142"/>
      <c r="J255" s="143">
        <f>ROUND(I255*H255,2)</f>
        <v>0</v>
      </c>
      <c r="K255" s="144"/>
      <c r="L255" s="32"/>
      <c r="M255" s="145" t="s">
        <v>1</v>
      </c>
      <c r="N255" s="146" t="s">
        <v>39</v>
      </c>
      <c r="P255" s="147">
        <f>O255*H255</f>
        <v>0</v>
      </c>
      <c r="Q255" s="147">
        <v>2.5018699999999998</v>
      </c>
      <c r="R255" s="147">
        <f>Q255*H255</f>
        <v>3.9629620800000001</v>
      </c>
      <c r="S255" s="147">
        <v>0</v>
      </c>
      <c r="T255" s="148">
        <f>S255*H255</f>
        <v>0</v>
      </c>
      <c r="AR255" s="149" t="s">
        <v>205</v>
      </c>
      <c r="AT255" s="149" t="s">
        <v>201</v>
      </c>
      <c r="AU255" s="149" t="s">
        <v>86</v>
      </c>
      <c r="AY255" s="17" t="s">
        <v>199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86</v>
      </c>
      <c r="BK255" s="150">
        <f>ROUND(I255*H255,2)</f>
        <v>0</v>
      </c>
      <c r="BL255" s="17" t="s">
        <v>205</v>
      </c>
      <c r="BM255" s="149" t="s">
        <v>372</v>
      </c>
    </row>
    <row r="256" spans="2:65" s="12" customFormat="1" ht="12">
      <c r="B256" s="151"/>
      <c r="D256" s="152" t="s">
        <v>207</v>
      </c>
      <c r="E256" s="153" t="s">
        <v>1</v>
      </c>
      <c r="F256" s="154" t="s">
        <v>373</v>
      </c>
      <c r="H256" s="155">
        <v>1.5840000000000001</v>
      </c>
      <c r="I256" s="156"/>
      <c r="L256" s="151"/>
      <c r="M256" s="157"/>
      <c r="T256" s="158"/>
      <c r="AT256" s="153" t="s">
        <v>207</v>
      </c>
      <c r="AU256" s="153" t="s">
        <v>86</v>
      </c>
      <c r="AV256" s="12" t="s">
        <v>86</v>
      </c>
      <c r="AW256" s="12" t="s">
        <v>30</v>
      </c>
      <c r="AX256" s="12" t="s">
        <v>73</v>
      </c>
      <c r="AY256" s="153" t="s">
        <v>199</v>
      </c>
    </row>
    <row r="257" spans="2:65" s="13" customFormat="1" ht="12">
      <c r="B257" s="159"/>
      <c r="D257" s="152" t="s">
        <v>207</v>
      </c>
      <c r="E257" s="160" t="s">
        <v>1</v>
      </c>
      <c r="F257" s="161" t="s">
        <v>209</v>
      </c>
      <c r="H257" s="162">
        <v>1.5840000000000001</v>
      </c>
      <c r="I257" s="163"/>
      <c r="L257" s="159"/>
      <c r="M257" s="164"/>
      <c r="T257" s="165"/>
      <c r="AT257" s="160" t="s">
        <v>207</v>
      </c>
      <c r="AU257" s="160" t="s">
        <v>86</v>
      </c>
      <c r="AV257" s="13" t="s">
        <v>205</v>
      </c>
      <c r="AW257" s="13" t="s">
        <v>30</v>
      </c>
      <c r="AX257" s="13" t="s">
        <v>80</v>
      </c>
      <c r="AY257" s="160" t="s">
        <v>199</v>
      </c>
    </row>
    <row r="258" spans="2:65" s="1" customFormat="1" ht="21.75" customHeight="1">
      <c r="B258" s="32"/>
      <c r="C258" s="137" t="s">
        <v>374</v>
      </c>
      <c r="D258" s="137" t="s">
        <v>201</v>
      </c>
      <c r="E258" s="138" t="s">
        <v>375</v>
      </c>
      <c r="F258" s="139" t="s">
        <v>376</v>
      </c>
      <c r="G258" s="140" t="s">
        <v>247</v>
      </c>
      <c r="H258" s="141">
        <v>0.20599999999999999</v>
      </c>
      <c r="I258" s="142"/>
      <c r="J258" s="143">
        <f>ROUND(I258*H258,2)</f>
        <v>0</v>
      </c>
      <c r="K258" s="144"/>
      <c r="L258" s="32"/>
      <c r="M258" s="145" t="s">
        <v>1</v>
      </c>
      <c r="N258" s="146" t="s">
        <v>39</v>
      </c>
      <c r="P258" s="147">
        <f>O258*H258</f>
        <v>0</v>
      </c>
      <c r="Q258" s="147">
        <v>1.0606199999999999</v>
      </c>
      <c r="R258" s="147">
        <f>Q258*H258</f>
        <v>0.21848771999999997</v>
      </c>
      <c r="S258" s="147">
        <v>0</v>
      </c>
      <c r="T258" s="148">
        <f>S258*H258</f>
        <v>0</v>
      </c>
      <c r="AR258" s="149" t="s">
        <v>205</v>
      </c>
      <c r="AT258" s="149" t="s">
        <v>201</v>
      </c>
      <c r="AU258" s="149" t="s">
        <v>86</v>
      </c>
      <c r="AY258" s="17" t="s">
        <v>199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86</v>
      </c>
      <c r="BK258" s="150">
        <f>ROUND(I258*H258,2)</f>
        <v>0</v>
      </c>
      <c r="BL258" s="17" t="s">
        <v>205</v>
      </c>
      <c r="BM258" s="149" t="s">
        <v>377</v>
      </c>
    </row>
    <row r="259" spans="2:65" s="12" customFormat="1" ht="12">
      <c r="B259" s="151"/>
      <c r="D259" s="152" t="s">
        <v>207</v>
      </c>
      <c r="E259" s="153" t="s">
        <v>1</v>
      </c>
      <c r="F259" s="154" t="s">
        <v>378</v>
      </c>
      <c r="H259" s="155">
        <v>0.20599999999999999</v>
      </c>
      <c r="I259" s="156"/>
      <c r="L259" s="151"/>
      <c r="M259" s="157"/>
      <c r="T259" s="158"/>
      <c r="AT259" s="153" t="s">
        <v>207</v>
      </c>
      <c r="AU259" s="153" t="s">
        <v>86</v>
      </c>
      <c r="AV259" s="12" t="s">
        <v>86</v>
      </c>
      <c r="AW259" s="12" t="s">
        <v>30</v>
      </c>
      <c r="AX259" s="12" t="s">
        <v>73</v>
      </c>
      <c r="AY259" s="153" t="s">
        <v>199</v>
      </c>
    </row>
    <row r="260" spans="2:65" s="13" customFormat="1" ht="12">
      <c r="B260" s="159"/>
      <c r="D260" s="152" t="s">
        <v>207</v>
      </c>
      <c r="E260" s="160" t="s">
        <v>1</v>
      </c>
      <c r="F260" s="161" t="s">
        <v>209</v>
      </c>
      <c r="H260" s="162">
        <v>0.20599999999999999</v>
      </c>
      <c r="I260" s="163"/>
      <c r="L260" s="159"/>
      <c r="M260" s="164"/>
      <c r="T260" s="165"/>
      <c r="AT260" s="160" t="s">
        <v>207</v>
      </c>
      <c r="AU260" s="160" t="s">
        <v>86</v>
      </c>
      <c r="AV260" s="13" t="s">
        <v>205</v>
      </c>
      <c r="AW260" s="13" t="s">
        <v>30</v>
      </c>
      <c r="AX260" s="13" t="s">
        <v>80</v>
      </c>
      <c r="AY260" s="160" t="s">
        <v>199</v>
      </c>
    </row>
    <row r="261" spans="2:65" s="1" customFormat="1" ht="16.5" customHeight="1">
      <c r="B261" s="32"/>
      <c r="C261" s="137" t="s">
        <v>379</v>
      </c>
      <c r="D261" s="137" t="s">
        <v>201</v>
      </c>
      <c r="E261" s="138" t="s">
        <v>380</v>
      </c>
      <c r="F261" s="139" t="s">
        <v>381</v>
      </c>
      <c r="G261" s="140" t="s">
        <v>204</v>
      </c>
      <c r="H261" s="141">
        <v>7.92</v>
      </c>
      <c r="I261" s="142"/>
      <c r="J261" s="143">
        <f>ROUND(I261*H261,2)</f>
        <v>0</v>
      </c>
      <c r="K261" s="144"/>
      <c r="L261" s="32"/>
      <c r="M261" s="145" t="s">
        <v>1</v>
      </c>
      <c r="N261" s="146" t="s">
        <v>39</v>
      </c>
      <c r="P261" s="147">
        <f>O261*H261</f>
        <v>0</v>
      </c>
      <c r="Q261" s="147">
        <v>2.64E-3</v>
      </c>
      <c r="R261" s="147">
        <f>Q261*H261</f>
        <v>2.0908799999999998E-2</v>
      </c>
      <c r="S261" s="147">
        <v>0</v>
      </c>
      <c r="T261" s="148">
        <f>S261*H261</f>
        <v>0</v>
      </c>
      <c r="AR261" s="149" t="s">
        <v>205</v>
      </c>
      <c r="AT261" s="149" t="s">
        <v>201</v>
      </c>
      <c r="AU261" s="149" t="s">
        <v>86</v>
      </c>
      <c r="AY261" s="17" t="s">
        <v>199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86</v>
      </c>
      <c r="BK261" s="150">
        <f>ROUND(I261*H261,2)</f>
        <v>0</v>
      </c>
      <c r="BL261" s="17" t="s">
        <v>205</v>
      </c>
      <c r="BM261" s="149" t="s">
        <v>382</v>
      </c>
    </row>
    <row r="262" spans="2:65" s="12" customFormat="1" ht="12">
      <c r="B262" s="151"/>
      <c r="D262" s="152" t="s">
        <v>207</v>
      </c>
      <c r="E262" s="153" t="s">
        <v>1</v>
      </c>
      <c r="F262" s="154" t="s">
        <v>383</v>
      </c>
      <c r="H262" s="155">
        <v>7.92</v>
      </c>
      <c r="I262" s="156"/>
      <c r="L262" s="151"/>
      <c r="M262" s="157"/>
      <c r="T262" s="158"/>
      <c r="AT262" s="153" t="s">
        <v>207</v>
      </c>
      <c r="AU262" s="153" t="s">
        <v>86</v>
      </c>
      <c r="AV262" s="12" t="s">
        <v>86</v>
      </c>
      <c r="AW262" s="12" t="s">
        <v>30</v>
      </c>
      <c r="AX262" s="12" t="s">
        <v>73</v>
      </c>
      <c r="AY262" s="153" t="s">
        <v>199</v>
      </c>
    </row>
    <row r="263" spans="2:65" s="13" customFormat="1" ht="12">
      <c r="B263" s="159"/>
      <c r="D263" s="152" t="s">
        <v>207</v>
      </c>
      <c r="E263" s="160" t="s">
        <v>1</v>
      </c>
      <c r="F263" s="161" t="s">
        <v>209</v>
      </c>
      <c r="H263" s="162">
        <v>7.92</v>
      </c>
      <c r="I263" s="163"/>
      <c r="L263" s="159"/>
      <c r="M263" s="164"/>
      <c r="T263" s="165"/>
      <c r="AT263" s="160" t="s">
        <v>207</v>
      </c>
      <c r="AU263" s="160" t="s">
        <v>86</v>
      </c>
      <c r="AV263" s="13" t="s">
        <v>205</v>
      </c>
      <c r="AW263" s="13" t="s">
        <v>30</v>
      </c>
      <c r="AX263" s="13" t="s">
        <v>80</v>
      </c>
      <c r="AY263" s="160" t="s">
        <v>199</v>
      </c>
    </row>
    <row r="264" spans="2:65" s="1" customFormat="1" ht="16.5" customHeight="1">
      <c r="B264" s="32"/>
      <c r="C264" s="137" t="s">
        <v>384</v>
      </c>
      <c r="D264" s="137" t="s">
        <v>201</v>
      </c>
      <c r="E264" s="138" t="s">
        <v>385</v>
      </c>
      <c r="F264" s="139" t="s">
        <v>386</v>
      </c>
      <c r="G264" s="140" t="s">
        <v>204</v>
      </c>
      <c r="H264" s="141">
        <v>7.92</v>
      </c>
      <c r="I264" s="142"/>
      <c r="J264" s="143">
        <f>ROUND(I264*H264,2)</f>
        <v>0</v>
      </c>
      <c r="K264" s="144"/>
      <c r="L264" s="32"/>
      <c r="M264" s="145" t="s">
        <v>1</v>
      </c>
      <c r="N264" s="146" t="s">
        <v>39</v>
      </c>
      <c r="P264" s="147">
        <f>O264*H264</f>
        <v>0</v>
      </c>
      <c r="Q264" s="147">
        <v>0</v>
      </c>
      <c r="R264" s="147">
        <f>Q264*H264</f>
        <v>0</v>
      </c>
      <c r="S264" s="147">
        <v>0</v>
      </c>
      <c r="T264" s="148">
        <f>S264*H264</f>
        <v>0</v>
      </c>
      <c r="AR264" s="149" t="s">
        <v>205</v>
      </c>
      <c r="AT264" s="149" t="s">
        <v>201</v>
      </c>
      <c r="AU264" s="149" t="s">
        <v>86</v>
      </c>
      <c r="AY264" s="17" t="s">
        <v>199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7" t="s">
        <v>86</v>
      </c>
      <c r="BK264" s="150">
        <f>ROUND(I264*H264,2)</f>
        <v>0</v>
      </c>
      <c r="BL264" s="17" t="s">
        <v>205</v>
      </c>
      <c r="BM264" s="149" t="s">
        <v>387</v>
      </c>
    </row>
    <row r="265" spans="2:65" s="12" customFormat="1" ht="12">
      <c r="B265" s="151"/>
      <c r="D265" s="152" t="s">
        <v>207</v>
      </c>
      <c r="E265" s="153" t="s">
        <v>1</v>
      </c>
      <c r="F265" s="154" t="s">
        <v>383</v>
      </c>
      <c r="H265" s="155">
        <v>7.92</v>
      </c>
      <c r="I265" s="156"/>
      <c r="L265" s="151"/>
      <c r="M265" s="157"/>
      <c r="T265" s="158"/>
      <c r="AT265" s="153" t="s">
        <v>207</v>
      </c>
      <c r="AU265" s="153" t="s">
        <v>86</v>
      </c>
      <c r="AV265" s="12" t="s">
        <v>86</v>
      </c>
      <c r="AW265" s="12" t="s">
        <v>30</v>
      </c>
      <c r="AX265" s="12" t="s">
        <v>73</v>
      </c>
      <c r="AY265" s="153" t="s">
        <v>199</v>
      </c>
    </row>
    <row r="266" spans="2:65" s="13" customFormat="1" ht="12">
      <c r="B266" s="159"/>
      <c r="D266" s="152" t="s">
        <v>207</v>
      </c>
      <c r="E266" s="160" t="s">
        <v>1</v>
      </c>
      <c r="F266" s="161" t="s">
        <v>209</v>
      </c>
      <c r="H266" s="162">
        <v>7.92</v>
      </c>
      <c r="I266" s="163"/>
      <c r="L266" s="159"/>
      <c r="M266" s="164"/>
      <c r="T266" s="165"/>
      <c r="AT266" s="160" t="s">
        <v>207</v>
      </c>
      <c r="AU266" s="160" t="s">
        <v>86</v>
      </c>
      <c r="AV266" s="13" t="s">
        <v>205</v>
      </c>
      <c r="AW266" s="13" t="s">
        <v>30</v>
      </c>
      <c r="AX266" s="13" t="s">
        <v>80</v>
      </c>
      <c r="AY266" s="160" t="s">
        <v>199</v>
      </c>
    </row>
    <row r="267" spans="2:65" s="1" customFormat="1" ht="24.25" customHeight="1">
      <c r="B267" s="32"/>
      <c r="C267" s="137" t="s">
        <v>388</v>
      </c>
      <c r="D267" s="137" t="s">
        <v>201</v>
      </c>
      <c r="E267" s="138" t="s">
        <v>389</v>
      </c>
      <c r="F267" s="139" t="s">
        <v>390</v>
      </c>
      <c r="G267" s="140" t="s">
        <v>213</v>
      </c>
      <c r="H267" s="141">
        <v>194.46799999999999</v>
      </c>
      <c r="I267" s="142"/>
      <c r="J267" s="143">
        <f>ROUND(I267*H267,2)</f>
        <v>0</v>
      </c>
      <c r="K267" s="144"/>
      <c r="L267" s="32"/>
      <c r="M267" s="145" t="s">
        <v>1</v>
      </c>
      <c r="N267" s="146" t="s">
        <v>39</v>
      </c>
      <c r="P267" s="147">
        <f>O267*H267</f>
        <v>0</v>
      </c>
      <c r="Q267" s="147">
        <v>2.16</v>
      </c>
      <c r="R267" s="147">
        <f>Q267*H267</f>
        <v>420.05088000000001</v>
      </c>
      <c r="S267" s="147">
        <v>0</v>
      </c>
      <c r="T267" s="148">
        <f>S267*H267</f>
        <v>0</v>
      </c>
      <c r="AR267" s="149" t="s">
        <v>205</v>
      </c>
      <c r="AT267" s="149" t="s">
        <v>201</v>
      </c>
      <c r="AU267" s="149" t="s">
        <v>86</v>
      </c>
      <c r="AY267" s="17" t="s">
        <v>199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86</v>
      </c>
      <c r="BK267" s="150">
        <f>ROUND(I267*H267,2)</f>
        <v>0</v>
      </c>
      <c r="BL267" s="17" t="s">
        <v>205</v>
      </c>
      <c r="BM267" s="149" t="s">
        <v>391</v>
      </c>
    </row>
    <row r="268" spans="2:65" s="12" customFormat="1" ht="12">
      <c r="B268" s="151"/>
      <c r="D268" s="152" t="s">
        <v>207</v>
      </c>
      <c r="E268" s="153" t="s">
        <v>1</v>
      </c>
      <c r="F268" s="154" t="s">
        <v>392</v>
      </c>
      <c r="H268" s="155">
        <v>133.95400000000001</v>
      </c>
      <c r="I268" s="156"/>
      <c r="L268" s="151"/>
      <c r="M268" s="157"/>
      <c r="T268" s="158"/>
      <c r="AT268" s="153" t="s">
        <v>207</v>
      </c>
      <c r="AU268" s="153" t="s">
        <v>86</v>
      </c>
      <c r="AV268" s="12" t="s">
        <v>86</v>
      </c>
      <c r="AW268" s="12" t="s">
        <v>30</v>
      </c>
      <c r="AX268" s="12" t="s">
        <v>73</v>
      </c>
      <c r="AY268" s="153" t="s">
        <v>199</v>
      </c>
    </row>
    <row r="269" spans="2:65" s="12" customFormat="1" ht="12">
      <c r="B269" s="151"/>
      <c r="D269" s="152" t="s">
        <v>207</v>
      </c>
      <c r="E269" s="153" t="s">
        <v>1</v>
      </c>
      <c r="F269" s="154" t="s">
        <v>393</v>
      </c>
      <c r="H269" s="155">
        <v>35.539000000000001</v>
      </c>
      <c r="I269" s="156"/>
      <c r="L269" s="151"/>
      <c r="M269" s="157"/>
      <c r="T269" s="158"/>
      <c r="AT269" s="153" t="s">
        <v>207</v>
      </c>
      <c r="AU269" s="153" t="s">
        <v>86</v>
      </c>
      <c r="AV269" s="12" t="s">
        <v>86</v>
      </c>
      <c r="AW269" s="12" t="s">
        <v>30</v>
      </c>
      <c r="AX269" s="12" t="s">
        <v>73</v>
      </c>
      <c r="AY269" s="153" t="s">
        <v>199</v>
      </c>
    </row>
    <row r="270" spans="2:65" s="12" customFormat="1" ht="12">
      <c r="B270" s="151"/>
      <c r="D270" s="152" t="s">
        <v>207</v>
      </c>
      <c r="E270" s="153" t="s">
        <v>1</v>
      </c>
      <c r="F270" s="154" t="s">
        <v>394</v>
      </c>
      <c r="H270" s="155">
        <v>13.669</v>
      </c>
      <c r="I270" s="156"/>
      <c r="L270" s="151"/>
      <c r="M270" s="157"/>
      <c r="T270" s="158"/>
      <c r="AT270" s="153" t="s">
        <v>207</v>
      </c>
      <c r="AU270" s="153" t="s">
        <v>86</v>
      </c>
      <c r="AV270" s="12" t="s">
        <v>86</v>
      </c>
      <c r="AW270" s="12" t="s">
        <v>30</v>
      </c>
      <c r="AX270" s="12" t="s">
        <v>73</v>
      </c>
      <c r="AY270" s="153" t="s">
        <v>199</v>
      </c>
    </row>
    <row r="271" spans="2:65" s="12" customFormat="1" ht="12">
      <c r="B271" s="151"/>
      <c r="D271" s="152" t="s">
        <v>207</v>
      </c>
      <c r="E271" s="153" t="s">
        <v>1</v>
      </c>
      <c r="F271" s="154" t="s">
        <v>395</v>
      </c>
      <c r="H271" s="155">
        <v>11.305999999999999</v>
      </c>
      <c r="I271" s="156"/>
      <c r="L271" s="151"/>
      <c r="M271" s="157"/>
      <c r="T271" s="158"/>
      <c r="AT271" s="153" t="s">
        <v>207</v>
      </c>
      <c r="AU271" s="153" t="s">
        <v>86</v>
      </c>
      <c r="AV271" s="12" t="s">
        <v>86</v>
      </c>
      <c r="AW271" s="12" t="s">
        <v>30</v>
      </c>
      <c r="AX271" s="12" t="s">
        <v>73</v>
      </c>
      <c r="AY271" s="153" t="s">
        <v>199</v>
      </c>
    </row>
    <row r="272" spans="2:65" s="13" customFormat="1" ht="12">
      <c r="B272" s="159"/>
      <c r="D272" s="152" t="s">
        <v>207</v>
      </c>
      <c r="E272" s="160" t="s">
        <v>1</v>
      </c>
      <c r="F272" s="161" t="s">
        <v>396</v>
      </c>
      <c r="H272" s="162">
        <v>194.46799999999999</v>
      </c>
      <c r="I272" s="163"/>
      <c r="L272" s="159"/>
      <c r="M272" s="164"/>
      <c r="T272" s="165"/>
      <c r="AT272" s="160" t="s">
        <v>207</v>
      </c>
      <c r="AU272" s="160" t="s">
        <v>86</v>
      </c>
      <c r="AV272" s="13" t="s">
        <v>205</v>
      </c>
      <c r="AW272" s="13" t="s">
        <v>30</v>
      </c>
      <c r="AX272" s="13" t="s">
        <v>80</v>
      </c>
      <c r="AY272" s="160" t="s">
        <v>199</v>
      </c>
    </row>
    <row r="273" spans="2:65" s="1" customFormat="1" ht="16.5" customHeight="1">
      <c r="B273" s="32"/>
      <c r="C273" s="137" t="s">
        <v>397</v>
      </c>
      <c r="D273" s="137" t="s">
        <v>201</v>
      </c>
      <c r="E273" s="138" t="s">
        <v>335</v>
      </c>
      <c r="F273" s="139" t="s">
        <v>336</v>
      </c>
      <c r="G273" s="140" t="s">
        <v>204</v>
      </c>
      <c r="H273" s="141">
        <v>18.850000000000001</v>
      </c>
      <c r="I273" s="142"/>
      <c r="J273" s="143">
        <f>ROUND(I273*H273,2)</f>
        <v>0</v>
      </c>
      <c r="K273" s="144"/>
      <c r="L273" s="32"/>
      <c r="M273" s="145" t="s">
        <v>1</v>
      </c>
      <c r="N273" s="146" t="s">
        <v>39</v>
      </c>
      <c r="P273" s="147">
        <f>O273*H273</f>
        <v>0</v>
      </c>
      <c r="Q273" s="147">
        <v>2.47E-3</v>
      </c>
      <c r="R273" s="147">
        <f>Q273*H273</f>
        <v>4.6559500000000004E-2</v>
      </c>
      <c r="S273" s="147">
        <v>0</v>
      </c>
      <c r="T273" s="148">
        <f>S273*H273</f>
        <v>0</v>
      </c>
      <c r="AR273" s="149" t="s">
        <v>205</v>
      </c>
      <c r="AT273" s="149" t="s">
        <v>201</v>
      </c>
      <c r="AU273" s="149" t="s">
        <v>86</v>
      </c>
      <c r="AY273" s="17" t="s">
        <v>199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7" t="s">
        <v>86</v>
      </c>
      <c r="BK273" s="150">
        <f>ROUND(I273*H273,2)</f>
        <v>0</v>
      </c>
      <c r="BL273" s="17" t="s">
        <v>205</v>
      </c>
      <c r="BM273" s="149" t="s">
        <v>398</v>
      </c>
    </row>
    <row r="274" spans="2:65" s="12" customFormat="1" ht="24">
      <c r="B274" s="151"/>
      <c r="D274" s="152" t="s">
        <v>207</v>
      </c>
      <c r="E274" s="153" t="s">
        <v>1</v>
      </c>
      <c r="F274" s="154" t="s">
        <v>399</v>
      </c>
      <c r="H274" s="155">
        <v>18.850000000000001</v>
      </c>
      <c r="I274" s="156"/>
      <c r="L274" s="151"/>
      <c r="M274" s="157"/>
      <c r="T274" s="158"/>
      <c r="AT274" s="153" t="s">
        <v>207</v>
      </c>
      <c r="AU274" s="153" t="s">
        <v>86</v>
      </c>
      <c r="AV274" s="12" t="s">
        <v>86</v>
      </c>
      <c r="AW274" s="12" t="s">
        <v>30</v>
      </c>
      <c r="AX274" s="12" t="s">
        <v>73</v>
      </c>
      <c r="AY274" s="153" t="s">
        <v>199</v>
      </c>
    </row>
    <row r="275" spans="2:65" s="13" customFormat="1" ht="12">
      <c r="B275" s="159"/>
      <c r="D275" s="152" t="s">
        <v>207</v>
      </c>
      <c r="E275" s="160" t="s">
        <v>1</v>
      </c>
      <c r="F275" s="161" t="s">
        <v>400</v>
      </c>
      <c r="H275" s="162">
        <v>18.850000000000001</v>
      </c>
      <c r="I275" s="163"/>
      <c r="L275" s="159"/>
      <c r="M275" s="164"/>
      <c r="T275" s="165"/>
      <c r="AT275" s="160" t="s">
        <v>207</v>
      </c>
      <c r="AU275" s="160" t="s">
        <v>86</v>
      </c>
      <c r="AV275" s="13" t="s">
        <v>205</v>
      </c>
      <c r="AW275" s="13" t="s">
        <v>30</v>
      </c>
      <c r="AX275" s="13" t="s">
        <v>80</v>
      </c>
      <c r="AY275" s="160" t="s">
        <v>199</v>
      </c>
    </row>
    <row r="276" spans="2:65" s="1" customFormat="1" ht="16.5" customHeight="1">
      <c r="B276" s="32"/>
      <c r="C276" s="137" t="s">
        <v>401</v>
      </c>
      <c r="D276" s="137" t="s">
        <v>201</v>
      </c>
      <c r="E276" s="138" t="s">
        <v>341</v>
      </c>
      <c r="F276" s="139" t="s">
        <v>342</v>
      </c>
      <c r="G276" s="140" t="s">
        <v>204</v>
      </c>
      <c r="H276" s="141">
        <v>18.850000000000001</v>
      </c>
      <c r="I276" s="142"/>
      <c r="J276" s="143">
        <f>ROUND(I276*H276,2)</f>
        <v>0</v>
      </c>
      <c r="K276" s="144"/>
      <c r="L276" s="32"/>
      <c r="M276" s="145" t="s">
        <v>1</v>
      </c>
      <c r="N276" s="146" t="s">
        <v>39</v>
      </c>
      <c r="P276" s="147">
        <f>O276*H276</f>
        <v>0</v>
      </c>
      <c r="Q276" s="147">
        <v>0</v>
      </c>
      <c r="R276" s="147">
        <f>Q276*H276</f>
        <v>0</v>
      </c>
      <c r="S276" s="147">
        <v>0</v>
      </c>
      <c r="T276" s="148">
        <f>S276*H276</f>
        <v>0</v>
      </c>
      <c r="AR276" s="149" t="s">
        <v>205</v>
      </c>
      <c r="AT276" s="149" t="s">
        <v>201</v>
      </c>
      <c r="AU276" s="149" t="s">
        <v>86</v>
      </c>
      <c r="AY276" s="17" t="s">
        <v>199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7" t="s">
        <v>86</v>
      </c>
      <c r="BK276" s="150">
        <f>ROUND(I276*H276,2)</f>
        <v>0</v>
      </c>
      <c r="BL276" s="17" t="s">
        <v>205</v>
      </c>
      <c r="BM276" s="149" t="s">
        <v>402</v>
      </c>
    </row>
    <row r="277" spans="2:65" s="12" customFormat="1" ht="24">
      <c r="B277" s="151"/>
      <c r="D277" s="152" t="s">
        <v>207</v>
      </c>
      <c r="E277" s="153" t="s">
        <v>1</v>
      </c>
      <c r="F277" s="154" t="s">
        <v>399</v>
      </c>
      <c r="H277" s="155">
        <v>18.850000000000001</v>
      </c>
      <c r="I277" s="156"/>
      <c r="L277" s="151"/>
      <c r="M277" s="157"/>
      <c r="T277" s="158"/>
      <c r="AT277" s="153" t="s">
        <v>207</v>
      </c>
      <c r="AU277" s="153" t="s">
        <v>86</v>
      </c>
      <c r="AV277" s="12" t="s">
        <v>86</v>
      </c>
      <c r="AW277" s="12" t="s">
        <v>30</v>
      </c>
      <c r="AX277" s="12" t="s">
        <v>73</v>
      </c>
      <c r="AY277" s="153" t="s">
        <v>199</v>
      </c>
    </row>
    <row r="278" spans="2:65" s="13" customFormat="1" ht="12">
      <c r="B278" s="159"/>
      <c r="D278" s="152" t="s">
        <v>207</v>
      </c>
      <c r="E278" s="160" t="s">
        <v>1</v>
      </c>
      <c r="F278" s="161" t="s">
        <v>403</v>
      </c>
      <c r="H278" s="162">
        <v>18.850000000000001</v>
      </c>
      <c r="I278" s="163"/>
      <c r="L278" s="159"/>
      <c r="M278" s="164"/>
      <c r="T278" s="165"/>
      <c r="AT278" s="160" t="s">
        <v>207</v>
      </c>
      <c r="AU278" s="160" t="s">
        <v>86</v>
      </c>
      <c r="AV278" s="13" t="s">
        <v>205</v>
      </c>
      <c r="AW278" s="13" t="s">
        <v>30</v>
      </c>
      <c r="AX278" s="13" t="s">
        <v>80</v>
      </c>
      <c r="AY278" s="160" t="s">
        <v>199</v>
      </c>
    </row>
    <row r="279" spans="2:65" s="1" customFormat="1" ht="24.25" customHeight="1">
      <c r="B279" s="32"/>
      <c r="C279" s="137" t="s">
        <v>404</v>
      </c>
      <c r="D279" s="137" t="s">
        <v>201</v>
      </c>
      <c r="E279" s="138" t="s">
        <v>405</v>
      </c>
      <c r="F279" s="139" t="s">
        <v>406</v>
      </c>
      <c r="G279" s="140" t="s">
        <v>213</v>
      </c>
      <c r="H279" s="141">
        <v>60.444000000000003</v>
      </c>
      <c r="I279" s="142"/>
      <c r="J279" s="143">
        <f>ROUND(I279*H279,2)</f>
        <v>0</v>
      </c>
      <c r="K279" s="144"/>
      <c r="L279" s="32"/>
      <c r="M279" s="145" t="s">
        <v>1</v>
      </c>
      <c r="N279" s="146" t="s">
        <v>39</v>
      </c>
      <c r="P279" s="147">
        <f>O279*H279</f>
        <v>0</v>
      </c>
      <c r="Q279" s="147">
        <v>2.5018699999999998</v>
      </c>
      <c r="R279" s="147">
        <f>Q279*H279</f>
        <v>151.22303027999999</v>
      </c>
      <c r="S279" s="147">
        <v>0</v>
      </c>
      <c r="T279" s="148">
        <f>S279*H279</f>
        <v>0</v>
      </c>
      <c r="AR279" s="149" t="s">
        <v>205</v>
      </c>
      <c r="AT279" s="149" t="s">
        <v>201</v>
      </c>
      <c r="AU279" s="149" t="s">
        <v>86</v>
      </c>
      <c r="AY279" s="17" t="s">
        <v>199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7" t="s">
        <v>86</v>
      </c>
      <c r="BK279" s="150">
        <f>ROUND(I279*H279,2)</f>
        <v>0</v>
      </c>
      <c r="BL279" s="17" t="s">
        <v>205</v>
      </c>
      <c r="BM279" s="149" t="s">
        <v>407</v>
      </c>
    </row>
    <row r="280" spans="2:65" s="12" customFormat="1" ht="12">
      <c r="B280" s="151"/>
      <c r="D280" s="152" t="s">
        <v>207</v>
      </c>
      <c r="E280" s="153" t="s">
        <v>1</v>
      </c>
      <c r="F280" s="154" t="s">
        <v>408</v>
      </c>
      <c r="H280" s="155">
        <v>61.073999999999998</v>
      </c>
      <c r="I280" s="156"/>
      <c r="L280" s="151"/>
      <c r="M280" s="157"/>
      <c r="T280" s="158"/>
      <c r="AT280" s="153" t="s">
        <v>207</v>
      </c>
      <c r="AU280" s="153" t="s">
        <v>86</v>
      </c>
      <c r="AV280" s="12" t="s">
        <v>86</v>
      </c>
      <c r="AW280" s="12" t="s">
        <v>30</v>
      </c>
      <c r="AX280" s="12" t="s">
        <v>73</v>
      </c>
      <c r="AY280" s="153" t="s">
        <v>199</v>
      </c>
    </row>
    <row r="281" spans="2:65" s="12" customFormat="1" ht="12">
      <c r="B281" s="151"/>
      <c r="D281" s="152" t="s">
        <v>207</v>
      </c>
      <c r="E281" s="153" t="s">
        <v>1</v>
      </c>
      <c r="F281" s="154" t="s">
        <v>409</v>
      </c>
      <c r="H281" s="155">
        <v>-0.63</v>
      </c>
      <c r="I281" s="156"/>
      <c r="L281" s="151"/>
      <c r="M281" s="157"/>
      <c r="T281" s="158"/>
      <c r="AT281" s="153" t="s">
        <v>207</v>
      </c>
      <c r="AU281" s="153" t="s">
        <v>86</v>
      </c>
      <c r="AV281" s="12" t="s">
        <v>86</v>
      </c>
      <c r="AW281" s="12" t="s">
        <v>30</v>
      </c>
      <c r="AX281" s="12" t="s">
        <v>73</v>
      </c>
      <c r="AY281" s="153" t="s">
        <v>199</v>
      </c>
    </row>
    <row r="282" spans="2:65" s="13" customFormat="1" ht="12">
      <c r="B282" s="159"/>
      <c r="D282" s="152" t="s">
        <v>207</v>
      </c>
      <c r="E282" s="160" t="s">
        <v>1</v>
      </c>
      <c r="F282" s="161" t="s">
        <v>410</v>
      </c>
      <c r="H282" s="162">
        <v>60.444000000000003</v>
      </c>
      <c r="I282" s="163"/>
      <c r="L282" s="159"/>
      <c r="M282" s="164"/>
      <c r="T282" s="165"/>
      <c r="AT282" s="160" t="s">
        <v>207</v>
      </c>
      <c r="AU282" s="160" t="s">
        <v>86</v>
      </c>
      <c r="AV282" s="13" t="s">
        <v>205</v>
      </c>
      <c r="AW282" s="13" t="s">
        <v>30</v>
      </c>
      <c r="AX282" s="13" t="s">
        <v>80</v>
      </c>
      <c r="AY282" s="160" t="s">
        <v>199</v>
      </c>
    </row>
    <row r="283" spans="2:65" s="1" customFormat="1" ht="21.75" customHeight="1">
      <c r="B283" s="32"/>
      <c r="C283" s="137" t="s">
        <v>411</v>
      </c>
      <c r="D283" s="137" t="s">
        <v>201</v>
      </c>
      <c r="E283" s="138" t="s">
        <v>364</v>
      </c>
      <c r="F283" s="139" t="s">
        <v>365</v>
      </c>
      <c r="G283" s="140" t="s">
        <v>247</v>
      </c>
      <c r="H283" s="141">
        <v>8.9819999999999993</v>
      </c>
      <c r="I283" s="142"/>
      <c r="J283" s="143">
        <f>ROUND(I283*H283,2)</f>
        <v>0</v>
      </c>
      <c r="K283" s="144"/>
      <c r="L283" s="32"/>
      <c r="M283" s="145" t="s">
        <v>1</v>
      </c>
      <c r="N283" s="146" t="s">
        <v>39</v>
      </c>
      <c r="P283" s="147">
        <f>O283*H283</f>
        <v>0</v>
      </c>
      <c r="Q283" s="147">
        <v>1.0606199999999999</v>
      </c>
      <c r="R283" s="147">
        <f>Q283*H283</f>
        <v>9.526488839999999</v>
      </c>
      <c r="S283" s="147">
        <v>0</v>
      </c>
      <c r="T283" s="148">
        <f>S283*H283</f>
        <v>0</v>
      </c>
      <c r="AR283" s="149" t="s">
        <v>205</v>
      </c>
      <c r="AT283" s="149" t="s">
        <v>201</v>
      </c>
      <c r="AU283" s="149" t="s">
        <v>86</v>
      </c>
      <c r="AY283" s="17" t="s">
        <v>199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7" t="s">
        <v>86</v>
      </c>
      <c r="BK283" s="150">
        <f>ROUND(I283*H283,2)</f>
        <v>0</v>
      </c>
      <c r="BL283" s="17" t="s">
        <v>205</v>
      </c>
      <c r="BM283" s="149" t="s">
        <v>412</v>
      </c>
    </row>
    <row r="284" spans="2:65" s="12" customFormat="1" ht="12">
      <c r="B284" s="151"/>
      <c r="D284" s="152" t="s">
        <v>207</v>
      </c>
      <c r="E284" s="153" t="s">
        <v>1</v>
      </c>
      <c r="F284" s="154" t="s">
        <v>413</v>
      </c>
      <c r="H284" s="155">
        <v>8.9819999999999993</v>
      </c>
      <c r="I284" s="156"/>
      <c r="L284" s="151"/>
      <c r="M284" s="157"/>
      <c r="T284" s="158"/>
      <c r="AT284" s="153" t="s">
        <v>207</v>
      </c>
      <c r="AU284" s="153" t="s">
        <v>86</v>
      </c>
      <c r="AV284" s="12" t="s">
        <v>86</v>
      </c>
      <c r="AW284" s="12" t="s">
        <v>30</v>
      </c>
      <c r="AX284" s="12" t="s">
        <v>73</v>
      </c>
      <c r="AY284" s="153" t="s">
        <v>199</v>
      </c>
    </row>
    <row r="285" spans="2:65" s="13" customFormat="1" ht="12">
      <c r="B285" s="159"/>
      <c r="D285" s="152" t="s">
        <v>207</v>
      </c>
      <c r="E285" s="160" t="s">
        <v>1</v>
      </c>
      <c r="F285" s="161" t="s">
        <v>414</v>
      </c>
      <c r="H285" s="162">
        <v>8.9819999999999993</v>
      </c>
      <c r="I285" s="163"/>
      <c r="L285" s="159"/>
      <c r="M285" s="164"/>
      <c r="T285" s="165"/>
      <c r="AT285" s="160" t="s">
        <v>207</v>
      </c>
      <c r="AU285" s="160" t="s">
        <v>86</v>
      </c>
      <c r="AV285" s="13" t="s">
        <v>205</v>
      </c>
      <c r="AW285" s="13" t="s">
        <v>30</v>
      </c>
      <c r="AX285" s="13" t="s">
        <v>80</v>
      </c>
      <c r="AY285" s="160" t="s">
        <v>199</v>
      </c>
    </row>
    <row r="286" spans="2:65" s="1" customFormat="1" ht="33" customHeight="1">
      <c r="B286" s="32"/>
      <c r="C286" s="137" t="s">
        <v>415</v>
      </c>
      <c r="D286" s="137" t="s">
        <v>201</v>
      </c>
      <c r="E286" s="138" t="s">
        <v>416</v>
      </c>
      <c r="F286" s="139" t="s">
        <v>417</v>
      </c>
      <c r="G286" s="140" t="s">
        <v>204</v>
      </c>
      <c r="H286" s="141">
        <v>103.65</v>
      </c>
      <c r="I286" s="142"/>
      <c r="J286" s="143">
        <f>ROUND(I286*H286,2)</f>
        <v>0</v>
      </c>
      <c r="K286" s="144"/>
      <c r="L286" s="32"/>
      <c r="M286" s="145" t="s">
        <v>1</v>
      </c>
      <c r="N286" s="146" t="s">
        <v>39</v>
      </c>
      <c r="P286" s="147">
        <f>O286*H286</f>
        <v>0</v>
      </c>
      <c r="Q286" s="147">
        <v>0.69347000000000003</v>
      </c>
      <c r="R286" s="147">
        <f>Q286*H286</f>
        <v>71.878165500000009</v>
      </c>
      <c r="S286" s="147">
        <v>0</v>
      </c>
      <c r="T286" s="148">
        <f>S286*H286</f>
        <v>0</v>
      </c>
      <c r="AR286" s="149" t="s">
        <v>205</v>
      </c>
      <c r="AT286" s="149" t="s">
        <v>201</v>
      </c>
      <c r="AU286" s="149" t="s">
        <v>86</v>
      </c>
      <c r="AY286" s="17" t="s">
        <v>199</v>
      </c>
      <c r="BE286" s="150">
        <f>IF(N286="základní",J286,0)</f>
        <v>0</v>
      </c>
      <c r="BF286" s="150">
        <f>IF(N286="snížená",J286,0)</f>
        <v>0</v>
      </c>
      <c r="BG286" s="150">
        <f>IF(N286="zákl. přenesená",J286,0)</f>
        <v>0</v>
      </c>
      <c r="BH286" s="150">
        <f>IF(N286="sníž. přenesená",J286,0)</f>
        <v>0</v>
      </c>
      <c r="BI286" s="150">
        <f>IF(N286="nulová",J286,0)</f>
        <v>0</v>
      </c>
      <c r="BJ286" s="17" t="s">
        <v>86</v>
      </c>
      <c r="BK286" s="150">
        <f>ROUND(I286*H286,2)</f>
        <v>0</v>
      </c>
      <c r="BL286" s="17" t="s">
        <v>205</v>
      </c>
      <c r="BM286" s="149" t="s">
        <v>418</v>
      </c>
    </row>
    <row r="287" spans="2:65" s="12" customFormat="1" ht="24">
      <c r="B287" s="151"/>
      <c r="D287" s="152" t="s">
        <v>207</v>
      </c>
      <c r="E287" s="153" t="s">
        <v>1</v>
      </c>
      <c r="F287" s="154" t="s">
        <v>419</v>
      </c>
      <c r="H287" s="155">
        <v>67.2</v>
      </c>
      <c r="I287" s="156"/>
      <c r="L287" s="151"/>
      <c r="M287" s="157"/>
      <c r="T287" s="158"/>
      <c r="AT287" s="153" t="s">
        <v>207</v>
      </c>
      <c r="AU287" s="153" t="s">
        <v>86</v>
      </c>
      <c r="AV287" s="12" t="s">
        <v>86</v>
      </c>
      <c r="AW287" s="12" t="s">
        <v>30</v>
      </c>
      <c r="AX287" s="12" t="s">
        <v>73</v>
      </c>
      <c r="AY287" s="153" t="s">
        <v>199</v>
      </c>
    </row>
    <row r="288" spans="2:65" s="12" customFormat="1" ht="12">
      <c r="B288" s="151"/>
      <c r="D288" s="152" t="s">
        <v>207</v>
      </c>
      <c r="E288" s="153" t="s">
        <v>1</v>
      </c>
      <c r="F288" s="154" t="s">
        <v>420</v>
      </c>
      <c r="H288" s="155">
        <v>36.450000000000003</v>
      </c>
      <c r="I288" s="156"/>
      <c r="L288" s="151"/>
      <c r="M288" s="157"/>
      <c r="T288" s="158"/>
      <c r="AT288" s="153" t="s">
        <v>207</v>
      </c>
      <c r="AU288" s="153" t="s">
        <v>86</v>
      </c>
      <c r="AV288" s="12" t="s">
        <v>86</v>
      </c>
      <c r="AW288" s="12" t="s">
        <v>30</v>
      </c>
      <c r="AX288" s="12" t="s">
        <v>73</v>
      </c>
      <c r="AY288" s="153" t="s">
        <v>199</v>
      </c>
    </row>
    <row r="289" spans="2:65" s="13" customFormat="1" ht="12">
      <c r="B289" s="159"/>
      <c r="D289" s="152" t="s">
        <v>207</v>
      </c>
      <c r="E289" s="160" t="s">
        <v>1</v>
      </c>
      <c r="F289" s="161" t="s">
        <v>209</v>
      </c>
      <c r="H289" s="162">
        <v>103.65</v>
      </c>
      <c r="I289" s="163"/>
      <c r="L289" s="159"/>
      <c r="M289" s="164"/>
      <c r="T289" s="165"/>
      <c r="AT289" s="160" t="s">
        <v>207</v>
      </c>
      <c r="AU289" s="160" t="s">
        <v>86</v>
      </c>
      <c r="AV289" s="13" t="s">
        <v>205</v>
      </c>
      <c r="AW289" s="13" t="s">
        <v>30</v>
      </c>
      <c r="AX289" s="13" t="s">
        <v>80</v>
      </c>
      <c r="AY289" s="160" t="s">
        <v>199</v>
      </c>
    </row>
    <row r="290" spans="2:65" s="1" customFormat="1" ht="33" customHeight="1">
      <c r="B290" s="32"/>
      <c r="C290" s="137" t="s">
        <v>421</v>
      </c>
      <c r="D290" s="137" t="s">
        <v>201</v>
      </c>
      <c r="E290" s="138" t="s">
        <v>422</v>
      </c>
      <c r="F290" s="139" t="s">
        <v>423</v>
      </c>
      <c r="G290" s="140" t="s">
        <v>204</v>
      </c>
      <c r="H290" s="141">
        <v>3.45</v>
      </c>
      <c r="I290" s="142"/>
      <c r="J290" s="143">
        <f>ROUND(I290*H290,2)</f>
        <v>0</v>
      </c>
      <c r="K290" s="144"/>
      <c r="L290" s="32"/>
      <c r="M290" s="145" t="s">
        <v>1</v>
      </c>
      <c r="N290" s="146" t="s">
        <v>39</v>
      </c>
      <c r="P290" s="147">
        <f>O290*H290</f>
        <v>0</v>
      </c>
      <c r="Q290" s="147">
        <v>0.93198000000000003</v>
      </c>
      <c r="R290" s="147">
        <f>Q290*H290</f>
        <v>3.2153310000000004</v>
      </c>
      <c r="S290" s="147">
        <v>0</v>
      </c>
      <c r="T290" s="148">
        <f>S290*H290</f>
        <v>0</v>
      </c>
      <c r="AR290" s="149" t="s">
        <v>205</v>
      </c>
      <c r="AT290" s="149" t="s">
        <v>201</v>
      </c>
      <c r="AU290" s="149" t="s">
        <v>86</v>
      </c>
      <c r="AY290" s="17" t="s">
        <v>199</v>
      </c>
      <c r="BE290" s="150">
        <f>IF(N290="základní",J290,0)</f>
        <v>0</v>
      </c>
      <c r="BF290" s="150">
        <f>IF(N290="snížená",J290,0)</f>
        <v>0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7" t="s">
        <v>86</v>
      </c>
      <c r="BK290" s="150">
        <f>ROUND(I290*H290,2)</f>
        <v>0</v>
      </c>
      <c r="BL290" s="17" t="s">
        <v>205</v>
      </c>
      <c r="BM290" s="149" t="s">
        <v>424</v>
      </c>
    </row>
    <row r="291" spans="2:65" s="12" customFormat="1" ht="12">
      <c r="B291" s="151"/>
      <c r="D291" s="152" t="s">
        <v>207</v>
      </c>
      <c r="E291" s="153" t="s">
        <v>1</v>
      </c>
      <c r="F291" s="154" t="s">
        <v>425</v>
      </c>
      <c r="H291" s="155">
        <v>3.45</v>
      </c>
      <c r="I291" s="156"/>
      <c r="L291" s="151"/>
      <c r="M291" s="157"/>
      <c r="T291" s="158"/>
      <c r="AT291" s="153" t="s">
        <v>207</v>
      </c>
      <c r="AU291" s="153" t="s">
        <v>86</v>
      </c>
      <c r="AV291" s="12" t="s">
        <v>86</v>
      </c>
      <c r="AW291" s="12" t="s">
        <v>30</v>
      </c>
      <c r="AX291" s="12" t="s">
        <v>73</v>
      </c>
      <c r="AY291" s="153" t="s">
        <v>199</v>
      </c>
    </row>
    <row r="292" spans="2:65" s="13" customFormat="1" ht="12">
      <c r="B292" s="159"/>
      <c r="D292" s="152" t="s">
        <v>207</v>
      </c>
      <c r="E292" s="160" t="s">
        <v>1</v>
      </c>
      <c r="F292" s="161" t="s">
        <v>426</v>
      </c>
      <c r="H292" s="162">
        <v>3.45</v>
      </c>
      <c r="I292" s="163"/>
      <c r="L292" s="159"/>
      <c r="M292" s="164"/>
      <c r="T292" s="165"/>
      <c r="AT292" s="160" t="s">
        <v>207</v>
      </c>
      <c r="AU292" s="160" t="s">
        <v>86</v>
      </c>
      <c r="AV292" s="13" t="s">
        <v>205</v>
      </c>
      <c r="AW292" s="13" t="s">
        <v>30</v>
      </c>
      <c r="AX292" s="13" t="s">
        <v>80</v>
      </c>
      <c r="AY292" s="160" t="s">
        <v>199</v>
      </c>
    </row>
    <row r="293" spans="2:65" s="1" customFormat="1" ht="24.25" customHeight="1">
      <c r="B293" s="32"/>
      <c r="C293" s="137" t="s">
        <v>427</v>
      </c>
      <c r="D293" s="137" t="s">
        <v>201</v>
      </c>
      <c r="E293" s="138" t="s">
        <v>428</v>
      </c>
      <c r="F293" s="139" t="s">
        <v>429</v>
      </c>
      <c r="G293" s="140" t="s">
        <v>247</v>
      </c>
      <c r="H293" s="141">
        <v>0.316</v>
      </c>
      <c r="I293" s="142"/>
      <c r="J293" s="143">
        <f>ROUND(I293*H293,2)</f>
        <v>0</v>
      </c>
      <c r="K293" s="144"/>
      <c r="L293" s="32"/>
      <c r="M293" s="145" t="s">
        <v>1</v>
      </c>
      <c r="N293" s="146" t="s">
        <v>39</v>
      </c>
      <c r="P293" s="147">
        <f>O293*H293</f>
        <v>0</v>
      </c>
      <c r="Q293" s="147">
        <v>1.0593999999999999</v>
      </c>
      <c r="R293" s="147">
        <f>Q293*H293</f>
        <v>0.33477039999999997</v>
      </c>
      <c r="S293" s="147">
        <v>0</v>
      </c>
      <c r="T293" s="148">
        <f>S293*H293</f>
        <v>0</v>
      </c>
      <c r="AR293" s="149" t="s">
        <v>205</v>
      </c>
      <c r="AT293" s="149" t="s">
        <v>201</v>
      </c>
      <c r="AU293" s="149" t="s">
        <v>86</v>
      </c>
      <c r="AY293" s="17" t="s">
        <v>199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86</v>
      </c>
      <c r="BK293" s="150">
        <f>ROUND(I293*H293,2)</f>
        <v>0</v>
      </c>
      <c r="BL293" s="17" t="s">
        <v>205</v>
      </c>
      <c r="BM293" s="149" t="s">
        <v>430</v>
      </c>
    </row>
    <row r="294" spans="2:65" s="15" customFormat="1" ht="12">
      <c r="B294" s="184"/>
      <c r="D294" s="152" t="s">
        <v>207</v>
      </c>
      <c r="E294" s="185" t="s">
        <v>1</v>
      </c>
      <c r="F294" s="186" t="s">
        <v>431</v>
      </c>
      <c r="H294" s="185" t="s">
        <v>1</v>
      </c>
      <c r="I294" s="187"/>
      <c r="L294" s="184"/>
      <c r="M294" s="188"/>
      <c r="T294" s="189"/>
      <c r="AT294" s="185" t="s">
        <v>207</v>
      </c>
      <c r="AU294" s="185" t="s">
        <v>86</v>
      </c>
      <c r="AV294" s="15" t="s">
        <v>80</v>
      </c>
      <c r="AW294" s="15" t="s">
        <v>30</v>
      </c>
      <c r="AX294" s="15" t="s">
        <v>73</v>
      </c>
      <c r="AY294" s="185" t="s">
        <v>199</v>
      </c>
    </row>
    <row r="295" spans="2:65" s="15" customFormat="1" ht="24">
      <c r="B295" s="184"/>
      <c r="D295" s="152" t="s">
        <v>207</v>
      </c>
      <c r="E295" s="185" t="s">
        <v>1</v>
      </c>
      <c r="F295" s="186" t="s">
        <v>432</v>
      </c>
      <c r="H295" s="185" t="s">
        <v>1</v>
      </c>
      <c r="I295" s="187"/>
      <c r="L295" s="184"/>
      <c r="M295" s="188"/>
      <c r="T295" s="189"/>
      <c r="AT295" s="185" t="s">
        <v>207</v>
      </c>
      <c r="AU295" s="185" t="s">
        <v>86</v>
      </c>
      <c r="AV295" s="15" t="s">
        <v>80</v>
      </c>
      <c r="AW295" s="15" t="s">
        <v>30</v>
      </c>
      <c r="AX295" s="15" t="s">
        <v>73</v>
      </c>
      <c r="AY295" s="185" t="s">
        <v>199</v>
      </c>
    </row>
    <row r="296" spans="2:65" s="12" customFormat="1" ht="24">
      <c r="B296" s="151"/>
      <c r="D296" s="152" t="s">
        <v>207</v>
      </c>
      <c r="E296" s="153" t="s">
        <v>1</v>
      </c>
      <c r="F296" s="154" t="s">
        <v>433</v>
      </c>
      <c r="H296" s="155">
        <v>0.125</v>
      </c>
      <c r="I296" s="156"/>
      <c r="L296" s="151"/>
      <c r="M296" s="157"/>
      <c r="T296" s="158"/>
      <c r="AT296" s="153" t="s">
        <v>207</v>
      </c>
      <c r="AU296" s="153" t="s">
        <v>86</v>
      </c>
      <c r="AV296" s="12" t="s">
        <v>86</v>
      </c>
      <c r="AW296" s="12" t="s">
        <v>30</v>
      </c>
      <c r="AX296" s="12" t="s">
        <v>73</v>
      </c>
      <c r="AY296" s="153" t="s">
        <v>199</v>
      </c>
    </row>
    <row r="297" spans="2:65" s="12" customFormat="1" ht="12">
      <c r="B297" s="151"/>
      <c r="D297" s="152" t="s">
        <v>207</v>
      </c>
      <c r="E297" s="153" t="s">
        <v>1</v>
      </c>
      <c r="F297" s="154" t="s">
        <v>434</v>
      </c>
      <c r="H297" s="155">
        <v>6.5000000000000002E-2</v>
      </c>
      <c r="I297" s="156"/>
      <c r="L297" s="151"/>
      <c r="M297" s="157"/>
      <c r="T297" s="158"/>
      <c r="AT297" s="153" t="s">
        <v>207</v>
      </c>
      <c r="AU297" s="153" t="s">
        <v>86</v>
      </c>
      <c r="AV297" s="12" t="s">
        <v>86</v>
      </c>
      <c r="AW297" s="12" t="s">
        <v>30</v>
      </c>
      <c r="AX297" s="12" t="s">
        <v>73</v>
      </c>
      <c r="AY297" s="153" t="s">
        <v>199</v>
      </c>
    </row>
    <row r="298" spans="2:65" s="15" customFormat="1" ht="12">
      <c r="B298" s="184"/>
      <c r="D298" s="152" t="s">
        <v>207</v>
      </c>
      <c r="E298" s="185" t="s">
        <v>1</v>
      </c>
      <c r="F298" s="186" t="s">
        <v>435</v>
      </c>
      <c r="H298" s="185" t="s">
        <v>1</v>
      </c>
      <c r="I298" s="187"/>
      <c r="L298" s="184"/>
      <c r="M298" s="188"/>
      <c r="T298" s="189"/>
      <c r="AT298" s="185" t="s">
        <v>207</v>
      </c>
      <c r="AU298" s="185" t="s">
        <v>86</v>
      </c>
      <c r="AV298" s="15" t="s">
        <v>80</v>
      </c>
      <c r="AW298" s="15" t="s">
        <v>30</v>
      </c>
      <c r="AX298" s="15" t="s">
        <v>73</v>
      </c>
      <c r="AY298" s="185" t="s">
        <v>199</v>
      </c>
    </row>
    <row r="299" spans="2:65" s="12" customFormat="1" ht="12">
      <c r="B299" s="151"/>
      <c r="D299" s="152" t="s">
        <v>207</v>
      </c>
      <c r="E299" s="153" t="s">
        <v>1</v>
      </c>
      <c r="F299" s="154" t="s">
        <v>436</v>
      </c>
      <c r="H299" s="155">
        <v>6.0000000000000001E-3</v>
      </c>
      <c r="I299" s="156"/>
      <c r="L299" s="151"/>
      <c r="M299" s="157"/>
      <c r="T299" s="158"/>
      <c r="AT299" s="153" t="s">
        <v>207</v>
      </c>
      <c r="AU299" s="153" t="s">
        <v>86</v>
      </c>
      <c r="AV299" s="12" t="s">
        <v>86</v>
      </c>
      <c r="AW299" s="12" t="s">
        <v>30</v>
      </c>
      <c r="AX299" s="12" t="s">
        <v>73</v>
      </c>
      <c r="AY299" s="153" t="s">
        <v>199</v>
      </c>
    </row>
    <row r="300" spans="2:65" s="14" customFormat="1" ht="12">
      <c r="B300" s="166"/>
      <c r="D300" s="152" t="s">
        <v>207</v>
      </c>
      <c r="E300" s="167" t="s">
        <v>1</v>
      </c>
      <c r="F300" s="168" t="s">
        <v>437</v>
      </c>
      <c r="H300" s="169">
        <v>0.19600000000000001</v>
      </c>
      <c r="I300" s="170"/>
      <c r="L300" s="166"/>
      <c r="M300" s="171"/>
      <c r="T300" s="172"/>
      <c r="AT300" s="167" t="s">
        <v>207</v>
      </c>
      <c r="AU300" s="167" t="s">
        <v>86</v>
      </c>
      <c r="AV300" s="14" t="s">
        <v>223</v>
      </c>
      <c r="AW300" s="14" t="s">
        <v>30</v>
      </c>
      <c r="AX300" s="14" t="s">
        <v>73</v>
      </c>
      <c r="AY300" s="167" t="s">
        <v>199</v>
      </c>
    </row>
    <row r="301" spans="2:65" s="15" customFormat="1" ht="12">
      <c r="B301" s="184"/>
      <c r="D301" s="152" t="s">
        <v>207</v>
      </c>
      <c r="E301" s="185" t="s">
        <v>1</v>
      </c>
      <c r="F301" s="186" t="s">
        <v>438</v>
      </c>
      <c r="H301" s="185" t="s">
        <v>1</v>
      </c>
      <c r="I301" s="187"/>
      <c r="L301" s="184"/>
      <c r="M301" s="188"/>
      <c r="T301" s="189"/>
      <c r="AT301" s="185" t="s">
        <v>207</v>
      </c>
      <c r="AU301" s="185" t="s">
        <v>86</v>
      </c>
      <c r="AV301" s="15" t="s">
        <v>80</v>
      </c>
      <c r="AW301" s="15" t="s">
        <v>30</v>
      </c>
      <c r="AX301" s="15" t="s">
        <v>73</v>
      </c>
      <c r="AY301" s="185" t="s">
        <v>199</v>
      </c>
    </row>
    <row r="302" spans="2:65" s="12" customFormat="1" ht="24">
      <c r="B302" s="151"/>
      <c r="D302" s="152" t="s">
        <v>207</v>
      </c>
      <c r="E302" s="153" t="s">
        <v>1</v>
      </c>
      <c r="F302" s="154" t="s">
        <v>439</v>
      </c>
      <c r="H302" s="155">
        <v>7.9000000000000001E-2</v>
      </c>
      <c r="I302" s="156"/>
      <c r="L302" s="151"/>
      <c r="M302" s="157"/>
      <c r="T302" s="158"/>
      <c r="AT302" s="153" t="s">
        <v>207</v>
      </c>
      <c r="AU302" s="153" t="s">
        <v>86</v>
      </c>
      <c r="AV302" s="12" t="s">
        <v>86</v>
      </c>
      <c r="AW302" s="12" t="s">
        <v>30</v>
      </c>
      <c r="AX302" s="12" t="s">
        <v>73</v>
      </c>
      <c r="AY302" s="153" t="s">
        <v>199</v>
      </c>
    </row>
    <row r="303" spans="2:65" s="12" customFormat="1" ht="12">
      <c r="B303" s="151"/>
      <c r="D303" s="152" t="s">
        <v>207</v>
      </c>
      <c r="E303" s="153" t="s">
        <v>1</v>
      </c>
      <c r="F303" s="154" t="s">
        <v>440</v>
      </c>
      <c r="H303" s="155">
        <v>4.1000000000000002E-2</v>
      </c>
      <c r="I303" s="156"/>
      <c r="L303" s="151"/>
      <c r="M303" s="157"/>
      <c r="T303" s="158"/>
      <c r="AT303" s="153" t="s">
        <v>207</v>
      </c>
      <c r="AU303" s="153" t="s">
        <v>86</v>
      </c>
      <c r="AV303" s="12" t="s">
        <v>86</v>
      </c>
      <c r="AW303" s="12" t="s">
        <v>30</v>
      </c>
      <c r="AX303" s="12" t="s">
        <v>73</v>
      </c>
      <c r="AY303" s="153" t="s">
        <v>199</v>
      </c>
    </row>
    <row r="304" spans="2:65" s="14" customFormat="1" ht="12">
      <c r="B304" s="166"/>
      <c r="D304" s="152" t="s">
        <v>207</v>
      </c>
      <c r="E304" s="167" t="s">
        <v>1</v>
      </c>
      <c r="F304" s="168" t="s">
        <v>441</v>
      </c>
      <c r="H304" s="169">
        <v>0.12</v>
      </c>
      <c r="I304" s="170"/>
      <c r="L304" s="166"/>
      <c r="M304" s="171"/>
      <c r="T304" s="172"/>
      <c r="AT304" s="167" t="s">
        <v>207</v>
      </c>
      <c r="AU304" s="167" t="s">
        <v>86</v>
      </c>
      <c r="AV304" s="14" t="s">
        <v>223</v>
      </c>
      <c r="AW304" s="14" t="s">
        <v>30</v>
      </c>
      <c r="AX304" s="14" t="s">
        <v>73</v>
      </c>
      <c r="AY304" s="167" t="s">
        <v>199</v>
      </c>
    </row>
    <row r="305" spans="2:65" s="13" customFormat="1" ht="12">
      <c r="B305" s="159"/>
      <c r="D305" s="152" t="s">
        <v>207</v>
      </c>
      <c r="E305" s="160" t="s">
        <v>1</v>
      </c>
      <c r="F305" s="161" t="s">
        <v>209</v>
      </c>
      <c r="H305" s="162">
        <v>0.316</v>
      </c>
      <c r="I305" s="163"/>
      <c r="L305" s="159"/>
      <c r="M305" s="164"/>
      <c r="T305" s="165"/>
      <c r="AT305" s="160" t="s">
        <v>207</v>
      </c>
      <c r="AU305" s="160" t="s">
        <v>86</v>
      </c>
      <c r="AV305" s="13" t="s">
        <v>205</v>
      </c>
      <c r="AW305" s="13" t="s">
        <v>30</v>
      </c>
      <c r="AX305" s="13" t="s">
        <v>80</v>
      </c>
      <c r="AY305" s="160" t="s">
        <v>199</v>
      </c>
    </row>
    <row r="306" spans="2:65" s="11" customFormat="1" ht="23" customHeight="1">
      <c r="B306" s="125"/>
      <c r="D306" s="126" t="s">
        <v>72</v>
      </c>
      <c r="E306" s="135" t="s">
        <v>223</v>
      </c>
      <c r="F306" s="135" t="s">
        <v>442</v>
      </c>
      <c r="I306" s="128"/>
      <c r="J306" s="136">
        <f>BK306</f>
        <v>0</v>
      </c>
      <c r="L306" s="125"/>
      <c r="M306" s="130"/>
      <c r="P306" s="131">
        <f>SUM(P307:P396)</f>
        <v>0</v>
      </c>
      <c r="R306" s="131">
        <f>SUM(R307:R396)</f>
        <v>110.90494638</v>
      </c>
      <c r="T306" s="132">
        <f>SUM(T307:T396)</f>
        <v>0</v>
      </c>
      <c r="AR306" s="126" t="s">
        <v>80</v>
      </c>
      <c r="AT306" s="133" t="s">
        <v>72</v>
      </c>
      <c r="AU306" s="133" t="s">
        <v>80</v>
      </c>
      <c r="AY306" s="126" t="s">
        <v>199</v>
      </c>
      <c r="BK306" s="134">
        <f>SUM(BK307:BK396)</f>
        <v>0</v>
      </c>
    </row>
    <row r="307" spans="2:65" s="1" customFormat="1" ht="24.25" customHeight="1">
      <c r="B307" s="32"/>
      <c r="C307" s="137" t="s">
        <v>443</v>
      </c>
      <c r="D307" s="137" t="s">
        <v>201</v>
      </c>
      <c r="E307" s="138" t="s">
        <v>444</v>
      </c>
      <c r="F307" s="139" t="s">
        <v>445</v>
      </c>
      <c r="G307" s="140" t="s">
        <v>264</v>
      </c>
      <c r="H307" s="141">
        <v>3</v>
      </c>
      <c r="I307" s="142"/>
      <c r="J307" s="143">
        <f>ROUND(I307*H307,2)</f>
        <v>0</v>
      </c>
      <c r="K307" s="144"/>
      <c r="L307" s="32"/>
      <c r="M307" s="145" t="s">
        <v>1</v>
      </c>
      <c r="N307" s="146" t="s">
        <v>39</v>
      </c>
      <c r="P307" s="147">
        <f>O307*H307</f>
        <v>0</v>
      </c>
      <c r="Q307" s="147">
        <v>0</v>
      </c>
      <c r="R307" s="147">
        <f>Q307*H307</f>
        <v>0</v>
      </c>
      <c r="S307" s="147">
        <v>0</v>
      </c>
      <c r="T307" s="148">
        <f>S307*H307</f>
        <v>0</v>
      </c>
      <c r="AR307" s="149" t="s">
        <v>205</v>
      </c>
      <c r="AT307" s="149" t="s">
        <v>201</v>
      </c>
      <c r="AU307" s="149" t="s">
        <v>86</v>
      </c>
      <c r="AY307" s="17" t="s">
        <v>199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86</v>
      </c>
      <c r="BK307" s="150">
        <f>ROUND(I307*H307,2)</f>
        <v>0</v>
      </c>
      <c r="BL307" s="17" t="s">
        <v>205</v>
      </c>
      <c r="BM307" s="149" t="s">
        <v>446</v>
      </c>
    </row>
    <row r="308" spans="2:65" s="12" customFormat="1" ht="12">
      <c r="B308" s="151"/>
      <c r="D308" s="152" t="s">
        <v>207</v>
      </c>
      <c r="E308" s="153" t="s">
        <v>1</v>
      </c>
      <c r="F308" s="154" t="s">
        <v>447</v>
      </c>
      <c r="H308" s="155">
        <v>3</v>
      </c>
      <c r="I308" s="156"/>
      <c r="L308" s="151"/>
      <c r="M308" s="157"/>
      <c r="T308" s="158"/>
      <c r="AT308" s="153" t="s">
        <v>207</v>
      </c>
      <c r="AU308" s="153" t="s">
        <v>86</v>
      </c>
      <c r="AV308" s="12" t="s">
        <v>86</v>
      </c>
      <c r="AW308" s="12" t="s">
        <v>30</v>
      </c>
      <c r="AX308" s="12" t="s">
        <v>73</v>
      </c>
      <c r="AY308" s="153" t="s">
        <v>199</v>
      </c>
    </row>
    <row r="309" spans="2:65" s="13" customFormat="1" ht="12">
      <c r="B309" s="159"/>
      <c r="D309" s="152" t="s">
        <v>207</v>
      </c>
      <c r="E309" s="160" t="s">
        <v>1</v>
      </c>
      <c r="F309" s="161" t="s">
        <v>448</v>
      </c>
      <c r="H309" s="162">
        <v>3</v>
      </c>
      <c r="I309" s="163"/>
      <c r="L309" s="159"/>
      <c r="M309" s="164"/>
      <c r="T309" s="165"/>
      <c r="AT309" s="160" t="s">
        <v>207</v>
      </c>
      <c r="AU309" s="160" t="s">
        <v>86</v>
      </c>
      <c r="AV309" s="13" t="s">
        <v>205</v>
      </c>
      <c r="AW309" s="13" t="s">
        <v>30</v>
      </c>
      <c r="AX309" s="13" t="s">
        <v>80</v>
      </c>
      <c r="AY309" s="160" t="s">
        <v>199</v>
      </c>
    </row>
    <row r="310" spans="2:65" s="1" customFormat="1" ht="33" customHeight="1">
      <c r="B310" s="32"/>
      <c r="C310" s="137" t="s">
        <v>449</v>
      </c>
      <c r="D310" s="137" t="s">
        <v>201</v>
      </c>
      <c r="E310" s="138" t="s">
        <v>450</v>
      </c>
      <c r="F310" s="139" t="s">
        <v>451</v>
      </c>
      <c r="G310" s="140" t="s">
        <v>264</v>
      </c>
      <c r="H310" s="141">
        <v>1.5</v>
      </c>
      <c r="I310" s="142"/>
      <c r="J310" s="143">
        <f>ROUND(I310*H310,2)</f>
        <v>0</v>
      </c>
      <c r="K310" s="144"/>
      <c r="L310" s="32"/>
      <c r="M310" s="145" t="s">
        <v>1</v>
      </c>
      <c r="N310" s="146" t="s">
        <v>39</v>
      </c>
      <c r="P310" s="147">
        <f>O310*H310</f>
        <v>0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AR310" s="149" t="s">
        <v>205</v>
      </c>
      <c r="AT310" s="149" t="s">
        <v>201</v>
      </c>
      <c r="AU310" s="149" t="s">
        <v>86</v>
      </c>
      <c r="AY310" s="17" t="s">
        <v>199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86</v>
      </c>
      <c r="BK310" s="150">
        <f>ROUND(I310*H310,2)</f>
        <v>0</v>
      </c>
      <c r="BL310" s="17" t="s">
        <v>205</v>
      </c>
      <c r="BM310" s="149" t="s">
        <v>452</v>
      </c>
    </row>
    <row r="311" spans="2:65" s="12" customFormat="1" ht="12">
      <c r="B311" s="151"/>
      <c r="D311" s="152" t="s">
        <v>207</v>
      </c>
      <c r="E311" s="153" t="s">
        <v>1</v>
      </c>
      <c r="F311" s="154" t="s">
        <v>453</v>
      </c>
      <c r="H311" s="155">
        <v>1.5</v>
      </c>
      <c r="I311" s="156"/>
      <c r="L311" s="151"/>
      <c r="M311" s="157"/>
      <c r="T311" s="158"/>
      <c r="AT311" s="153" t="s">
        <v>207</v>
      </c>
      <c r="AU311" s="153" t="s">
        <v>86</v>
      </c>
      <c r="AV311" s="12" t="s">
        <v>86</v>
      </c>
      <c r="AW311" s="12" t="s">
        <v>30</v>
      </c>
      <c r="AX311" s="12" t="s">
        <v>73</v>
      </c>
      <c r="AY311" s="153" t="s">
        <v>199</v>
      </c>
    </row>
    <row r="312" spans="2:65" s="13" customFormat="1" ht="12">
      <c r="B312" s="159"/>
      <c r="D312" s="152" t="s">
        <v>207</v>
      </c>
      <c r="E312" s="160" t="s">
        <v>1</v>
      </c>
      <c r="F312" s="161" t="s">
        <v>448</v>
      </c>
      <c r="H312" s="162">
        <v>1.5</v>
      </c>
      <c r="I312" s="163"/>
      <c r="L312" s="159"/>
      <c r="M312" s="164"/>
      <c r="T312" s="165"/>
      <c r="AT312" s="160" t="s">
        <v>207</v>
      </c>
      <c r="AU312" s="160" t="s">
        <v>86</v>
      </c>
      <c r="AV312" s="13" t="s">
        <v>205</v>
      </c>
      <c r="AW312" s="13" t="s">
        <v>30</v>
      </c>
      <c r="AX312" s="13" t="s">
        <v>80</v>
      </c>
      <c r="AY312" s="160" t="s">
        <v>199</v>
      </c>
    </row>
    <row r="313" spans="2:65" s="1" customFormat="1" ht="33" customHeight="1">
      <c r="B313" s="32"/>
      <c r="C313" s="137" t="s">
        <v>454</v>
      </c>
      <c r="D313" s="137" t="s">
        <v>201</v>
      </c>
      <c r="E313" s="138" t="s">
        <v>455</v>
      </c>
      <c r="F313" s="139" t="s">
        <v>456</v>
      </c>
      <c r="G313" s="140" t="s">
        <v>264</v>
      </c>
      <c r="H313" s="141">
        <v>1</v>
      </c>
      <c r="I313" s="142"/>
      <c r="J313" s="143">
        <f>ROUND(I313*H313,2)</f>
        <v>0</v>
      </c>
      <c r="K313" s="144"/>
      <c r="L313" s="32"/>
      <c r="M313" s="145" t="s">
        <v>1</v>
      </c>
      <c r="N313" s="146" t="s">
        <v>39</v>
      </c>
      <c r="P313" s="147">
        <f>O313*H313</f>
        <v>0</v>
      </c>
      <c r="Q313" s="147">
        <v>0</v>
      </c>
      <c r="R313" s="147">
        <f>Q313*H313</f>
        <v>0</v>
      </c>
      <c r="S313" s="147">
        <v>0</v>
      </c>
      <c r="T313" s="148">
        <f>S313*H313</f>
        <v>0</v>
      </c>
      <c r="AR313" s="149" t="s">
        <v>205</v>
      </c>
      <c r="AT313" s="149" t="s">
        <v>201</v>
      </c>
      <c r="AU313" s="149" t="s">
        <v>86</v>
      </c>
      <c r="AY313" s="17" t="s">
        <v>199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7" t="s">
        <v>86</v>
      </c>
      <c r="BK313" s="150">
        <f>ROUND(I313*H313,2)</f>
        <v>0</v>
      </c>
      <c r="BL313" s="17" t="s">
        <v>205</v>
      </c>
      <c r="BM313" s="149" t="s">
        <v>457</v>
      </c>
    </row>
    <row r="314" spans="2:65" s="12" customFormat="1" ht="12">
      <c r="B314" s="151"/>
      <c r="D314" s="152" t="s">
        <v>207</v>
      </c>
      <c r="E314" s="153" t="s">
        <v>1</v>
      </c>
      <c r="F314" s="154" t="s">
        <v>458</v>
      </c>
      <c r="H314" s="155">
        <v>0.6</v>
      </c>
      <c r="I314" s="156"/>
      <c r="L314" s="151"/>
      <c r="M314" s="157"/>
      <c r="T314" s="158"/>
      <c r="AT314" s="153" t="s">
        <v>207</v>
      </c>
      <c r="AU314" s="153" t="s">
        <v>86</v>
      </c>
      <c r="AV314" s="12" t="s">
        <v>86</v>
      </c>
      <c r="AW314" s="12" t="s">
        <v>30</v>
      </c>
      <c r="AX314" s="12" t="s">
        <v>73</v>
      </c>
      <c r="AY314" s="153" t="s">
        <v>199</v>
      </c>
    </row>
    <row r="315" spans="2:65" s="12" customFormat="1" ht="12">
      <c r="B315" s="151"/>
      <c r="D315" s="152" t="s">
        <v>207</v>
      </c>
      <c r="E315" s="153" t="s">
        <v>1</v>
      </c>
      <c r="F315" s="154" t="s">
        <v>459</v>
      </c>
      <c r="H315" s="155">
        <v>0.4</v>
      </c>
      <c r="I315" s="156"/>
      <c r="L315" s="151"/>
      <c r="M315" s="157"/>
      <c r="T315" s="158"/>
      <c r="AT315" s="153" t="s">
        <v>207</v>
      </c>
      <c r="AU315" s="153" t="s">
        <v>86</v>
      </c>
      <c r="AV315" s="12" t="s">
        <v>86</v>
      </c>
      <c r="AW315" s="12" t="s">
        <v>30</v>
      </c>
      <c r="AX315" s="12" t="s">
        <v>73</v>
      </c>
      <c r="AY315" s="153" t="s">
        <v>199</v>
      </c>
    </row>
    <row r="316" spans="2:65" s="13" customFormat="1" ht="12">
      <c r="B316" s="159"/>
      <c r="D316" s="152" t="s">
        <v>207</v>
      </c>
      <c r="E316" s="160" t="s">
        <v>1</v>
      </c>
      <c r="F316" s="161" t="s">
        <v>448</v>
      </c>
      <c r="H316" s="162">
        <v>1</v>
      </c>
      <c r="I316" s="163"/>
      <c r="L316" s="159"/>
      <c r="M316" s="164"/>
      <c r="T316" s="165"/>
      <c r="AT316" s="160" t="s">
        <v>207</v>
      </c>
      <c r="AU316" s="160" t="s">
        <v>86</v>
      </c>
      <c r="AV316" s="13" t="s">
        <v>205</v>
      </c>
      <c r="AW316" s="13" t="s">
        <v>30</v>
      </c>
      <c r="AX316" s="13" t="s">
        <v>80</v>
      </c>
      <c r="AY316" s="160" t="s">
        <v>199</v>
      </c>
    </row>
    <row r="317" spans="2:65" s="1" customFormat="1" ht="16.5" customHeight="1">
      <c r="B317" s="32"/>
      <c r="C317" s="137" t="s">
        <v>460</v>
      </c>
      <c r="D317" s="137" t="s">
        <v>201</v>
      </c>
      <c r="E317" s="138" t="s">
        <v>461</v>
      </c>
      <c r="F317" s="139" t="s">
        <v>462</v>
      </c>
      <c r="G317" s="140" t="s">
        <v>213</v>
      </c>
      <c r="H317" s="141">
        <v>47.506999999999998</v>
      </c>
      <c r="I317" s="142"/>
      <c r="J317" s="143">
        <f>ROUND(I317*H317,2)</f>
        <v>0</v>
      </c>
      <c r="K317" s="144"/>
      <c r="L317" s="32"/>
      <c r="M317" s="145" t="s">
        <v>1</v>
      </c>
      <c r="N317" s="146" t="s">
        <v>39</v>
      </c>
      <c r="P317" s="147">
        <f>O317*H317</f>
        <v>0</v>
      </c>
      <c r="Q317" s="147">
        <v>0.92188000000000003</v>
      </c>
      <c r="R317" s="147">
        <f>Q317*H317</f>
        <v>43.795753159999997</v>
      </c>
      <c r="S317" s="147">
        <v>0</v>
      </c>
      <c r="T317" s="148">
        <f>S317*H317</f>
        <v>0</v>
      </c>
      <c r="AR317" s="149" t="s">
        <v>205</v>
      </c>
      <c r="AT317" s="149" t="s">
        <v>201</v>
      </c>
      <c r="AU317" s="149" t="s">
        <v>86</v>
      </c>
      <c r="AY317" s="17" t="s">
        <v>199</v>
      </c>
      <c r="BE317" s="150">
        <f>IF(N317="základní",J317,0)</f>
        <v>0</v>
      </c>
      <c r="BF317" s="150">
        <f>IF(N317="snížená",J317,0)</f>
        <v>0</v>
      </c>
      <c r="BG317" s="150">
        <f>IF(N317="zákl. přenesená",J317,0)</f>
        <v>0</v>
      </c>
      <c r="BH317" s="150">
        <f>IF(N317="sníž. přenesená",J317,0)</f>
        <v>0</v>
      </c>
      <c r="BI317" s="150">
        <f>IF(N317="nulová",J317,0)</f>
        <v>0</v>
      </c>
      <c r="BJ317" s="17" t="s">
        <v>86</v>
      </c>
      <c r="BK317" s="150">
        <f>ROUND(I317*H317,2)</f>
        <v>0</v>
      </c>
      <c r="BL317" s="17" t="s">
        <v>205</v>
      </c>
      <c r="BM317" s="149" t="s">
        <v>463</v>
      </c>
    </row>
    <row r="318" spans="2:65" s="12" customFormat="1" ht="12">
      <c r="B318" s="151"/>
      <c r="D318" s="152" t="s">
        <v>207</v>
      </c>
      <c r="E318" s="153" t="s">
        <v>1</v>
      </c>
      <c r="F318" s="154" t="s">
        <v>464</v>
      </c>
      <c r="H318" s="155">
        <v>10.007</v>
      </c>
      <c r="I318" s="156"/>
      <c r="L318" s="151"/>
      <c r="M318" s="157"/>
      <c r="T318" s="158"/>
      <c r="AT318" s="153" t="s">
        <v>207</v>
      </c>
      <c r="AU318" s="153" t="s">
        <v>86</v>
      </c>
      <c r="AV318" s="12" t="s">
        <v>86</v>
      </c>
      <c r="AW318" s="12" t="s">
        <v>30</v>
      </c>
      <c r="AX318" s="12" t="s">
        <v>73</v>
      </c>
      <c r="AY318" s="153" t="s">
        <v>199</v>
      </c>
    </row>
    <row r="319" spans="2:65" s="12" customFormat="1" ht="12">
      <c r="B319" s="151"/>
      <c r="D319" s="152" t="s">
        <v>207</v>
      </c>
      <c r="E319" s="153" t="s">
        <v>1</v>
      </c>
      <c r="F319" s="154" t="s">
        <v>465</v>
      </c>
      <c r="H319" s="155">
        <v>-1.069</v>
      </c>
      <c r="I319" s="156"/>
      <c r="L319" s="151"/>
      <c r="M319" s="157"/>
      <c r="T319" s="158"/>
      <c r="AT319" s="153" t="s">
        <v>207</v>
      </c>
      <c r="AU319" s="153" t="s">
        <v>86</v>
      </c>
      <c r="AV319" s="12" t="s">
        <v>86</v>
      </c>
      <c r="AW319" s="12" t="s">
        <v>30</v>
      </c>
      <c r="AX319" s="12" t="s">
        <v>73</v>
      </c>
      <c r="AY319" s="153" t="s">
        <v>199</v>
      </c>
    </row>
    <row r="320" spans="2:65" s="12" customFormat="1" ht="12">
      <c r="B320" s="151"/>
      <c r="D320" s="152" t="s">
        <v>207</v>
      </c>
      <c r="E320" s="153" t="s">
        <v>1</v>
      </c>
      <c r="F320" s="154" t="s">
        <v>466</v>
      </c>
      <c r="H320" s="155">
        <v>17.571999999999999</v>
      </c>
      <c r="I320" s="156"/>
      <c r="L320" s="151"/>
      <c r="M320" s="157"/>
      <c r="T320" s="158"/>
      <c r="AT320" s="153" t="s">
        <v>207</v>
      </c>
      <c r="AU320" s="153" t="s">
        <v>86</v>
      </c>
      <c r="AV320" s="12" t="s">
        <v>86</v>
      </c>
      <c r="AW320" s="12" t="s">
        <v>30</v>
      </c>
      <c r="AX320" s="12" t="s">
        <v>73</v>
      </c>
      <c r="AY320" s="153" t="s">
        <v>199</v>
      </c>
    </row>
    <row r="321" spans="2:65" s="12" customFormat="1" ht="12">
      <c r="B321" s="151"/>
      <c r="D321" s="152" t="s">
        <v>207</v>
      </c>
      <c r="E321" s="153" t="s">
        <v>1</v>
      </c>
      <c r="F321" s="154" t="s">
        <v>467</v>
      </c>
      <c r="H321" s="155">
        <v>1.613</v>
      </c>
      <c r="I321" s="156"/>
      <c r="L321" s="151"/>
      <c r="M321" s="157"/>
      <c r="T321" s="158"/>
      <c r="AT321" s="153" t="s">
        <v>207</v>
      </c>
      <c r="AU321" s="153" t="s">
        <v>86</v>
      </c>
      <c r="AV321" s="12" t="s">
        <v>86</v>
      </c>
      <c r="AW321" s="12" t="s">
        <v>30</v>
      </c>
      <c r="AX321" s="12" t="s">
        <v>73</v>
      </c>
      <c r="AY321" s="153" t="s">
        <v>199</v>
      </c>
    </row>
    <row r="322" spans="2:65" s="12" customFormat="1" ht="12">
      <c r="B322" s="151"/>
      <c r="D322" s="152" t="s">
        <v>207</v>
      </c>
      <c r="E322" s="153" t="s">
        <v>1</v>
      </c>
      <c r="F322" s="154" t="s">
        <v>468</v>
      </c>
      <c r="H322" s="155">
        <v>-0.92500000000000004</v>
      </c>
      <c r="I322" s="156"/>
      <c r="L322" s="151"/>
      <c r="M322" s="157"/>
      <c r="T322" s="158"/>
      <c r="AT322" s="153" t="s">
        <v>207</v>
      </c>
      <c r="AU322" s="153" t="s">
        <v>86</v>
      </c>
      <c r="AV322" s="12" t="s">
        <v>86</v>
      </c>
      <c r="AW322" s="12" t="s">
        <v>30</v>
      </c>
      <c r="AX322" s="12" t="s">
        <v>73</v>
      </c>
      <c r="AY322" s="153" t="s">
        <v>199</v>
      </c>
    </row>
    <row r="323" spans="2:65" s="12" customFormat="1" ht="12">
      <c r="B323" s="151"/>
      <c r="D323" s="152" t="s">
        <v>207</v>
      </c>
      <c r="E323" s="153" t="s">
        <v>1</v>
      </c>
      <c r="F323" s="154" t="s">
        <v>469</v>
      </c>
      <c r="H323" s="155">
        <v>-1.6040000000000001</v>
      </c>
      <c r="I323" s="156"/>
      <c r="L323" s="151"/>
      <c r="M323" s="157"/>
      <c r="T323" s="158"/>
      <c r="AT323" s="153" t="s">
        <v>207</v>
      </c>
      <c r="AU323" s="153" t="s">
        <v>86</v>
      </c>
      <c r="AV323" s="12" t="s">
        <v>86</v>
      </c>
      <c r="AW323" s="12" t="s">
        <v>30</v>
      </c>
      <c r="AX323" s="12" t="s">
        <v>73</v>
      </c>
      <c r="AY323" s="153" t="s">
        <v>199</v>
      </c>
    </row>
    <row r="324" spans="2:65" s="12" customFormat="1" ht="12">
      <c r="B324" s="151"/>
      <c r="D324" s="152" t="s">
        <v>207</v>
      </c>
      <c r="E324" s="153" t="s">
        <v>1</v>
      </c>
      <c r="F324" s="154" t="s">
        <v>464</v>
      </c>
      <c r="H324" s="155">
        <v>10.007</v>
      </c>
      <c r="I324" s="156"/>
      <c r="L324" s="151"/>
      <c r="M324" s="157"/>
      <c r="T324" s="158"/>
      <c r="AT324" s="153" t="s">
        <v>207</v>
      </c>
      <c r="AU324" s="153" t="s">
        <v>86</v>
      </c>
      <c r="AV324" s="12" t="s">
        <v>86</v>
      </c>
      <c r="AW324" s="12" t="s">
        <v>30</v>
      </c>
      <c r="AX324" s="12" t="s">
        <v>73</v>
      </c>
      <c r="AY324" s="153" t="s">
        <v>199</v>
      </c>
    </row>
    <row r="325" spans="2:65" s="12" customFormat="1" ht="12">
      <c r="B325" s="151"/>
      <c r="D325" s="152" t="s">
        <v>207</v>
      </c>
      <c r="E325" s="153" t="s">
        <v>1</v>
      </c>
      <c r="F325" s="154" t="s">
        <v>470</v>
      </c>
      <c r="H325" s="155">
        <v>-0.58799999999999997</v>
      </c>
      <c r="I325" s="156"/>
      <c r="L325" s="151"/>
      <c r="M325" s="157"/>
      <c r="T325" s="158"/>
      <c r="AT325" s="153" t="s">
        <v>207</v>
      </c>
      <c r="AU325" s="153" t="s">
        <v>86</v>
      </c>
      <c r="AV325" s="12" t="s">
        <v>86</v>
      </c>
      <c r="AW325" s="12" t="s">
        <v>30</v>
      </c>
      <c r="AX325" s="12" t="s">
        <v>73</v>
      </c>
      <c r="AY325" s="153" t="s">
        <v>199</v>
      </c>
    </row>
    <row r="326" spans="2:65" s="12" customFormat="1" ht="12">
      <c r="B326" s="151"/>
      <c r="D326" s="152" t="s">
        <v>207</v>
      </c>
      <c r="E326" s="153" t="s">
        <v>1</v>
      </c>
      <c r="F326" s="154" t="s">
        <v>466</v>
      </c>
      <c r="H326" s="155">
        <v>17.571999999999999</v>
      </c>
      <c r="I326" s="156"/>
      <c r="L326" s="151"/>
      <c r="M326" s="157"/>
      <c r="T326" s="158"/>
      <c r="AT326" s="153" t="s">
        <v>207</v>
      </c>
      <c r="AU326" s="153" t="s">
        <v>86</v>
      </c>
      <c r="AV326" s="12" t="s">
        <v>86</v>
      </c>
      <c r="AW326" s="12" t="s">
        <v>30</v>
      </c>
      <c r="AX326" s="12" t="s">
        <v>73</v>
      </c>
      <c r="AY326" s="153" t="s">
        <v>199</v>
      </c>
    </row>
    <row r="327" spans="2:65" s="12" customFormat="1" ht="12">
      <c r="B327" s="151"/>
      <c r="D327" s="152" t="s">
        <v>207</v>
      </c>
      <c r="E327" s="153" t="s">
        <v>1</v>
      </c>
      <c r="F327" s="154" t="s">
        <v>469</v>
      </c>
      <c r="H327" s="155">
        <v>-1.6040000000000001</v>
      </c>
      <c r="I327" s="156"/>
      <c r="L327" s="151"/>
      <c r="M327" s="157"/>
      <c r="T327" s="158"/>
      <c r="AT327" s="153" t="s">
        <v>207</v>
      </c>
      <c r="AU327" s="153" t="s">
        <v>86</v>
      </c>
      <c r="AV327" s="12" t="s">
        <v>86</v>
      </c>
      <c r="AW327" s="12" t="s">
        <v>30</v>
      </c>
      <c r="AX327" s="12" t="s">
        <v>73</v>
      </c>
      <c r="AY327" s="153" t="s">
        <v>199</v>
      </c>
    </row>
    <row r="328" spans="2:65" s="12" customFormat="1" ht="12">
      <c r="B328" s="151"/>
      <c r="D328" s="152" t="s">
        <v>207</v>
      </c>
      <c r="E328" s="153" t="s">
        <v>1</v>
      </c>
      <c r="F328" s="154" t="s">
        <v>471</v>
      </c>
      <c r="H328" s="155">
        <v>-3.4740000000000002</v>
      </c>
      <c r="I328" s="156"/>
      <c r="L328" s="151"/>
      <c r="M328" s="157"/>
      <c r="T328" s="158"/>
      <c r="AT328" s="153" t="s">
        <v>207</v>
      </c>
      <c r="AU328" s="153" t="s">
        <v>86</v>
      </c>
      <c r="AV328" s="12" t="s">
        <v>86</v>
      </c>
      <c r="AW328" s="12" t="s">
        <v>30</v>
      </c>
      <c r="AX328" s="12" t="s">
        <v>73</v>
      </c>
      <c r="AY328" s="153" t="s">
        <v>199</v>
      </c>
    </row>
    <row r="329" spans="2:65" s="13" customFormat="1" ht="12">
      <c r="B329" s="159"/>
      <c r="D329" s="152" t="s">
        <v>207</v>
      </c>
      <c r="E329" s="160" t="s">
        <v>1</v>
      </c>
      <c r="F329" s="161" t="s">
        <v>209</v>
      </c>
      <c r="H329" s="162">
        <v>47.506999999999998</v>
      </c>
      <c r="I329" s="163"/>
      <c r="L329" s="159"/>
      <c r="M329" s="164"/>
      <c r="T329" s="165"/>
      <c r="AT329" s="160" t="s">
        <v>207</v>
      </c>
      <c r="AU329" s="160" t="s">
        <v>86</v>
      </c>
      <c r="AV329" s="13" t="s">
        <v>205</v>
      </c>
      <c r="AW329" s="13" t="s">
        <v>30</v>
      </c>
      <c r="AX329" s="13" t="s">
        <v>80</v>
      </c>
      <c r="AY329" s="160" t="s">
        <v>199</v>
      </c>
    </row>
    <row r="330" spans="2:65" s="1" customFormat="1" ht="16.5" customHeight="1">
      <c r="B330" s="32"/>
      <c r="C330" s="137" t="s">
        <v>472</v>
      </c>
      <c r="D330" s="137" t="s">
        <v>201</v>
      </c>
      <c r="E330" s="138" t="s">
        <v>473</v>
      </c>
      <c r="F330" s="139" t="s">
        <v>474</v>
      </c>
      <c r="G330" s="140" t="s">
        <v>213</v>
      </c>
      <c r="H330" s="141">
        <v>3.407</v>
      </c>
      <c r="I330" s="142"/>
      <c r="J330" s="143">
        <f>ROUND(I330*H330,2)</f>
        <v>0</v>
      </c>
      <c r="K330" s="144"/>
      <c r="L330" s="32"/>
      <c r="M330" s="145" t="s">
        <v>1</v>
      </c>
      <c r="N330" s="146" t="s">
        <v>39</v>
      </c>
      <c r="P330" s="147">
        <f>O330*H330</f>
        <v>0</v>
      </c>
      <c r="Q330" s="147">
        <v>2.5018799999999999</v>
      </c>
      <c r="R330" s="147">
        <f>Q330*H330</f>
        <v>8.52390516</v>
      </c>
      <c r="S330" s="147">
        <v>0</v>
      </c>
      <c r="T330" s="148">
        <f>S330*H330</f>
        <v>0</v>
      </c>
      <c r="AR330" s="149" t="s">
        <v>205</v>
      </c>
      <c r="AT330" s="149" t="s">
        <v>201</v>
      </c>
      <c r="AU330" s="149" t="s">
        <v>86</v>
      </c>
      <c r="AY330" s="17" t="s">
        <v>199</v>
      </c>
      <c r="BE330" s="150">
        <f>IF(N330="základní",J330,0)</f>
        <v>0</v>
      </c>
      <c r="BF330" s="150">
        <f>IF(N330="snížená",J330,0)</f>
        <v>0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17" t="s">
        <v>86</v>
      </c>
      <c r="BK330" s="150">
        <f>ROUND(I330*H330,2)</f>
        <v>0</v>
      </c>
      <c r="BL330" s="17" t="s">
        <v>205</v>
      </c>
      <c r="BM330" s="149" t="s">
        <v>475</v>
      </c>
    </row>
    <row r="331" spans="2:65" s="12" customFormat="1" ht="12">
      <c r="B331" s="151"/>
      <c r="D331" s="152" t="s">
        <v>207</v>
      </c>
      <c r="E331" s="153" t="s">
        <v>1</v>
      </c>
      <c r="F331" s="154" t="s">
        <v>476</v>
      </c>
      <c r="H331" s="155">
        <v>0.17899999999999999</v>
      </c>
      <c r="I331" s="156"/>
      <c r="L331" s="151"/>
      <c r="M331" s="157"/>
      <c r="T331" s="158"/>
      <c r="AT331" s="153" t="s">
        <v>207</v>
      </c>
      <c r="AU331" s="153" t="s">
        <v>86</v>
      </c>
      <c r="AV331" s="12" t="s">
        <v>86</v>
      </c>
      <c r="AW331" s="12" t="s">
        <v>30</v>
      </c>
      <c r="AX331" s="12" t="s">
        <v>73</v>
      </c>
      <c r="AY331" s="153" t="s">
        <v>199</v>
      </c>
    </row>
    <row r="332" spans="2:65" s="12" customFormat="1" ht="12">
      <c r="B332" s="151"/>
      <c r="D332" s="152" t="s">
        <v>207</v>
      </c>
      <c r="E332" s="153" t="s">
        <v>1</v>
      </c>
      <c r="F332" s="154" t="s">
        <v>477</v>
      </c>
      <c r="H332" s="155">
        <v>1.3440000000000001</v>
      </c>
      <c r="I332" s="156"/>
      <c r="L332" s="151"/>
      <c r="M332" s="157"/>
      <c r="T332" s="158"/>
      <c r="AT332" s="153" t="s">
        <v>207</v>
      </c>
      <c r="AU332" s="153" t="s">
        <v>86</v>
      </c>
      <c r="AV332" s="12" t="s">
        <v>86</v>
      </c>
      <c r="AW332" s="12" t="s">
        <v>30</v>
      </c>
      <c r="AX332" s="12" t="s">
        <v>73</v>
      </c>
      <c r="AY332" s="153" t="s">
        <v>199</v>
      </c>
    </row>
    <row r="333" spans="2:65" s="12" customFormat="1" ht="12">
      <c r="B333" s="151"/>
      <c r="D333" s="152" t="s">
        <v>207</v>
      </c>
      <c r="E333" s="153" t="s">
        <v>1</v>
      </c>
      <c r="F333" s="154" t="s">
        <v>478</v>
      </c>
      <c r="H333" s="155">
        <v>0.129</v>
      </c>
      <c r="I333" s="156"/>
      <c r="L333" s="151"/>
      <c r="M333" s="157"/>
      <c r="T333" s="158"/>
      <c r="AT333" s="153" t="s">
        <v>207</v>
      </c>
      <c r="AU333" s="153" t="s">
        <v>86</v>
      </c>
      <c r="AV333" s="12" t="s">
        <v>86</v>
      </c>
      <c r="AW333" s="12" t="s">
        <v>30</v>
      </c>
      <c r="AX333" s="12" t="s">
        <v>73</v>
      </c>
      <c r="AY333" s="153" t="s">
        <v>199</v>
      </c>
    </row>
    <row r="334" spans="2:65" s="12" customFormat="1" ht="12">
      <c r="B334" s="151"/>
      <c r="D334" s="152" t="s">
        <v>207</v>
      </c>
      <c r="E334" s="153" t="s">
        <v>1</v>
      </c>
      <c r="F334" s="154" t="s">
        <v>479</v>
      </c>
      <c r="H334" s="155">
        <v>0.60099999999999998</v>
      </c>
      <c r="I334" s="156"/>
      <c r="L334" s="151"/>
      <c r="M334" s="157"/>
      <c r="T334" s="158"/>
      <c r="AT334" s="153" t="s">
        <v>207</v>
      </c>
      <c r="AU334" s="153" t="s">
        <v>86</v>
      </c>
      <c r="AV334" s="12" t="s">
        <v>86</v>
      </c>
      <c r="AW334" s="12" t="s">
        <v>30</v>
      </c>
      <c r="AX334" s="12" t="s">
        <v>73</v>
      </c>
      <c r="AY334" s="153" t="s">
        <v>199</v>
      </c>
    </row>
    <row r="335" spans="2:65" s="14" customFormat="1" ht="12">
      <c r="B335" s="166"/>
      <c r="D335" s="152" t="s">
        <v>207</v>
      </c>
      <c r="E335" s="167" t="s">
        <v>1</v>
      </c>
      <c r="F335" s="168" t="s">
        <v>480</v>
      </c>
      <c r="H335" s="169">
        <v>2.2530000000000001</v>
      </c>
      <c r="I335" s="170"/>
      <c r="L335" s="166"/>
      <c r="M335" s="171"/>
      <c r="T335" s="172"/>
      <c r="AT335" s="167" t="s">
        <v>207</v>
      </c>
      <c r="AU335" s="167" t="s">
        <v>86</v>
      </c>
      <c r="AV335" s="14" t="s">
        <v>223</v>
      </c>
      <c r="AW335" s="14" t="s">
        <v>30</v>
      </c>
      <c r="AX335" s="14" t="s">
        <v>73</v>
      </c>
      <c r="AY335" s="167" t="s">
        <v>199</v>
      </c>
    </row>
    <row r="336" spans="2:65" s="12" customFormat="1" ht="12">
      <c r="B336" s="151"/>
      <c r="D336" s="152" t="s">
        <v>207</v>
      </c>
      <c r="E336" s="153" t="s">
        <v>1</v>
      </c>
      <c r="F336" s="154" t="s">
        <v>481</v>
      </c>
      <c r="H336" s="155">
        <v>0.25700000000000001</v>
      </c>
      <c r="I336" s="156"/>
      <c r="L336" s="151"/>
      <c r="M336" s="157"/>
      <c r="T336" s="158"/>
      <c r="AT336" s="153" t="s">
        <v>207</v>
      </c>
      <c r="AU336" s="153" t="s">
        <v>86</v>
      </c>
      <c r="AV336" s="12" t="s">
        <v>86</v>
      </c>
      <c r="AW336" s="12" t="s">
        <v>30</v>
      </c>
      <c r="AX336" s="12" t="s">
        <v>73</v>
      </c>
      <c r="AY336" s="153" t="s">
        <v>199</v>
      </c>
    </row>
    <row r="337" spans="2:65" s="12" customFormat="1" ht="12">
      <c r="B337" s="151"/>
      <c r="D337" s="152" t="s">
        <v>207</v>
      </c>
      <c r="E337" s="153" t="s">
        <v>1</v>
      </c>
      <c r="F337" s="154" t="s">
        <v>482</v>
      </c>
      <c r="H337" s="155">
        <v>7.0000000000000007E-2</v>
      </c>
      <c r="I337" s="156"/>
      <c r="L337" s="151"/>
      <c r="M337" s="157"/>
      <c r="T337" s="158"/>
      <c r="AT337" s="153" t="s">
        <v>207</v>
      </c>
      <c r="AU337" s="153" t="s">
        <v>86</v>
      </c>
      <c r="AV337" s="12" t="s">
        <v>86</v>
      </c>
      <c r="AW337" s="12" t="s">
        <v>30</v>
      </c>
      <c r="AX337" s="12" t="s">
        <v>73</v>
      </c>
      <c r="AY337" s="153" t="s">
        <v>199</v>
      </c>
    </row>
    <row r="338" spans="2:65" s="12" customFormat="1" ht="12">
      <c r="B338" s="151"/>
      <c r="D338" s="152" t="s">
        <v>207</v>
      </c>
      <c r="E338" s="153" t="s">
        <v>1</v>
      </c>
      <c r="F338" s="154" t="s">
        <v>483</v>
      </c>
      <c r="H338" s="155">
        <v>0.82699999999999996</v>
      </c>
      <c r="I338" s="156"/>
      <c r="L338" s="151"/>
      <c r="M338" s="157"/>
      <c r="T338" s="158"/>
      <c r="AT338" s="153" t="s">
        <v>207</v>
      </c>
      <c r="AU338" s="153" t="s">
        <v>86</v>
      </c>
      <c r="AV338" s="12" t="s">
        <v>86</v>
      </c>
      <c r="AW338" s="12" t="s">
        <v>30</v>
      </c>
      <c r="AX338" s="12" t="s">
        <v>73</v>
      </c>
      <c r="AY338" s="153" t="s">
        <v>199</v>
      </c>
    </row>
    <row r="339" spans="2:65" s="14" customFormat="1" ht="12">
      <c r="B339" s="166"/>
      <c r="D339" s="152" t="s">
        <v>207</v>
      </c>
      <c r="E339" s="167" t="s">
        <v>1</v>
      </c>
      <c r="F339" s="168" t="s">
        <v>484</v>
      </c>
      <c r="H339" s="169">
        <v>1.1539999999999999</v>
      </c>
      <c r="I339" s="170"/>
      <c r="L339" s="166"/>
      <c r="M339" s="171"/>
      <c r="T339" s="172"/>
      <c r="AT339" s="167" t="s">
        <v>207</v>
      </c>
      <c r="AU339" s="167" t="s">
        <v>86</v>
      </c>
      <c r="AV339" s="14" t="s">
        <v>223</v>
      </c>
      <c r="AW339" s="14" t="s">
        <v>30</v>
      </c>
      <c r="AX339" s="14" t="s">
        <v>73</v>
      </c>
      <c r="AY339" s="167" t="s">
        <v>199</v>
      </c>
    </row>
    <row r="340" spans="2:65" s="13" customFormat="1" ht="12">
      <c r="B340" s="159"/>
      <c r="D340" s="152" t="s">
        <v>207</v>
      </c>
      <c r="E340" s="160" t="s">
        <v>1</v>
      </c>
      <c r="F340" s="161" t="s">
        <v>209</v>
      </c>
      <c r="H340" s="162">
        <v>3.407</v>
      </c>
      <c r="I340" s="163"/>
      <c r="L340" s="159"/>
      <c r="M340" s="164"/>
      <c r="T340" s="165"/>
      <c r="AT340" s="160" t="s">
        <v>207</v>
      </c>
      <c r="AU340" s="160" t="s">
        <v>86</v>
      </c>
      <c r="AV340" s="13" t="s">
        <v>205</v>
      </c>
      <c r="AW340" s="13" t="s">
        <v>30</v>
      </c>
      <c r="AX340" s="13" t="s">
        <v>80</v>
      </c>
      <c r="AY340" s="160" t="s">
        <v>199</v>
      </c>
    </row>
    <row r="341" spans="2:65" s="1" customFormat="1" ht="16.5" customHeight="1">
      <c r="B341" s="32"/>
      <c r="C341" s="137" t="s">
        <v>485</v>
      </c>
      <c r="D341" s="137" t="s">
        <v>201</v>
      </c>
      <c r="E341" s="138" t="s">
        <v>486</v>
      </c>
      <c r="F341" s="139" t="s">
        <v>487</v>
      </c>
      <c r="G341" s="140" t="s">
        <v>204</v>
      </c>
      <c r="H341" s="141">
        <v>31.969000000000001</v>
      </c>
      <c r="I341" s="142"/>
      <c r="J341" s="143">
        <f>ROUND(I341*H341,2)</f>
        <v>0</v>
      </c>
      <c r="K341" s="144"/>
      <c r="L341" s="32"/>
      <c r="M341" s="145" t="s">
        <v>1</v>
      </c>
      <c r="N341" s="146" t="s">
        <v>39</v>
      </c>
      <c r="P341" s="147">
        <f>O341*H341</f>
        <v>0</v>
      </c>
      <c r="Q341" s="147">
        <v>1.409E-2</v>
      </c>
      <c r="R341" s="147">
        <f>Q341*H341</f>
        <v>0.45044321000000004</v>
      </c>
      <c r="S341" s="147">
        <v>0</v>
      </c>
      <c r="T341" s="148">
        <f>S341*H341</f>
        <v>0</v>
      </c>
      <c r="AR341" s="149" t="s">
        <v>205</v>
      </c>
      <c r="AT341" s="149" t="s">
        <v>201</v>
      </c>
      <c r="AU341" s="149" t="s">
        <v>86</v>
      </c>
      <c r="AY341" s="17" t="s">
        <v>199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17" t="s">
        <v>86</v>
      </c>
      <c r="BK341" s="150">
        <f>ROUND(I341*H341,2)</f>
        <v>0</v>
      </c>
      <c r="BL341" s="17" t="s">
        <v>205</v>
      </c>
      <c r="BM341" s="149" t="s">
        <v>488</v>
      </c>
    </row>
    <row r="342" spans="2:65" s="12" customFormat="1" ht="12">
      <c r="B342" s="151"/>
      <c r="D342" s="152" t="s">
        <v>207</v>
      </c>
      <c r="E342" s="153" t="s">
        <v>1</v>
      </c>
      <c r="F342" s="154" t="s">
        <v>489</v>
      </c>
      <c r="H342" s="155">
        <v>1.4910000000000001</v>
      </c>
      <c r="I342" s="156"/>
      <c r="L342" s="151"/>
      <c r="M342" s="157"/>
      <c r="T342" s="158"/>
      <c r="AT342" s="153" t="s">
        <v>207</v>
      </c>
      <c r="AU342" s="153" t="s">
        <v>86</v>
      </c>
      <c r="AV342" s="12" t="s">
        <v>86</v>
      </c>
      <c r="AW342" s="12" t="s">
        <v>30</v>
      </c>
      <c r="AX342" s="12" t="s">
        <v>73</v>
      </c>
      <c r="AY342" s="153" t="s">
        <v>199</v>
      </c>
    </row>
    <row r="343" spans="2:65" s="12" customFormat="1" ht="12">
      <c r="B343" s="151"/>
      <c r="D343" s="152" t="s">
        <v>207</v>
      </c>
      <c r="E343" s="153" t="s">
        <v>1</v>
      </c>
      <c r="F343" s="154" t="s">
        <v>490</v>
      </c>
      <c r="H343" s="155">
        <v>11.2</v>
      </c>
      <c r="I343" s="156"/>
      <c r="L343" s="151"/>
      <c r="M343" s="157"/>
      <c r="T343" s="158"/>
      <c r="AT343" s="153" t="s">
        <v>207</v>
      </c>
      <c r="AU343" s="153" t="s">
        <v>86</v>
      </c>
      <c r="AV343" s="12" t="s">
        <v>86</v>
      </c>
      <c r="AW343" s="12" t="s">
        <v>30</v>
      </c>
      <c r="AX343" s="12" t="s">
        <v>73</v>
      </c>
      <c r="AY343" s="153" t="s">
        <v>199</v>
      </c>
    </row>
    <row r="344" spans="2:65" s="12" customFormat="1" ht="12">
      <c r="B344" s="151"/>
      <c r="D344" s="152" t="s">
        <v>207</v>
      </c>
      <c r="E344" s="153" t="s">
        <v>1</v>
      </c>
      <c r="F344" s="154" t="s">
        <v>491</v>
      </c>
      <c r="H344" s="155">
        <v>1.071</v>
      </c>
      <c r="I344" s="156"/>
      <c r="L344" s="151"/>
      <c r="M344" s="157"/>
      <c r="T344" s="158"/>
      <c r="AT344" s="153" t="s">
        <v>207</v>
      </c>
      <c r="AU344" s="153" t="s">
        <v>86</v>
      </c>
      <c r="AV344" s="12" t="s">
        <v>86</v>
      </c>
      <c r="AW344" s="12" t="s">
        <v>30</v>
      </c>
      <c r="AX344" s="12" t="s">
        <v>73</v>
      </c>
      <c r="AY344" s="153" t="s">
        <v>199</v>
      </c>
    </row>
    <row r="345" spans="2:65" s="12" customFormat="1" ht="12">
      <c r="B345" s="151"/>
      <c r="D345" s="152" t="s">
        <v>207</v>
      </c>
      <c r="E345" s="153" t="s">
        <v>1</v>
      </c>
      <c r="F345" s="154" t="s">
        <v>492</v>
      </c>
      <c r="H345" s="155">
        <v>5.0119999999999996</v>
      </c>
      <c r="I345" s="156"/>
      <c r="L345" s="151"/>
      <c r="M345" s="157"/>
      <c r="T345" s="158"/>
      <c r="AT345" s="153" t="s">
        <v>207</v>
      </c>
      <c r="AU345" s="153" t="s">
        <v>86</v>
      </c>
      <c r="AV345" s="12" t="s">
        <v>86</v>
      </c>
      <c r="AW345" s="12" t="s">
        <v>30</v>
      </c>
      <c r="AX345" s="12" t="s">
        <v>73</v>
      </c>
      <c r="AY345" s="153" t="s">
        <v>199</v>
      </c>
    </row>
    <row r="346" spans="2:65" s="14" customFormat="1" ht="12">
      <c r="B346" s="166"/>
      <c r="D346" s="152" t="s">
        <v>207</v>
      </c>
      <c r="E346" s="167" t="s">
        <v>1</v>
      </c>
      <c r="F346" s="168" t="s">
        <v>480</v>
      </c>
      <c r="H346" s="169">
        <v>18.774000000000001</v>
      </c>
      <c r="I346" s="170"/>
      <c r="L346" s="166"/>
      <c r="M346" s="171"/>
      <c r="T346" s="172"/>
      <c r="AT346" s="167" t="s">
        <v>207</v>
      </c>
      <c r="AU346" s="167" t="s">
        <v>86</v>
      </c>
      <c r="AV346" s="14" t="s">
        <v>223</v>
      </c>
      <c r="AW346" s="14" t="s">
        <v>30</v>
      </c>
      <c r="AX346" s="14" t="s">
        <v>73</v>
      </c>
      <c r="AY346" s="167" t="s">
        <v>199</v>
      </c>
    </row>
    <row r="347" spans="2:65" s="12" customFormat="1" ht="12">
      <c r="B347" s="151"/>
      <c r="D347" s="152" t="s">
        <v>207</v>
      </c>
      <c r="E347" s="153" t="s">
        <v>1</v>
      </c>
      <c r="F347" s="154" t="s">
        <v>493</v>
      </c>
      <c r="H347" s="155">
        <v>2.94</v>
      </c>
      <c r="I347" s="156"/>
      <c r="L347" s="151"/>
      <c r="M347" s="157"/>
      <c r="T347" s="158"/>
      <c r="AT347" s="153" t="s">
        <v>207</v>
      </c>
      <c r="AU347" s="153" t="s">
        <v>86</v>
      </c>
      <c r="AV347" s="12" t="s">
        <v>86</v>
      </c>
      <c r="AW347" s="12" t="s">
        <v>30</v>
      </c>
      <c r="AX347" s="12" t="s">
        <v>73</v>
      </c>
      <c r="AY347" s="153" t="s">
        <v>199</v>
      </c>
    </row>
    <row r="348" spans="2:65" s="12" customFormat="1" ht="12">
      <c r="B348" s="151"/>
      <c r="D348" s="152" t="s">
        <v>207</v>
      </c>
      <c r="E348" s="153" t="s">
        <v>1</v>
      </c>
      <c r="F348" s="154" t="s">
        <v>494</v>
      </c>
      <c r="H348" s="155">
        <v>0.80500000000000005</v>
      </c>
      <c r="I348" s="156"/>
      <c r="L348" s="151"/>
      <c r="M348" s="157"/>
      <c r="T348" s="158"/>
      <c r="AT348" s="153" t="s">
        <v>207</v>
      </c>
      <c r="AU348" s="153" t="s">
        <v>86</v>
      </c>
      <c r="AV348" s="12" t="s">
        <v>86</v>
      </c>
      <c r="AW348" s="12" t="s">
        <v>30</v>
      </c>
      <c r="AX348" s="12" t="s">
        <v>73</v>
      </c>
      <c r="AY348" s="153" t="s">
        <v>199</v>
      </c>
    </row>
    <row r="349" spans="2:65" s="12" customFormat="1" ht="12">
      <c r="B349" s="151"/>
      <c r="D349" s="152" t="s">
        <v>207</v>
      </c>
      <c r="E349" s="153" t="s">
        <v>1</v>
      </c>
      <c r="F349" s="154" t="s">
        <v>495</v>
      </c>
      <c r="H349" s="155">
        <v>9.4499999999999993</v>
      </c>
      <c r="I349" s="156"/>
      <c r="L349" s="151"/>
      <c r="M349" s="157"/>
      <c r="T349" s="158"/>
      <c r="AT349" s="153" t="s">
        <v>207</v>
      </c>
      <c r="AU349" s="153" t="s">
        <v>86</v>
      </c>
      <c r="AV349" s="12" t="s">
        <v>86</v>
      </c>
      <c r="AW349" s="12" t="s">
        <v>30</v>
      </c>
      <c r="AX349" s="12" t="s">
        <v>73</v>
      </c>
      <c r="AY349" s="153" t="s">
        <v>199</v>
      </c>
    </row>
    <row r="350" spans="2:65" s="14" customFormat="1" ht="12">
      <c r="B350" s="166"/>
      <c r="D350" s="152" t="s">
        <v>207</v>
      </c>
      <c r="E350" s="167" t="s">
        <v>1</v>
      </c>
      <c r="F350" s="168" t="s">
        <v>484</v>
      </c>
      <c r="H350" s="169">
        <v>13.195</v>
      </c>
      <c r="I350" s="170"/>
      <c r="L350" s="166"/>
      <c r="M350" s="171"/>
      <c r="T350" s="172"/>
      <c r="AT350" s="167" t="s">
        <v>207</v>
      </c>
      <c r="AU350" s="167" t="s">
        <v>86</v>
      </c>
      <c r="AV350" s="14" t="s">
        <v>223</v>
      </c>
      <c r="AW350" s="14" t="s">
        <v>30</v>
      </c>
      <c r="AX350" s="14" t="s">
        <v>73</v>
      </c>
      <c r="AY350" s="167" t="s">
        <v>199</v>
      </c>
    </row>
    <row r="351" spans="2:65" s="13" customFormat="1" ht="12">
      <c r="B351" s="159"/>
      <c r="D351" s="152" t="s">
        <v>207</v>
      </c>
      <c r="E351" s="160" t="s">
        <v>1</v>
      </c>
      <c r="F351" s="161" t="s">
        <v>209</v>
      </c>
      <c r="H351" s="162">
        <v>31.969000000000001</v>
      </c>
      <c r="I351" s="163"/>
      <c r="L351" s="159"/>
      <c r="M351" s="164"/>
      <c r="T351" s="165"/>
      <c r="AT351" s="160" t="s">
        <v>207</v>
      </c>
      <c r="AU351" s="160" t="s">
        <v>86</v>
      </c>
      <c r="AV351" s="13" t="s">
        <v>205</v>
      </c>
      <c r="AW351" s="13" t="s">
        <v>30</v>
      </c>
      <c r="AX351" s="13" t="s">
        <v>80</v>
      </c>
      <c r="AY351" s="160" t="s">
        <v>199</v>
      </c>
    </row>
    <row r="352" spans="2:65" s="1" customFormat="1" ht="16.5" customHeight="1">
      <c r="B352" s="32"/>
      <c r="C352" s="137" t="s">
        <v>496</v>
      </c>
      <c r="D352" s="137" t="s">
        <v>201</v>
      </c>
      <c r="E352" s="138" t="s">
        <v>497</v>
      </c>
      <c r="F352" s="139" t="s">
        <v>498</v>
      </c>
      <c r="G352" s="140" t="s">
        <v>204</v>
      </c>
      <c r="H352" s="141">
        <v>31.969000000000001</v>
      </c>
      <c r="I352" s="142"/>
      <c r="J352" s="143">
        <f>ROUND(I352*H352,2)</f>
        <v>0</v>
      </c>
      <c r="K352" s="144"/>
      <c r="L352" s="32"/>
      <c r="M352" s="145" t="s">
        <v>1</v>
      </c>
      <c r="N352" s="146" t="s">
        <v>39</v>
      </c>
      <c r="P352" s="147">
        <f>O352*H352</f>
        <v>0</v>
      </c>
      <c r="Q352" s="147">
        <v>0</v>
      </c>
      <c r="R352" s="147">
        <f>Q352*H352</f>
        <v>0</v>
      </c>
      <c r="S352" s="147">
        <v>0</v>
      </c>
      <c r="T352" s="148">
        <f>S352*H352</f>
        <v>0</v>
      </c>
      <c r="AR352" s="149" t="s">
        <v>205</v>
      </c>
      <c r="AT352" s="149" t="s">
        <v>201</v>
      </c>
      <c r="AU352" s="149" t="s">
        <v>86</v>
      </c>
      <c r="AY352" s="17" t="s">
        <v>199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7" t="s">
        <v>86</v>
      </c>
      <c r="BK352" s="150">
        <f>ROUND(I352*H352,2)</f>
        <v>0</v>
      </c>
      <c r="BL352" s="17" t="s">
        <v>205</v>
      </c>
      <c r="BM352" s="149" t="s">
        <v>499</v>
      </c>
    </row>
    <row r="353" spans="2:65" s="12" customFormat="1" ht="12">
      <c r="B353" s="151"/>
      <c r="D353" s="152" t="s">
        <v>207</v>
      </c>
      <c r="E353" s="153" t="s">
        <v>1</v>
      </c>
      <c r="F353" s="154" t="s">
        <v>489</v>
      </c>
      <c r="H353" s="155">
        <v>1.4910000000000001</v>
      </c>
      <c r="I353" s="156"/>
      <c r="L353" s="151"/>
      <c r="M353" s="157"/>
      <c r="T353" s="158"/>
      <c r="AT353" s="153" t="s">
        <v>207</v>
      </c>
      <c r="AU353" s="153" t="s">
        <v>86</v>
      </c>
      <c r="AV353" s="12" t="s">
        <v>86</v>
      </c>
      <c r="AW353" s="12" t="s">
        <v>30</v>
      </c>
      <c r="AX353" s="12" t="s">
        <v>73</v>
      </c>
      <c r="AY353" s="153" t="s">
        <v>199</v>
      </c>
    </row>
    <row r="354" spans="2:65" s="12" customFormat="1" ht="12">
      <c r="B354" s="151"/>
      <c r="D354" s="152" t="s">
        <v>207</v>
      </c>
      <c r="E354" s="153" t="s">
        <v>1</v>
      </c>
      <c r="F354" s="154" t="s">
        <v>490</v>
      </c>
      <c r="H354" s="155">
        <v>11.2</v>
      </c>
      <c r="I354" s="156"/>
      <c r="L354" s="151"/>
      <c r="M354" s="157"/>
      <c r="T354" s="158"/>
      <c r="AT354" s="153" t="s">
        <v>207</v>
      </c>
      <c r="AU354" s="153" t="s">
        <v>86</v>
      </c>
      <c r="AV354" s="12" t="s">
        <v>86</v>
      </c>
      <c r="AW354" s="12" t="s">
        <v>30</v>
      </c>
      <c r="AX354" s="12" t="s">
        <v>73</v>
      </c>
      <c r="AY354" s="153" t="s">
        <v>199</v>
      </c>
    </row>
    <row r="355" spans="2:65" s="12" customFormat="1" ht="12">
      <c r="B355" s="151"/>
      <c r="D355" s="152" t="s">
        <v>207</v>
      </c>
      <c r="E355" s="153" t="s">
        <v>1</v>
      </c>
      <c r="F355" s="154" t="s">
        <v>491</v>
      </c>
      <c r="H355" s="155">
        <v>1.071</v>
      </c>
      <c r="I355" s="156"/>
      <c r="L355" s="151"/>
      <c r="M355" s="157"/>
      <c r="T355" s="158"/>
      <c r="AT355" s="153" t="s">
        <v>207</v>
      </c>
      <c r="AU355" s="153" t="s">
        <v>86</v>
      </c>
      <c r="AV355" s="12" t="s">
        <v>86</v>
      </c>
      <c r="AW355" s="12" t="s">
        <v>30</v>
      </c>
      <c r="AX355" s="12" t="s">
        <v>73</v>
      </c>
      <c r="AY355" s="153" t="s">
        <v>199</v>
      </c>
    </row>
    <row r="356" spans="2:65" s="12" customFormat="1" ht="12">
      <c r="B356" s="151"/>
      <c r="D356" s="152" t="s">
        <v>207</v>
      </c>
      <c r="E356" s="153" t="s">
        <v>1</v>
      </c>
      <c r="F356" s="154" t="s">
        <v>492</v>
      </c>
      <c r="H356" s="155">
        <v>5.0119999999999996</v>
      </c>
      <c r="I356" s="156"/>
      <c r="L356" s="151"/>
      <c r="M356" s="157"/>
      <c r="T356" s="158"/>
      <c r="AT356" s="153" t="s">
        <v>207</v>
      </c>
      <c r="AU356" s="153" t="s">
        <v>86</v>
      </c>
      <c r="AV356" s="12" t="s">
        <v>86</v>
      </c>
      <c r="AW356" s="12" t="s">
        <v>30</v>
      </c>
      <c r="AX356" s="12" t="s">
        <v>73</v>
      </c>
      <c r="AY356" s="153" t="s">
        <v>199</v>
      </c>
    </row>
    <row r="357" spans="2:65" s="14" customFormat="1" ht="12">
      <c r="B357" s="166"/>
      <c r="D357" s="152" t="s">
        <v>207</v>
      </c>
      <c r="E357" s="167" t="s">
        <v>1</v>
      </c>
      <c r="F357" s="168" t="s">
        <v>480</v>
      </c>
      <c r="H357" s="169">
        <v>18.774000000000001</v>
      </c>
      <c r="I357" s="170"/>
      <c r="L357" s="166"/>
      <c r="M357" s="171"/>
      <c r="T357" s="172"/>
      <c r="AT357" s="167" t="s">
        <v>207</v>
      </c>
      <c r="AU357" s="167" t="s">
        <v>86</v>
      </c>
      <c r="AV357" s="14" t="s">
        <v>223</v>
      </c>
      <c r="AW357" s="14" t="s">
        <v>30</v>
      </c>
      <c r="AX357" s="14" t="s">
        <v>73</v>
      </c>
      <c r="AY357" s="167" t="s">
        <v>199</v>
      </c>
    </row>
    <row r="358" spans="2:65" s="12" customFormat="1" ht="12">
      <c r="B358" s="151"/>
      <c r="D358" s="152" t="s">
        <v>207</v>
      </c>
      <c r="E358" s="153" t="s">
        <v>1</v>
      </c>
      <c r="F358" s="154" t="s">
        <v>493</v>
      </c>
      <c r="H358" s="155">
        <v>2.94</v>
      </c>
      <c r="I358" s="156"/>
      <c r="L358" s="151"/>
      <c r="M358" s="157"/>
      <c r="T358" s="158"/>
      <c r="AT358" s="153" t="s">
        <v>207</v>
      </c>
      <c r="AU358" s="153" t="s">
        <v>86</v>
      </c>
      <c r="AV358" s="12" t="s">
        <v>86</v>
      </c>
      <c r="AW358" s="12" t="s">
        <v>30</v>
      </c>
      <c r="AX358" s="12" t="s">
        <v>73</v>
      </c>
      <c r="AY358" s="153" t="s">
        <v>199</v>
      </c>
    </row>
    <row r="359" spans="2:65" s="12" customFormat="1" ht="12">
      <c r="B359" s="151"/>
      <c r="D359" s="152" t="s">
        <v>207</v>
      </c>
      <c r="E359" s="153" t="s">
        <v>1</v>
      </c>
      <c r="F359" s="154" t="s">
        <v>494</v>
      </c>
      <c r="H359" s="155">
        <v>0.80500000000000005</v>
      </c>
      <c r="I359" s="156"/>
      <c r="L359" s="151"/>
      <c r="M359" s="157"/>
      <c r="T359" s="158"/>
      <c r="AT359" s="153" t="s">
        <v>207</v>
      </c>
      <c r="AU359" s="153" t="s">
        <v>86</v>
      </c>
      <c r="AV359" s="12" t="s">
        <v>86</v>
      </c>
      <c r="AW359" s="12" t="s">
        <v>30</v>
      </c>
      <c r="AX359" s="12" t="s">
        <v>73</v>
      </c>
      <c r="AY359" s="153" t="s">
        <v>199</v>
      </c>
    </row>
    <row r="360" spans="2:65" s="12" customFormat="1" ht="12">
      <c r="B360" s="151"/>
      <c r="D360" s="152" t="s">
        <v>207</v>
      </c>
      <c r="E360" s="153" t="s">
        <v>1</v>
      </c>
      <c r="F360" s="154" t="s">
        <v>495</v>
      </c>
      <c r="H360" s="155">
        <v>9.4499999999999993</v>
      </c>
      <c r="I360" s="156"/>
      <c r="L360" s="151"/>
      <c r="M360" s="157"/>
      <c r="T360" s="158"/>
      <c r="AT360" s="153" t="s">
        <v>207</v>
      </c>
      <c r="AU360" s="153" t="s">
        <v>86</v>
      </c>
      <c r="AV360" s="12" t="s">
        <v>86</v>
      </c>
      <c r="AW360" s="12" t="s">
        <v>30</v>
      </c>
      <c r="AX360" s="12" t="s">
        <v>73</v>
      </c>
      <c r="AY360" s="153" t="s">
        <v>199</v>
      </c>
    </row>
    <row r="361" spans="2:65" s="14" customFormat="1" ht="12">
      <c r="B361" s="166"/>
      <c r="D361" s="152" t="s">
        <v>207</v>
      </c>
      <c r="E361" s="167" t="s">
        <v>1</v>
      </c>
      <c r="F361" s="168" t="s">
        <v>484</v>
      </c>
      <c r="H361" s="169">
        <v>13.195</v>
      </c>
      <c r="I361" s="170"/>
      <c r="L361" s="166"/>
      <c r="M361" s="171"/>
      <c r="T361" s="172"/>
      <c r="AT361" s="167" t="s">
        <v>207</v>
      </c>
      <c r="AU361" s="167" t="s">
        <v>86</v>
      </c>
      <c r="AV361" s="14" t="s">
        <v>223</v>
      </c>
      <c r="AW361" s="14" t="s">
        <v>30</v>
      </c>
      <c r="AX361" s="14" t="s">
        <v>73</v>
      </c>
      <c r="AY361" s="167" t="s">
        <v>199</v>
      </c>
    </row>
    <row r="362" spans="2:65" s="13" customFormat="1" ht="12">
      <c r="B362" s="159"/>
      <c r="D362" s="152" t="s">
        <v>207</v>
      </c>
      <c r="E362" s="160" t="s">
        <v>1</v>
      </c>
      <c r="F362" s="161" t="s">
        <v>209</v>
      </c>
      <c r="H362" s="162">
        <v>31.969000000000001</v>
      </c>
      <c r="I362" s="163"/>
      <c r="L362" s="159"/>
      <c r="M362" s="164"/>
      <c r="T362" s="165"/>
      <c r="AT362" s="160" t="s">
        <v>207</v>
      </c>
      <c r="AU362" s="160" t="s">
        <v>86</v>
      </c>
      <c r="AV362" s="13" t="s">
        <v>205</v>
      </c>
      <c r="AW362" s="13" t="s">
        <v>30</v>
      </c>
      <c r="AX362" s="13" t="s">
        <v>80</v>
      </c>
      <c r="AY362" s="160" t="s">
        <v>199</v>
      </c>
    </row>
    <row r="363" spans="2:65" s="1" customFormat="1" ht="24.25" customHeight="1">
      <c r="B363" s="32"/>
      <c r="C363" s="137" t="s">
        <v>500</v>
      </c>
      <c r="D363" s="137" t="s">
        <v>201</v>
      </c>
      <c r="E363" s="138" t="s">
        <v>501</v>
      </c>
      <c r="F363" s="139" t="s">
        <v>502</v>
      </c>
      <c r="G363" s="140" t="s">
        <v>204</v>
      </c>
      <c r="H363" s="141">
        <v>292.49900000000002</v>
      </c>
      <c r="I363" s="142"/>
      <c r="J363" s="143">
        <f>ROUND(I363*H363,2)</f>
        <v>0</v>
      </c>
      <c r="K363" s="144"/>
      <c r="L363" s="32"/>
      <c r="M363" s="145" t="s">
        <v>1</v>
      </c>
      <c r="N363" s="146" t="s">
        <v>39</v>
      </c>
      <c r="P363" s="147">
        <f>O363*H363</f>
        <v>0</v>
      </c>
      <c r="Q363" s="147">
        <v>0.19425000000000001</v>
      </c>
      <c r="R363" s="147">
        <f>Q363*H363</f>
        <v>56.817930750000009</v>
      </c>
      <c r="S363" s="147">
        <v>0</v>
      </c>
      <c r="T363" s="148">
        <f>S363*H363</f>
        <v>0</v>
      </c>
      <c r="AR363" s="149" t="s">
        <v>205</v>
      </c>
      <c r="AT363" s="149" t="s">
        <v>201</v>
      </c>
      <c r="AU363" s="149" t="s">
        <v>86</v>
      </c>
      <c r="AY363" s="17" t="s">
        <v>199</v>
      </c>
      <c r="BE363" s="150">
        <f>IF(N363="základní",J363,0)</f>
        <v>0</v>
      </c>
      <c r="BF363" s="150">
        <f>IF(N363="snížená",J363,0)</f>
        <v>0</v>
      </c>
      <c r="BG363" s="150">
        <f>IF(N363="zákl. přenesená",J363,0)</f>
        <v>0</v>
      </c>
      <c r="BH363" s="150">
        <f>IF(N363="sníž. přenesená",J363,0)</f>
        <v>0</v>
      </c>
      <c r="BI363" s="150">
        <f>IF(N363="nulová",J363,0)</f>
        <v>0</v>
      </c>
      <c r="BJ363" s="17" t="s">
        <v>86</v>
      </c>
      <c r="BK363" s="150">
        <f>ROUND(I363*H363,2)</f>
        <v>0</v>
      </c>
      <c r="BL363" s="17" t="s">
        <v>205</v>
      </c>
      <c r="BM363" s="149" t="s">
        <v>503</v>
      </c>
    </row>
    <row r="364" spans="2:65" s="12" customFormat="1" ht="12">
      <c r="B364" s="151"/>
      <c r="D364" s="152" t="s">
        <v>207</v>
      </c>
      <c r="E364" s="153" t="s">
        <v>1</v>
      </c>
      <c r="F364" s="154" t="s">
        <v>504</v>
      </c>
      <c r="H364" s="155">
        <v>64.12</v>
      </c>
      <c r="I364" s="156"/>
      <c r="L364" s="151"/>
      <c r="M364" s="157"/>
      <c r="T364" s="158"/>
      <c r="AT364" s="153" t="s">
        <v>207</v>
      </c>
      <c r="AU364" s="153" t="s">
        <v>86</v>
      </c>
      <c r="AV364" s="12" t="s">
        <v>86</v>
      </c>
      <c r="AW364" s="12" t="s">
        <v>30</v>
      </c>
      <c r="AX364" s="12" t="s">
        <v>73</v>
      </c>
      <c r="AY364" s="153" t="s">
        <v>199</v>
      </c>
    </row>
    <row r="365" spans="2:65" s="12" customFormat="1" ht="12">
      <c r="B365" s="151"/>
      <c r="D365" s="152" t="s">
        <v>207</v>
      </c>
      <c r="E365" s="153" t="s">
        <v>1</v>
      </c>
      <c r="F365" s="154" t="s">
        <v>505</v>
      </c>
      <c r="H365" s="155">
        <v>-7.88</v>
      </c>
      <c r="I365" s="156"/>
      <c r="L365" s="151"/>
      <c r="M365" s="157"/>
      <c r="T365" s="158"/>
      <c r="AT365" s="153" t="s">
        <v>207</v>
      </c>
      <c r="AU365" s="153" t="s">
        <v>86</v>
      </c>
      <c r="AV365" s="12" t="s">
        <v>86</v>
      </c>
      <c r="AW365" s="12" t="s">
        <v>30</v>
      </c>
      <c r="AX365" s="12" t="s">
        <v>73</v>
      </c>
      <c r="AY365" s="153" t="s">
        <v>199</v>
      </c>
    </row>
    <row r="366" spans="2:65" s="12" customFormat="1" ht="12">
      <c r="B366" s="151"/>
      <c r="D366" s="152" t="s">
        <v>207</v>
      </c>
      <c r="E366" s="153" t="s">
        <v>1</v>
      </c>
      <c r="F366" s="154" t="s">
        <v>506</v>
      </c>
      <c r="H366" s="155">
        <v>-1.379</v>
      </c>
      <c r="I366" s="156"/>
      <c r="L366" s="151"/>
      <c r="M366" s="157"/>
      <c r="T366" s="158"/>
      <c r="AT366" s="153" t="s">
        <v>207</v>
      </c>
      <c r="AU366" s="153" t="s">
        <v>86</v>
      </c>
      <c r="AV366" s="12" t="s">
        <v>86</v>
      </c>
      <c r="AW366" s="12" t="s">
        <v>30</v>
      </c>
      <c r="AX366" s="12" t="s">
        <v>73</v>
      </c>
      <c r="AY366" s="153" t="s">
        <v>199</v>
      </c>
    </row>
    <row r="367" spans="2:65" s="12" customFormat="1" ht="12">
      <c r="B367" s="151"/>
      <c r="D367" s="152" t="s">
        <v>207</v>
      </c>
      <c r="E367" s="153" t="s">
        <v>1</v>
      </c>
      <c r="F367" s="154" t="s">
        <v>507</v>
      </c>
      <c r="H367" s="155">
        <v>43.61</v>
      </c>
      <c r="I367" s="156"/>
      <c r="L367" s="151"/>
      <c r="M367" s="157"/>
      <c r="T367" s="158"/>
      <c r="AT367" s="153" t="s">
        <v>207</v>
      </c>
      <c r="AU367" s="153" t="s">
        <v>86</v>
      </c>
      <c r="AV367" s="12" t="s">
        <v>86</v>
      </c>
      <c r="AW367" s="12" t="s">
        <v>30</v>
      </c>
      <c r="AX367" s="12" t="s">
        <v>73</v>
      </c>
      <c r="AY367" s="153" t="s">
        <v>199</v>
      </c>
    </row>
    <row r="368" spans="2:65" s="12" customFormat="1" ht="12">
      <c r="B368" s="151"/>
      <c r="D368" s="152" t="s">
        <v>207</v>
      </c>
      <c r="E368" s="153" t="s">
        <v>1</v>
      </c>
      <c r="F368" s="154" t="s">
        <v>508</v>
      </c>
      <c r="H368" s="155">
        <v>-1.97</v>
      </c>
      <c r="I368" s="156"/>
      <c r="L368" s="151"/>
      <c r="M368" s="157"/>
      <c r="T368" s="158"/>
      <c r="AT368" s="153" t="s">
        <v>207</v>
      </c>
      <c r="AU368" s="153" t="s">
        <v>86</v>
      </c>
      <c r="AV368" s="12" t="s">
        <v>86</v>
      </c>
      <c r="AW368" s="12" t="s">
        <v>30</v>
      </c>
      <c r="AX368" s="12" t="s">
        <v>73</v>
      </c>
      <c r="AY368" s="153" t="s">
        <v>199</v>
      </c>
    </row>
    <row r="369" spans="2:65" s="12" customFormat="1" ht="12">
      <c r="B369" s="151"/>
      <c r="D369" s="152" t="s">
        <v>207</v>
      </c>
      <c r="E369" s="153" t="s">
        <v>1</v>
      </c>
      <c r="F369" s="154" t="s">
        <v>509</v>
      </c>
      <c r="H369" s="155">
        <v>-1.379</v>
      </c>
      <c r="I369" s="156"/>
      <c r="L369" s="151"/>
      <c r="M369" s="157"/>
      <c r="T369" s="158"/>
      <c r="AT369" s="153" t="s">
        <v>207</v>
      </c>
      <c r="AU369" s="153" t="s">
        <v>86</v>
      </c>
      <c r="AV369" s="12" t="s">
        <v>86</v>
      </c>
      <c r="AW369" s="12" t="s">
        <v>30</v>
      </c>
      <c r="AX369" s="12" t="s">
        <v>73</v>
      </c>
      <c r="AY369" s="153" t="s">
        <v>199</v>
      </c>
    </row>
    <row r="370" spans="2:65" s="12" customFormat="1" ht="12">
      <c r="B370" s="151"/>
      <c r="D370" s="152" t="s">
        <v>207</v>
      </c>
      <c r="E370" s="153" t="s">
        <v>1</v>
      </c>
      <c r="F370" s="154" t="s">
        <v>510</v>
      </c>
      <c r="H370" s="155">
        <v>28.56</v>
      </c>
      <c r="I370" s="156"/>
      <c r="L370" s="151"/>
      <c r="M370" s="157"/>
      <c r="T370" s="158"/>
      <c r="AT370" s="153" t="s">
        <v>207</v>
      </c>
      <c r="AU370" s="153" t="s">
        <v>86</v>
      </c>
      <c r="AV370" s="12" t="s">
        <v>86</v>
      </c>
      <c r="AW370" s="12" t="s">
        <v>30</v>
      </c>
      <c r="AX370" s="12" t="s">
        <v>73</v>
      </c>
      <c r="AY370" s="153" t="s">
        <v>199</v>
      </c>
    </row>
    <row r="371" spans="2:65" s="12" customFormat="1" ht="12">
      <c r="B371" s="151"/>
      <c r="D371" s="152" t="s">
        <v>207</v>
      </c>
      <c r="E371" s="153" t="s">
        <v>1</v>
      </c>
      <c r="F371" s="154" t="s">
        <v>511</v>
      </c>
      <c r="H371" s="155">
        <v>11.2</v>
      </c>
      <c r="I371" s="156"/>
      <c r="L371" s="151"/>
      <c r="M371" s="157"/>
      <c r="T371" s="158"/>
      <c r="AT371" s="153" t="s">
        <v>207</v>
      </c>
      <c r="AU371" s="153" t="s">
        <v>86</v>
      </c>
      <c r="AV371" s="12" t="s">
        <v>86</v>
      </c>
      <c r="AW371" s="12" t="s">
        <v>30</v>
      </c>
      <c r="AX371" s="12" t="s">
        <v>73</v>
      </c>
      <c r="AY371" s="153" t="s">
        <v>199</v>
      </c>
    </row>
    <row r="372" spans="2:65" s="12" customFormat="1" ht="12">
      <c r="B372" s="151"/>
      <c r="D372" s="152" t="s">
        <v>207</v>
      </c>
      <c r="E372" s="153" t="s">
        <v>1</v>
      </c>
      <c r="F372" s="154" t="s">
        <v>509</v>
      </c>
      <c r="H372" s="155">
        <v>-1.379</v>
      </c>
      <c r="I372" s="156"/>
      <c r="L372" s="151"/>
      <c r="M372" s="157"/>
      <c r="T372" s="158"/>
      <c r="AT372" s="153" t="s">
        <v>207</v>
      </c>
      <c r="AU372" s="153" t="s">
        <v>86</v>
      </c>
      <c r="AV372" s="12" t="s">
        <v>86</v>
      </c>
      <c r="AW372" s="12" t="s">
        <v>30</v>
      </c>
      <c r="AX372" s="12" t="s">
        <v>73</v>
      </c>
      <c r="AY372" s="153" t="s">
        <v>199</v>
      </c>
    </row>
    <row r="373" spans="2:65" s="12" customFormat="1" ht="12">
      <c r="B373" s="151"/>
      <c r="D373" s="152" t="s">
        <v>207</v>
      </c>
      <c r="E373" s="153" t="s">
        <v>1</v>
      </c>
      <c r="F373" s="154" t="s">
        <v>512</v>
      </c>
      <c r="H373" s="155">
        <v>5.18</v>
      </c>
      <c r="I373" s="156"/>
      <c r="L373" s="151"/>
      <c r="M373" s="157"/>
      <c r="T373" s="158"/>
      <c r="AT373" s="153" t="s">
        <v>207</v>
      </c>
      <c r="AU373" s="153" t="s">
        <v>86</v>
      </c>
      <c r="AV373" s="12" t="s">
        <v>86</v>
      </c>
      <c r="AW373" s="12" t="s">
        <v>30</v>
      </c>
      <c r="AX373" s="12" t="s">
        <v>73</v>
      </c>
      <c r="AY373" s="153" t="s">
        <v>199</v>
      </c>
    </row>
    <row r="374" spans="2:65" s="12" customFormat="1" ht="12">
      <c r="B374" s="151"/>
      <c r="D374" s="152" t="s">
        <v>207</v>
      </c>
      <c r="E374" s="153" t="s">
        <v>1</v>
      </c>
      <c r="F374" s="154" t="s">
        <v>513</v>
      </c>
      <c r="H374" s="155">
        <v>134.19</v>
      </c>
      <c r="I374" s="156"/>
      <c r="L374" s="151"/>
      <c r="M374" s="157"/>
      <c r="T374" s="158"/>
      <c r="AT374" s="153" t="s">
        <v>207</v>
      </c>
      <c r="AU374" s="153" t="s">
        <v>86</v>
      </c>
      <c r="AV374" s="12" t="s">
        <v>86</v>
      </c>
      <c r="AW374" s="12" t="s">
        <v>30</v>
      </c>
      <c r="AX374" s="12" t="s">
        <v>73</v>
      </c>
      <c r="AY374" s="153" t="s">
        <v>199</v>
      </c>
    </row>
    <row r="375" spans="2:65" s="12" customFormat="1" ht="12">
      <c r="B375" s="151"/>
      <c r="D375" s="152" t="s">
        <v>207</v>
      </c>
      <c r="E375" s="153" t="s">
        <v>1</v>
      </c>
      <c r="F375" s="154" t="s">
        <v>514</v>
      </c>
      <c r="H375" s="155">
        <v>-10.638</v>
      </c>
      <c r="I375" s="156"/>
      <c r="L375" s="151"/>
      <c r="M375" s="157"/>
      <c r="T375" s="158"/>
      <c r="AT375" s="153" t="s">
        <v>207</v>
      </c>
      <c r="AU375" s="153" t="s">
        <v>86</v>
      </c>
      <c r="AV375" s="12" t="s">
        <v>86</v>
      </c>
      <c r="AW375" s="12" t="s">
        <v>30</v>
      </c>
      <c r="AX375" s="12" t="s">
        <v>73</v>
      </c>
      <c r="AY375" s="153" t="s">
        <v>199</v>
      </c>
    </row>
    <row r="376" spans="2:65" s="12" customFormat="1" ht="12">
      <c r="B376" s="151"/>
      <c r="D376" s="152" t="s">
        <v>207</v>
      </c>
      <c r="E376" s="153" t="s">
        <v>1</v>
      </c>
      <c r="F376" s="154" t="s">
        <v>515</v>
      </c>
      <c r="H376" s="155">
        <v>23.94</v>
      </c>
      <c r="I376" s="156"/>
      <c r="L376" s="151"/>
      <c r="M376" s="157"/>
      <c r="T376" s="158"/>
      <c r="AT376" s="153" t="s">
        <v>207</v>
      </c>
      <c r="AU376" s="153" t="s">
        <v>86</v>
      </c>
      <c r="AV376" s="12" t="s">
        <v>86</v>
      </c>
      <c r="AW376" s="12" t="s">
        <v>30</v>
      </c>
      <c r="AX376" s="12" t="s">
        <v>73</v>
      </c>
      <c r="AY376" s="153" t="s">
        <v>199</v>
      </c>
    </row>
    <row r="377" spans="2:65" s="12" customFormat="1" ht="12">
      <c r="B377" s="151"/>
      <c r="D377" s="152" t="s">
        <v>207</v>
      </c>
      <c r="E377" s="153" t="s">
        <v>1</v>
      </c>
      <c r="F377" s="154" t="s">
        <v>516</v>
      </c>
      <c r="H377" s="155">
        <v>-1.5760000000000001</v>
      </c>
      <c r="I377" s="156"/>
      <c r="L377" s="151"/>
      <c r="M377" s="157"/>
      <c r="T377" s="158"/>
      <c r="AT377" s="153" t="s">
        <v>207</v>
      </c>
      <c r="AU377" s="153" t="s">
        <v>86</v>
      </c>
      <c r="AV377" s="12" t="s">
        <v>86</v>
      </c>
      <c r="AW377" s="12" t="s">
        <v>30</v>
      </c>
      <c r="AX377" s="12" t="s">
        <v>73</v>
      </c>
      <c r="AY377" s="153" t="s">
        <v>199</v>
      </c>
    </row>
    <row r="378" spans="2:65" s="12" customFormat="1" ht="12">
      <c r="B378" s="151"/>
      <c r="D378" s="152" t="s">
        <v>207</v>
      </c>
      <c r="E378" s="153" t="s">
        <v>1</v>
      </c>
      <c r="F378" s="154" t="s">
        <v>508</v>
      </c>
      <c r="H378" s="155">
        <v>-1.97</v>
      </c>
      <c r="I378" s="156"/>
      <c r="L378" s="151"/>
      <c r="M378" s="157"/>
      <c r="T378" s="158"/>
      <c r="AT378" s="153" t="s">
        <v>207</v>
      </c>
      <c r="AU378" s="153" t="s">
        <v>86</v>
      </c>
      <c r="AV378" s="12" t="s">
        <v>86</v>
      </c>
      <c r="AW378" s="12" t="s">
        <v>30</v>
      </c>
      <c r="AX378" s="12" t="s">
        <v>73</v>
      </c>
      <c r="AY378" s="153" t="s">
        <v>199</v>
      </c>
    </row>
    <row r="379" spans="2:65" s="12" customFormat="1" ht="12">
      <c r="B379" s="151"/>
      <c r="D379" s="152" t="s">
        <v>207</v>
      </c>
      <c r="E379" s="153" t="s">
        <v>1</v>
      </c>
      <c r="F379" s="154" t="s">
        <v>517</v>
      </c>
      <c r="H379" s="155">
        <v>3.85</v>
      </c>
      <c r="I379" s="156"/>
      <c r="L379" s="151"/>
      <c r="M379" s="157"/>
      <c r="T379" s="158"/>
      <c r="AT379" s="153" t="s">
        <v>207</v>
      </c>
      <c r="AU379" s="153" t="s">
        <v>86</v>
      </c>
      <c r="AV379" s="12" t="s">
        <v>86</v>
      </c>
      <c r="AW379" s="12" t="s">
        <v>30</v>
      </c>
      <c r="AX379" s="12" t="s">
        <v>73</v>
      </c>
      <c r="AY379" s="153" t="s">
        <v>199</v>
      </c>
    </row>
    <row r="380" spans="2:65" s="12" customFormat="1" ht="12">
      <c r="B380" s="151"/>
      <c r="D380" s="152" t="s">
        <v>207</v>
      </c>
      <c r="E380" s="153" t="s">
        <v>1</v>
      </c>
      <c r="F380" s="154" t="s">
        <v>518</v>
      </c>
      <c r="H380" s="155">
        <v>6.02</v>
      </c>
      <c r="I380" s="156"/>
      <c r="L380" s="151"/>
      <c r="M380" s="157"/>
      <c r="T380" s="158"/>
      <c r="AT380" s="153" t="s">
        <v>207</v>
      </c>
      <c r="AU380" s="153" t="s">
        <v>86</v>
      </c>
      <c r="AV380" s="12" t="s">
        <v>86</v>
      </c>
      <c r="AW380" s="12" t="s">
        <v>30</v>
      </c>
      <c r="AX380" s="12" t="s">
        <v>73</v>
      </c>
      <c r="AY380" s="153" t="s">
        <v>199</v>
      </c>
    </row>
    <row r="381" spans="2:65" s="13" customFormat="1" ht="12">
      <c r="B381" s="159"/>
      <c r="D381" s="152" t="s">
        <v>207</v>
      </c>
      <c r="E381" s="160" t="s">
        <v>1</v>
      </c>
      <c r="F381" s="161" t="s">
        <v>209</v>
      </c>
      <c r="H381" s="162">
        <v>292.49900000000002</v>
      </c>
      <c r="I381" s="163"/>
      <c r="L381" s="159"/>
      <c r="M381" s="164"/>
      <c r="T381" s="165"/>
      <c r="AT381" s="160" t="s">
        <v>207</v>
      </c>
      <c r="AU381" s="160" t="s">
        <v>86</v>
      </c>
      <c r="AV381" s="13" t="s">
        <v>205</v>
      </c>
      <c r="AW381" s="13" t="s">
        <v>30</v>
      </c>
      <c r="AX381" s="13" t="s">
        <v>80</v>
      </c>
      <c r="AY381" s="160" t="s">
        <v>199</v>
      </c>
    </row>
    <row r="382" spans="2:65" s="1" customFormat="1" ht="24.25" customHeight="1">
      <c r="B382" s="32"/>
      <c r="C382" s="137" t="s">
        <v>519</v>
      </c>
      <c r="D382" s="137" t="s">
        <v>201</v>
      </c>
      <c r="E382" s="138" t="s">
        <v>520</v>
      </c>
      <c r="F382" s="139" t="s">
        <v>521</v>
      </c>
      <c r="G382" s="140" t="s">
        <v>264</v>
      </c>
      <c r="H382" s="141">
        <v>49.6</v>
      </c>
      <c r="I382" s="142"/>
      <c r="J382" s="143">
        <f>ROUND(I382*H382,2)</f>
        <v>0</v>
      </c>
      <c r="K382" s="144"/>
      <c r="L382" s="32"/>
      <c r="M382" s="145" t="s">
        <v>1</v>
      </c>
      <c r="N382" s="146" t="s">
        <v>39</v>
      </c>
      <c r="P382" s="147">
        <f>O382*H382</f>
        <v>0</v>
      </c>
      <c r="Q382" s="147">
        <v>2.0000000000000001E-4</v>
      </c>
      <c r="R382" s="147">
        <f>Q382*H382</f>
        <v>9.92E-3</v>
      </c>
      <c r="S382" s="147">
        <v>0</v>
      </c>
      <c r="T382" s="148">
        <f>S382*H382</f>
        <v>0</v>
      </c>
      <c r="AR382" s="149" t="s">
        <v>205</v>
      </c>
      <c r="AT382" s="149" t="s">
        <v>201</v>
      </c>
      <c r="AU382" s="149" t="s">
        <v>86</v>
      </c>
      <c r="AY382" s="17" t="s">
        <v>199</v>
      </c>
      <c r="BE382" s="150">
        <f>IF(N382="základní",J382,0)</f>
        <v>0</v>
      </c>
      <c r="BF382" s="150">
        <f>IF(N382="snížená",J382,0)</f>
        <v>0</v>
      </c>
      <c r="BG382" s="150">
        <f>IF(N382="zákl. přenesená",J382,0)</f>
        <v>0</v>
      </c>
      <c r="BH382" s="150">
        <f>IF(N382="sníž. přenesená",J382,0)</f>
        <v>0</v>
      </c>
      <c r="BI382" s="150">
        <f>IF(N382="nulová",J382,0)</f>
        <v>0</v>
      </c>
      <c r="BJ382" s="17" t="s">
        <v>86</v>
      </c>
      <c r="BK382" s="150">
        <f>ROUND(I382*H382,2)</f>
        <v>0</v>
      </c>
      <c r="BL382" s="17" t="s">
        <v>205</v>
      </c>
      <c r="BM382" s="149" t="s">
        <v>522</v>
      </c>
    </row>
    <row r="383" spans="2:65" s="12" customFormat="1" ht="12">
      <c r="B383" s="151"/>
      <c r="D383" s="152" t="s">
        <v>207</v>
      </c>
      <c r="E383" s="153" t="s">
        <v>1</v>
      </c>
      <c r="F383" s="154" t="s">
        <v>523</v>
      </c>
      <c r="H383" s="155">
        <v>49.6</v>
      </c>
      <c r="I383" s="156"/>
      <c r="L383" s="151"/>
      <c r="M383" s="157"/>
      <c r="T383" s="158"/>
      <c r="AT383" s="153" t="s">
        <v>207</v>
      </c>
      <c r="AU383" s="153" t="s">
        <v>86</v>
      </c>
      <c r="AV383" s="12" t="s">
        <v>86</v>
      </c>
      <c r="AW383" s="12" t="s">
        <v>30</v>
      </c>
      <c r="AX383" s="12" t="s">
        <v>73</v>
      </c>
      <c r="AY383" s="153" t="s">
        <v>199</v>
      </c>
    </row>
    <row r="384" spans="2:65" s="13" customFormat="1" ht="12">
      <c r="B384" s="159"/>
      <c r="D384" s="152" t="s">
        <v>207</v>
      </c>
      <c r="E384" s="160" t="s">
        <v>1</v>
      </c>
      <c r="F384" s="161" t="s">
        <v>209</v>
      </c>
      <c r="H384" s="162">
        <v>49.6</v>
      </c>
      <c r="I384" s="163"/>
      <c r="L384" s="159"/>
      <c r="M384" s="164"/>
      <c r="T384" s="165"/>
      <c r="AT384" s="160" t="s">
        <v>207</v>
      </c>
      <c r="AU384" s="160" t="s">
        <v>86</v>
      </c>
      <c r="AV384" s="13" t="s">
        <v>205</v>
      </c>
      <c r="AW384" s="13" t="s">
        <v>30</v>
      </c>
      <c r="AX384" s="13" t="s">
        <v>80</v>
      </c>
      <c r="AY384" s="160" t="s">
        <v>199</v>
      </c>
    </row>
    <row r="385" spans="2:65" s="1" customFormat="1" ht="16.5" customHeight="1">
      <c r="B385" s="32"/>
      <c r="C385" s="137" t="s">
        <v>524</v>
      </c>
      <c r="D385" s="137" t="s">
        <v>201</v>
      </c>
      <c r="E385" s="138" t="s">
        <v>525</v>
      </c>
      <c r="F385" s="139" t="s">
        <v>526</v>
      </c>
      <c r="G385" s="140" t="s">
        <v>204</v>
      </c>
      <c r="H385" s="141">
        <v>5.88</v>
      </c>
      <c r="I385" s="142"/>
      <c r="J385" s="143">
        <f>ROUND(I385*H385,2)</f>
        <v>0</v>
      </c>
      <c r="K385" s="144"/>
      <c r="L385" s="32"/>
      <c r="M385" s="145" t="s">
        <v>1</v>
      </c>
      <c r="N385" s="146" t="s">
        <v>39</v>
      </c>
      <c r="P385" s="147">
        <f>O385*H385</f>
        <v>0</v>
      </c>
      <c r="Q385" s="147">
        <v>4.5670000000000002E-2</v>
      </c>
      <c r="R385" s="147">
        <f>Q385*H385</f>
        <v>0.26853959999999999</v>
      </c>
      <c r="S385" s="147">
        <v>0</v>
      </c>
      <c r="T385" s="148">
        <f>S385*H385</f>
        <v>0</v>
      </c>
      <c r="AR385" s="149" t="s">
        <v>205</v>
      </c>
      <c r="AT385" s="149" t="s">
        <v>201</v>
      </c>
      <c r="AU385" s="149" t="s">
        <v>86</v>
      </c>
      <c r="AY385" s="17" t="s">
        <v>199</v>
      </c>
      <c r="BE385" s="150">
        <f>IF(N385="základní",J385,0)</f>
        <v>0</v>
      </c>
      <c r="BF385" s="150">
        <f>IF(N385="snížená",J385,0)</f>
        <v>0</v>
      </c>
      <c r="BG385" s="150">
        <f>IF(N385="zákl. přenesená",J385,0)</f>
        <v>0</v>
      </c>
      <c r="BH385" s="150">
        <f>IF(N385="sníž. přenesená",J385,0)</f>
        <v>0</v>
      </c>
      <c r="BI385" s="150">
        <f>IF(N385="nulová",J385,0)</f>
        <v>0</v>
      </c>
      <c r="BJ385" s="17" t="s">
        <v>86</v>
      </c>
      <c r="BK385" s="150">
        <f>ROUND(I385*H385,2)</f>
        <v>0</v>
      </c>
      <c r="BL385" s="17" t="s">
        <v>205</v>
      </c>
      <c r="BM385" s="149" t="s">
        <v>527</v>
      </c>
    </row>
    <row r="386" spans="2:65" s="12" customFormat="1" ht="12">
      <c r="B386" s="151"/>
      <c r="D386" s="152" t="s">
        <v>207</v>
      </c>
      <c r="E386" s="153" t="s">
        <v>1</v>
      </c>
      <c r="F386" s="154" t="s">
        <v>528</v>
      </c>
      <c r="H386" s="155">
        <v>5.88</v>
      </c>
      <c r="I386" s="156"/>
      <c r="L386" s="151"/>
      <c r="M386" s="157"/>
      <c r="T386" s="158"/>
      <c r="AT386" s="153" t="s">
        <v>207</v>
      </c>
      <c r="AU386" s="153" t="s">
        <v>86</v>
      </c>
      <c r="AV386" s="12" t="s">
        <v>86</v>
      </c>
      <c r="AW386" s="12" t="s">
        <v>30</v>
      </c>
      <c r="AX386" s="12" t="s">
        <v>73</v>
      </c>
      <c r="AY386" s="153" t="s">
        <v>199</v>
      </c>
    </row>
    <row r="387" spans="2:65" s="13" customFormat="1" ht="12">
      <c r="B387" s="159"/>
      <c r="D387" s="152" t="s">
        <v>207</v>
      </c>
      <c r="E387" s="160" t="s">
        <v>1</v>
      </c>
      <c r="F387" s="161" t="s">
        <v>529</v>
      </c>
      <c r="H387" s="162">
        <v>5.88</v>
      </c>
      <c r="I387" s="163"/>
      <c r="L387" s="159"/>
      <c r="M387" s="164"/>
      <c r="T387" s="165"/>
      <c r="AT387" s="160" t="s">
        <v>207</v>
      </c>
      <c r="AU387" s="160" t="s">
        <v>86</v>
      </c>
      <c r="AV387" s="13" t="s">
        <v>205</v>
      </c>
      <c r="AW387" s="13" t="s">
        <v>30</v>
      </c>
      <c r="AX387" s="13" t="s">
        <v>80</v>
      </c>
      <c r="AY387" s="160" t="s">
        <v>199</v>
      </c>
    </row>
    <row r="388" spans="2:65" s="1" customFormat="1" ht="16.5" customHeight="1">
      <c r="B388" s="32"/>
      <c r="C388" s="137" t="s">
        <v>530</v>
      </c>
      <c r="D388" s="137" t="s">
        <v>201</v>
      </c>
      <c r="E388" s="138" t="s">
        <v>531</v>
      </c>
      <c r="F388" s="139" t="s">
        <v>532</v>
      </c>
      <c r="G388" s="140" t="s">
        <v>204</v>
      </c>
      <c r="H388" s="141">
        <v>12.45</v>
      </c>
      <c r="I388" s="142"/>
      <c r="J388" s="143">
        <f>ROUND(I388*H388,2)</f>
        <v>0</v>
      </c>
      <c r="K388" s="144"/>
      <c r="L388" s="32"/>
      <c r="M388" s="145" t="s">
        <v>1</v>
      </c>
      <c r="N388" s="146" t="s">
        <v>39</v>
      </c>
      <c r="P388" s="147">
        <f>O388*H388</f>
        <v>0</v>
      </c>
      <c r="Q388" s="147">
        <v>8.3409999999999998E-2</v>
      </c>
      <c r="R388" s="147">
        <f>Q388*H388</f>
        <v>1.0384544999999998</v>
      </c>
      <c r="S388" s="147">
        <v>0</v>
      </c>
      <c r="T388" s="148">
        <f>S388*H388</f>
        <v>0</v>
      </c>
      <c r="AR388" s="149" t="s">
        <v>205</v>
      </c>
      <c r="AT388" s="149" t="s">
        <v>201</v>
      </c>
      <c r="AU388" s="149" t="s">
        <v>86</v>
      </c>
      <c r="AY388" s="17" t="s">
        <v>199</v>
      </c>
      <c r="BE388" s="150">
        <f>IF(N388="základní",J388,0)</f>
        <v>0</v>
      </c>
      <c r="BF388" s="150">
        <f>IF(N388="snížená",J388,0)</f>
        <v>0</v>
      </c>
      <c r="BG388" s="150">
        <f>IF(N388="zákl. přenesená",J388,0)</f>
        <v>0</v>
      </c>
      <c r="BH388" s="150">
        <f>IF(N388="sníž. přenesená",J388,0)</f>
        <v>0</v>
      </c>
      <c r="BI388" s="150">
        <f>IF(N388="nulová",J388,0)</f>
        <v>0</v>
      </c>
      <c r="BJ388" s="17" t="s">
        <v>86</v>
      </c>
      <c r="BK388" s="150">
        <f>ROUND(I388*H388,2)</f>
        <v>0</v>
      </c>
      <c r="BL388" s="17" t="s">
        <v>205</v>
      </c>
      <c r="BM388" s="149" t="s">
        <v>533</v>
      </c>
    </row>
    <row r="389" spans="2:65" s="12" customFormat="1" ht="12">
      <c r="B389" s="151"/>
      <c r="D389" s="152" t="s">
        <v>207</v>
      </c>
      <c r="E389" s="153" t="s">
        <v>1</v>
      </c>
      <c r="F389" s="154" t="s">
        <v>534</v>
      </c>
      <c r="H389" s="155">
        <v>1.8</v>
      </c>
      <c r="I389" s="156"/>
      <c r="L389" s="151"/>
      <c r="M389" s="157"/>
      <c r="T389" s="158"/>
      <c r="AT389" s="153" t="s">
        <v>207</v>
      </c>
      <c r="AU389" s="153" t="s">
        <v>86</v>
      </c>
      <c r="AV389" s="12" t="s">
        <v>86</v>
      </c>
      <c r="AW389" s="12" t="s">
        <v>30</v>
      </c>
      <c r="AX389" s="12" t="s">
        <v>73</v>
      </c>
      <c r="AY389" s="153" t="s">
        <v>199</v>
      </c>
    </row>
    <row r="390" spans="2:65" s="12" customFormat="1" ht="12">
      <c r="B390" s="151"/>
      <c r="D390" s="152" t="s">
        <v>207</v>
      </c>
      <c r="E390" s="153" t="s">
        <v>1</v>
      </c>
      <c r="F390" s="154" t="s">
        <v>535</v>
      </c>
      <c r="H390" s="155">
        <v>1.8</v>
      </c>
      <c r="I390" s="156"/>
      <c r="L390" s="151"/>
      <c r="M390" s="157"/>
      <c r="T390" s="158"/>
      <c r="AT390" s="153" t="s">
        <v>207</v>
      </c>
      <c r="AU390" s="153" t="s">
        <v>86</v>
      </c>
      <c r="AV390" s="12" t="s">
        <v>86</v>
      </c>
      <c r="AW390" s="12" t="s">
        <v>30</v>
      </c>
      <c r="AX390" s="12" t="s">
        <v>73</v>
      </c>
      <c r="AY390" s="153" t="s">
        <v>199</v>
      </c>
    </row>
    <row r="391" spans="2:65" s="12" customFormat="1" ht="12">
      <c r="B391" s="151"/>
      <c r="D391" s="152" t="s">
        <v>207</v>
      </c>
      <c r="E391" s="153" t="s">
        <v>1</v>
      </c>
      <c r="F391" s="154" t="s">
        <v>536</v>
      </c>
      <c r="H391" s="155">
        <v>1.8</v>
      </c>
      <c r="I391" s="156"/>
      <c r="L391" s="151"/>
      <c r="M391" s="157"/>
      <c r="T391" s="158"/>
      <c r="AT391" s="153" t="s">
        <v>207</v>
      </c>
      <c r="AU391" s="153" t="s">
        <v>86</v>
      </c>
      <c r="AV391" s="12" t="s">
        <v>86</v>
      </c>
      <c r="AW391" s="12" t="s">
        <v>30</v>
      </c>
      <c r="AX391" s="12" t="s">
        <v>73</v>
      </c>
      <c r="AY391" s="153" t="s">
        <v>199</v>
      </c>
    </row>
    <row r="392" spans="2:65" s="12" customFormat="1" ht="12">
      <c r="B392" s="151"/>
      <c r="D392" s="152" t="s">
        <v>207</v>
      </c>
      <c r="E392" s="153" t="s">
        <v>1</v>
      </c>
      <c r="F392" s="154" t="s">
        <v>537</v>
      </c>
      <c r="H392" s="155">
        <v>1.8</v>
      </c>
      <c r="I392" s="156"/>
      <c r="L392" s="151"/>
      <c r="M392" s="157"/>
      <c r="T392" s="158"/>
      <c r="AT392" s="153" t="s">
        <v>207</v>
      </c>
      <c r="AU392" s="153" t="s">
        <v>86</v>
      </c>
      <c r="AV392" s="12" t="s">
        <v>86</v>
      </c>
      <c r="AW392" s="12" t="s">
        <v>30</v>
      </c>
      <c r="AX392" s="12" t="s">
        <v>73</v>
      </c>
      <c r="AY392" s="153" t="s">
        <v>199</v>
      </c>
    </row>
    <row r="393" spans="2:65" s="12" customFormat="1" ht="12">
      <c r="B393" s="151"/>
      <c r="D393" s="152" t="s">
        <v>207</v>
      </c>
      <c r="E393" s="153" t="s">
        <v>1</v>
      </c>
      <c r="F393" s="154" t="s">
        <v>538</v>
      </c>
      <c r="H393" s="155">
        <v>1.8</v>
      </c>
      <c r="I393" s="156"/>
      <c r="L393" s="151"/>
      <c r="M393" s="157"/>
      <c r="T393" s="158"/>
      <c r="AT393" s="153" t="s">
        <v>207</v>
      </c>
      <c r="AU393" s="153" t="s">
        <v>86</v>
      </c>
      <c r="AV393" s="12" t="s">
        <v>86</v>
      </c>
      <c r="AW393" s="12" t="s">
        <v>30</v>
      </c>
      <c r="AX393" s="12" t="s">
        <v>73</v>
      </c>
      <c r="AY393" s="153" t="s">
        <v>199</v>
      </c>
    </row>
    <row r="394" spans="2:65" s="12" customFormat="1" ht="12">
      <c r="B394" s="151"/>
      <c r="D394" s="152" t="s">
        <v>207</v>
      </c>
      <c r="E394" s="153" t="s">
        <v>1</v>
      </c>
      <c r="F394" s="154" t="s">
        <v>539</v>
      </c>
      <c r="H394" s="155">
        <v>1.8</v>
      </c>
      <c r="I394" s="156"/>
      <c r="L394" s="151"/>
      <c r="M394" s="157"/>
      <c r="T394" s="158"/>
      <c r="AT394" s="153" t="s">
        <v>207</v>
      </c>
      <c r="AU394" s="153" t="s">
        <v>86</v>
      </c>
      <c r="AV394" s="12" t="s">
        <v>86</v>
      </c>
      <c r="AW394" s="12" t="s">
        <v>30</v>
      </c>
      <c r="AX394" s="12" t="s">
        <v>73</v>
      </c>
      <c r="AY394" s="153" t="s">
        <v>199</v>
      </c>
    </row>
    <row r="395" spans="2:65" s="12" customFormat="1" ht="12">
      <c r="B395" s="151"/>
      <c r="D395" s="152" t="s">
        <v>207</v>
      </c>
      <c r="E395" s="153" t="s">
        <v>1</v>
      </c>
      <c r="F395" s="154" t="s">
        <v>540</v>
      </c>
      <c r="H395" s="155">
        <v>1.65</v>
      </c>
      <c r="I395" s="156"/>
      <c r="L395" s="151"/>
      <c r="M395" s="157"/>
      <c r="T395" s="158"/>
      <c r="AT395" s="153" t="s">
        <v>207</v>
      </c>
      <c r="AU395" s="153" t="s">
        <v>86</v>
      </c>
      <c r="AV395" s="12" t="s">
        <v>86</v>
      </c>
      <c r="AW395" s="12" t="s">
        <v>30</v>
      </c>
      <c r="AX395" s="12" t="s">
        <v>73</v>
      </c>
      <c r="AY395" s="153" t="s">
        <v>199</v>
      </c>
    </row>
    <row r="396" spans="2:65" s="13" customFormat="1" ht="12">
      <c r="B396" s="159"/>
      <c r="D396" s="152" t="s">
        <v>207</v>
      </c>
      <c r="E396" s="160" t="s">
        <v>1</v>
      </c>
      <c r="F396" s="161" t="s">
        <v>541</v>
      </c>
      <c r="H396" s="162">
        <v>12.45</v>
      </c>
      <c r="I396" s="163"/>
      <c r="L396" s="159"/>
      <c r="M396" s="164"/>
      <c r="T396" s="165"/>
      <c r="AT396" s="160" t="s">
        <v>207</v>
      </c>
      <c r="AU396" s="160" t="s">
        <v>86</v>
      </c>
      <c r="AV396" s="13" t="s">
        <v>205</v>
      </c>
      <c r="AW396" s="13" t="s">
        <v>30</v>
      </c>
      <c r="AX396" s="13" t="s">
        <v>80</v>
      </c>
      <c r="AY396" s="160" t="s">
        <v>199</v>
      </c>
    </row>
    <row r="397" spans="2:65" s="11" customFormat="1" ht="23" customHeight="1">
      <c r="B397" s="125"/>
      <c r="D397" s="126" t="s">
        <v>72</v>
      </c>
      <c r="E397" s="135" t="s">
        <v>205</v>
      </c>
      <c r="F397" s="135" t="s">
        <v>542</v>
      </c>
      <c r="I397" s="128"/>
      <c r="J397" s="136">
        <f>BK397</f>
        <v>0</v>
      </c>
      <c r="L397" s="125"/>
      <c r="M397" s="130"/>
      <c r="P397" s="131">
        <f>SUM(P398:P421)</f>
        <v>0</v>
      </c>
      <c r="R397" s="131">
        <f>SUM(R398:R421)</f>
        <v>29.288375310000003</v>
      </c>
      <c r="T397" s="132">
        <f>SUM(T398:T421)</f>
        <v>0</v>
      </c>
      <c r="AR397" s="126" t="s">
        <v>80</v>
      </c>
      <c r="AT397" s="133" t="s">
        <v>72</v>
      </c>
      <c r="AU397" s="133" t="s">
        <v>80</v>
      </c>
      <c r="AY397" s="126" t="s">
        <v>199</v>
      </c>
      <c r="BK397" s="134">
        <f>SUM(BK398:BK421)</f>
        <v>0</v>
      </c>
    </row>
    <row r="398" spans="2:65" s="1" customFormat="1" ht="16.5" customHeight="1">
      <c r="B398" s="32"/>
      <c r="C398" s="137" t="s">
        <v>543</v>
      </c>
      <c r="D398" s="137" t="s">
        <v>201</v>
      </c>
      <c r="E398" s="138" t="s">
        <v>544</v>
      </c>
      <c r="F398" s="139" t="s">
        <v>545</v>
      </c>
      <c r="G398" s="140" t="s">
        <v>213</v>
      </c>
      <c r="H398" s="141">
        <v>10.839</v>
      </c>
      <c r="I398" s="142"/>
      <c r="J398" s="143">
        <f>ROUND(I398*H398,2)</f>
        <v>0</v>
      </c>
      <c r="K398" s="144"/>
      <c r="L398" s="32"/>
      <c r="M398" s="145" t="s">
        <v>1</v>
      </c>
      <c r="N398" s="146" t="s">
        <v>39</v>
      </c>
      <c r="P398" s="147">
        <f>O398*H398</f>
        <v>0</v>
      </c>
      <c r="Q398" s="147">
        <v>2.5019800000000001</v>
      </c>
      <c r="R398" s="147">
        <f>Q398*H398</f>
        <v>27.118961220000003</v>
      </c>
      <c r="S398" s="147">
        <v>0</v>
      </c>
      <c r="T398" s="148">
        <f>S398*H398</f>
        <v>0</v>
      </c>
      <c r="AR398" s="149" t="s">
        <v>205</v>
      </c>
      <c r="AT398" s="149" t="s">
        <v>201</v>
      </c>
      <c r="AU398" s="149" t="s">
        <v>86</v>
      </c>
      <c r="AY398" s="17" t="s">
        <v>199</v>
      </c>
      <c r="BE398" s="150">
        <f>IF(N398="základní",J398,0)</f>
        <v>0</v>
      </c>
      <c r="BF398" s="150">
        <f>IF(N398="snížená",J398,0)</f>
        <v>0</v>
      </c>
      <c r="BG398" s="150">
        <f>IF(N398="zákl. přenesená",J398,0)</f>
        <v>0</v>
      </c>
      <c r="BH398" s="150">
        <f>IF(N398="sníž. přenesená",J398,0)</f>
        <v>0</v>
      </c>
      <c r="BI398" s="150">
        <f>IF(N398="nulová",J398,0)</f>
        <v>0</v>
      </c>
      <c r="BJ398" s="17" t="s">
        <v>86</v>
      </c>
      <c r="BK398" s="150">
        <f>ROUND(I398*H398,2)</f>
        <v>0</v>
      </c>
      <c r="BL398" s="17" t="s">
        <v>205</v>
      </c>
      <c r="BM398" s="149" t="s">
        <v>546</v>
      </c>
    </row>
    <row r="399" spans="2:65" s="12" customFormat="1" ht="12">
      <c r="B399" s="151"/>
      <c r="D399" s="152" t="s">
        <v>207</v>
      </c>
      <c r="E399" s="153" t="s">
        <v>1</v>
      </c>
      <c r="F399" s="154" t="s">
        <v>547</v>
      </c>
      <c r="H399" s="155">
        <v>0.78200000000000003</v>
      </c>
      <c r="I399" s="156"/>
      <c r="L399" s="151"/>
      <c r="M399" s="157"/>
      <c r="T399" s="158"/>
      <c r="AT399" s="153" t="s">
        <v>207</v>
      </c>
      <c r="AU399" s="153" t="s">
        <v>86</v>
      </c>
      <c r="AV399" s="12" t="s">
        <v>86</v>
      </c>
      <c r="AW399" s="12" t="s">
        <v>30</v>
      </c>
      <c r="AX399" s="12" t="s">
        <v>73</v>
      </c>
      <c r="AY399" s="153" t="s">
        <v>199</v>
      </c>
    </row>
    <row r="400" spans="2:65" s="12" customFormat="1" ht="12">
      <c r="B400" s="151"/>
      <c r="D400" s="152" t="s">
        <v>207</v>
      </c>
      <c r="E400" s="153" t="s">
        <v>1</v>
      </c>
      <c r="F400" s="154" t="s">
        <v>548</v>
      </c>
      <c r="H400" s="155">
        <v>1.373</v>
      </c>
      <c r="I400" s="156"/>
      <c r="L400" s="151"/>
      <c r="M400" s="157"/>
      <c r="T400" s="158"/>
      <c r="AT400" s="153" t="s">
        <v>207</v>
      </c>
      <c r="AU400" s="153" t="s">
        <v>86</v>
      </c>
      <c r="AV400" s="12" t="s">
        <v>86</v>
      </c>
      <c r="AW400" s="12" t="s">
        <v>30</v>
      </c>
      <c r="AX400" s="12" t="s">
        <v>73</v>
      </c>
      <c r="AY400" s="153" t="s">
        <v>199</v>
      </c>
    </row>
    <row r="401" spans="2:65" s="12" customFormat="1" ht="12">
      <c r="B401" s="151"/>
      <c r="D401" s="152" t="s">
        <v>207</v>
      </c>
      <c r="E401" s="153" t="s">
        <v>1</v>
      </c>
      <c r="F401" s="154" t="s">
        <v>467</v>
      </c>
      <c r="H401" s="155">
        <v>1.613</v>
      </c>
      <c r="I401" s="156"/>
      <c r="L401" s="151"/>
      <c r="M401" s="157"/>
      <c r="T401" s="158"/>
      <c r="AT401" s="153" t="s">
        <v>207</v>
      </c>
      <c r="AU401" s="153" t="s">
        <v>86</v>
      </c>
      <c r="AV401" s="12" t="s">
        <v>86</v>
      </c>
      <c r="AW401" s="12" t="s">
        <v>30</v>
      </c>
      <c r="AX401" s="12" t="s">
        <v>73</v>
      </c>
      <c r="AY401" s="153" t="s">
        <v>199</v>
      </c>
    </row>
    <row r="402" spans="2:65" s="12" customFormat="1" ht="12">
      <c r="B402" s="151"/>
      <c r="D402" s="152" t="s">
        <v>207</v>
      </c>
      <c r="E402" s="153" t="s">
        <v>1</v>
      </c>
      <c r="F402" s="154" t="s">
        <v>547</v>
      </c>
      <c r="H402" s="155">
        <v>0.78200000000000003</v>
      </c>
      <c r="I402" s="156"/>
      <c r="L402" s="151"/>
      <c r="M402" s="157"/>
      <c r="T402" s="158"/>
      <c r="AT402" s="153" t="s">
        <v>207</v>
      </c>
      <c r="AU402" s="153" t="s">
        <v>86</v>
      </c>
      <c r="AV402" s="12" t="s">
        <v>86</v>
      </c>
      <c r="AW402" s="12" t="s">
        <v>30</v>
      </c>
      <c r="AX402" s="12" t="s">
        <v>73</v>
      </c>
      <c r="AY402" s="153" t="s">
        <v>199</v>
      </c>
    </row>
    <row r="403" spans="2:65" s="12" customFormat="1" ht="12">
      <c r="B403" s="151"/>
      <c r="D403" s="152" t="s">
        <v>207</v>
      </c>
      <c r="E403" s="153" t="s">
        <v>1</v>
      </c>
      <c r="F403" s="154" t="s">
        <v>548</v>
      </c>
      <c r="H403" s="155">
        <v>1.373</v>
      </c>
      <c r="I403" s="156"/>
      <c r="L403" s="151"/>
      <c r="M403" s="157"/>
      <c r="T403" s="158"/>
      <c r="AT403" s="153" t="s">
        <v>207</v>
      </c>
      <c r="AU403" s="153" t="s">
        <v>86</v>
      </c>
      <c r="AV403" s="12" t="s">
        <v>86</v>
      </c>
      <c r="AW403" s="12" t="s">
        <v>30</v>
      </c>
      <c r="AX403" s="12" t="s">
        <v>73</v>
      </c>
      <c r="AY403" s="153" t="s">
        <v>199</v>
      </c>
    </row>
    <row r="404" spans="2:65" s="14" customFormat="1" ht="12">
      <c r="B404" s="166"/>
      <c r="D404" s="152" t="s">
        <v>207</v>
      </c>
      <c r="E404" s="167" t="s">
        <v>1</v>
      </c>
      <c r="F404" s="168" t="s">
        <v>549</v>
      </c>
      <c r="H404" s="169">
        <v>5.923</v>
      </c>
      <c r="I404" s="170"/>
      <c r="L404" s="166"/>
      <c r="M404" s="171"/>
      <c r="T404" s="172"/>
      <c r="AT404" s="167" t="s">
        <v>207</v>
      </c>
      <c r="AU404" s="167" t="s">
        <v>86</v>
      </c>
      <c r="AV404" s="14" t="s">
        <v>223</v>
      </c>
      <c r="AW404" s="14" t="s">
        <v>30</v>
      </c>
      <c r="AX404" s="14" t="s">
        <v>73</v>
      </c>
      <c r="AY404" s="167" t="s">
        <v>199</v>
      </c>
    </row>
    <row r="405" spans="2:65" s="12" customFormat="1" ht="24">
      <c r="B405" s="151"/>
      <c r="D405" s="152" t="s">
        <v>207</v>
      </c>
      <c r="E405" s="153" t="s">
        <v>1</v>
      </c>
      <c r="F405" s="154" t="s">
        <v>550</v>
      </c>
      <c r="H405" s="155">
        <v>4.9160000000000004</v>
      </c>
      <c r="I405" s="156"/>
      <c r="L405" s="151"/>
      <c r="M405" s="157"/>
      <c r="T405" s="158"/>
      <c r="AT405" s="153" t="s">
        <v>207</v>
      </c>
      <c r="AU405" s="153" t="s">
        <v>86</v>
      </c>
      <c r="AV405" s="12" t="s">
        <v>86</v>
      </c>
      <c r="AW405" s="12" t="s">
        <v>30</v>
      </c>
      <c r="AX405" s="12" t="s">
        <v>73</v>
      </c>
      <c r="AY405" s="153" t="s">
        <v>199</v>
      </c>
    </row>
    <row r="406" spans="2:65" s="14" customFormat="1" ht="12">
      <c r="B406" s="166"/>
      <c r="D406" s="152" t="s">
        <v>207</v>
      </c>
      <c r="E406" s="167" t="s">
        <v>1</v>
      </c>
      <c r="F406" s="168" t="s">
        <v>551</v>
      </c>
      <c r="H406" s="169">
        <v>4.9160000000000004</v>
      </c>
      <c r="I406" s="170"/>
      <c r="L406" s="166"/>
      <c r="M406" s="171"/>
      <c r="T406" s="172"/>
      <c r="AT406" s="167" t="s">
        <v>207</v>
      </c>
      <c r="AU406" s="167" t="s">
        <v>86</v>
      </c>
      <c r="AV406" s="14" t="s">
        <v>223</v>
      </c>
      <c r="AW406" s="14" t="s">
        <v>30</v>
      </c>
      <c r="AX406" s="14" t="s">
        <v>73</v>
      </c>
      <c r="AY406" s="167" t="s">
        <v>199</v>
      </c>
    </row>
    <row r="407" spans="2:65" s="13" customFormat="1" ht="12">
      <c r="B407" s="159"/>
      <c r="D407" s="152" t="s">
        <v>207</v>
      </c>
      <c r="E407" s="160" t="s">
        <v>1</v>
      </c>
      <c r="F407" s="161" t="s">
        <v>209</v>
      </c>
      <c r="H407" s="162">
        <v>10.839</v>
      </c>
      <c r="I407" s="163"/>
      <c r="L407" s="159"/>
      <c r="M407" s="164"/>
      <c r="T407" s="165"/>
      <c r="AT407" s="160" t="s">
        <v>207</v>
      </c>
      <c r="AU407" s="160" t="s">
        <v>86</v>
      </c>
      <c r="AV407" s="13" t="s">
        <v>205</v>
      </c>
      <c r="AW407" s="13" t="s">
        <v>30</v>
      </c>
      <c r="AX407" s="13" t="s">
        <v>80</v>
      </c>
      <c r="AY407" s="160" t="s">
        <v>199</v>
      </c>
    </row>
    <row r="408" spans="2:65" s="1" customFormat="1" ht="16.5" customHeight="1">
      <c r="B408" s="32"/>
      <c r="C408" s="137" t="s">
        <v>552</v>
      </c>
      <c r="D408" s="137" t="s">
        <v>201</v>
      </c>
      <c r="E408" s="138" t="s">
        <v>553</v>
      </c>
      <c r="F408" s="139" t="s">
        <v>554</v>
      </c>
      <c r="G408" s="140" t="s">
        <v>204</v>
      </c>
      <c r="H408" s="141">
        <v>130.40700000000001</v>
      </c>
      <c r="I408" s="142"/>
      <c r="J408" s="143">
        <f>ROUND(I408*H408,2)</f>
        <v>0</v>
      </c>
      <c r="K408" s="144"/>
      <c r="L408" s="32"/>
      <c r="M408" s="145" t="s">
        <v>1</v>
      </c>
      <c r="N408" s="146" t="s">
        <v>39</v>
      </c>
      <c r="P408" s="147">
        <f>O408*H408</f>
        <v>0</v>
      </c>
      <c r="Q408" s="147">
        <v>5.7600000000000004E-3</v>
      </c>
      <c r="R408" s="147">
        <f>Q408*H408</f>
        <v>0.75114432000000009</v>
      </c>
      <c r="S408" s="147">
        <v>0</v>
      </c>
      <c r="T408" s="148">
        <f>S408*H408</f>
        <v>0</v>
      </c>
      <c r="AR408" s="149" t="s">
        <v>205</v>
      </c>
      <c r="AT408" s="149" t="s">
        <v>201</v>
      </c>
      <c r="AU408" s="149" t="s">
        <v>86</v>
      </c>
      <c r="AY408" s="17" t="s">
        <v>199</v>
      </c>
      <c r="BE408" s="150">
        <f>IF(N408="základní",J408,0)</f>
        <v>0</v>
      </c>
      <c r="BF408" s="150">
        <f>IF(N408="snížená",J408,0)</f>
        <v>0</v>
      </c>
      <c r="BG408" s="150">
        <f>IF(N408="zákl. přenesená",J408,0)</f>
        <v>0</v>
      </c>
      <c r="BH408" s="150">
        <f>IF(N408="sníž. přenesená",J408,0)</f>
        <v>0</v>
      </c>
      <c r="BI408" s="150">
        <f>IF(N408="nulová",J408,0)</f>
        <v>0</v>
      </c>
      <c r="BJ408" s="17" t="s">
        <v>86</v>
      </c>
      <c r="BK408" s="150">
        <f>ROUND(I408*H408,2)</f>
        <v>0</v>
      </c>
      <c r="BL408" s="17" t="s">
        <v>205</v>
      </c>
      <c r="BM408" s="149" t="s">
        <v>555</v>
      </c>
    </row>
    <row r="409" spans="2:65" s="1" customFormat="1" ht="16.5" customHeight="1">
      <c r="B409" s="32"/>
      <c r="C409" s="137" t="s">
        <v>556</v>
      </c>
      <c r="D409" s="137" t="s">
        <v>201</v>
      </c>
      <c r="E409" s="138" t="s">
        <v>557</v>
      </c>
      <c r="F409" s="139" t="s">
        <v>558</v>
      </c>
      <c r="G409" s="140" t="s">
        <v>204</v>
      </c>
      <c r="H409" s="141">
        <v>130.40700000000001</v>
      </c>
      <c r="I409" s="142"/>
      <c r="J409" s="143">
        <f>ROUND(I409*H409,2)</f>
        <v>0</v>
      </c>
      <c r="K409" s="144"/>
      <c r="L409" s="32"/>
      <c r="M409" s="145" t="s">
        <v>1</v>
      </c>
      <c r="N409" s="146" t="s">
        <v>39</v>
      </c>
      <c r="P409" s="147">
        <f>O409*H409</f>
        <v>0</v>
      </c>
      <c r="Q409" s="147">
        <v>0</v>
      </c>
      <c r="R409" s="147">
        <f>Q409*H409</f>
        <v>0</v>
      </c>
      <c r="S409" s="147">
        <v>0</v>
      </c>
      <c r="T409" s="148">
        <f>S409*H409</f>
        <v>0</v>
      </c>
      <c r="AR409" s="149" t="s">
        <v>205</v>
      </c>
      <c r="AT409" s="149" t="s">
        <v>201</v>
      </c>
      <c r="AU409" s="149" t="s">
        <v>86</v>
      </c>
      <c r="AY409" s="17" t="s">
        <v>199</v>
      </c>
      <c r="BE409" s="150">
        <f>IF(N409="základní",J409,0)</f>
        <v>0</v>
      </c>
      <c r="BF409" s="150">
        <f>IF(N409="snížená",J409,0)</f>
        <v>0</v>
      </c>
      <c r="BG409" s="150">
        <f>IF(N409="zákl. přenesená",J409,0)</f>
        <v>0</v>
      </c>
      <c r="BH409" s="150">
        <f>IF(N409="sníž. přenesená",J409,0)</f>
        <v>0</v>
      </c>
      <c r="BI409" s="150">
        <f>IF(N409="nulová",J409,0)</f>
        <v>0</v>
      </c>
      <c r="BJ409" s="17" t="s">
        <v>86</v>
      </c>
      <c r="BK409" s="150">
        <f>ROUND(I409*H409,2)</f>
        <v>0</v>
      </c>
      <c r="BL409" s="17" t="s">
        <v>205</v>
      </c>
      <c r="BM409" s="149" t="s">
        <v>559</v>
      </c>
    </row>
    <row r="410" spans="2:65" s="12" customFormat="1" ht="12">
      <c r="B410" s="151"/>
      <c r="D410" s="152" t="s">
        <v>207</v>
      </c>
      <c r="E410" s="153" t="s">
        <v>1</v>
      </c>
      <c r="F410" s="154" t="s">
        <v>560</v>
      </c>
      <c r="H410" s="155">
        <v>9.1210000000000004</v>
      </c>
      <c r="I410" s="156"/>
      <c r="L410" s="151"/>
      <c r="M410" s="157"/>
      <c r="T410" s="158"/>
      <c r="AT410" s="153" t="s">
        <v>207</v>
      </c>
      <c r="AU410" s="153" t="s">
        <v>86</v>
      </c>
      <c r="AV410" s="12" t="s">
        <v>86</v>
      </c>
      <c r="AW410" s="12" t="s">
        <v>30</v>
      </c>
      <c r="AX410" s="12" t="s">
        <v>73</v>
      </c>
      <c r="AY410" s="153" t="s">
        <v>199</v>
      </c>
    </row>
    <row r="411" spans="2:65" s="12" customFormat="1" ht="12">
      <c r="B411" s="151"/>
      <c r="D411" s="152" t="s">
        <v>207</v>
      </c>
      <c r="E411" s="153" t="s">
        <v>1</v>
      </c>
      <c r="F411" s="154" t="s">
        <v>561</v>
      </c>
      <c r="H411" s="155">
        <v>16.015999999999998</v>
      </c>
      <c r="I411" s="156"/>
      <c r="L411" s="151"/>
      <c r="M411" s="157"/>
      <c r="T411" s="158"/>
      <c r="AT411" s="153" t="s">
        <v>207</v>
      </c>
      <c r="AU411" s="153" t="s">
        <v>86</v>
      </c>
      <c r="AV411" s="12" t="s">
        <v>86</v>
      </c>
      <c r="AW411" s="12" t="s">
        <v>30</v>
      </c>
      <c r="AX411" s="12" t="s">
        <v>73</v>
      </c>
      <c r="AY411" s="153" t="s">
        <v>199</v>
      </c>
    </row>
    <row r="412" spans="2:65" s="12" customFormat="1" ht="12">
      <c r="B412" s="151"/>
      <c r="D412" s="152" t="s">
        <v>207</v>
      </c>
      <c r="E412" s="153" t="s">
        <v>1</v>
      </c>
      <c r="F412" s="154" t="s">
        <v>562</v>
      </c>
      <c r="H412" s="155">
        <v>1.47</v>
      </c>
      <c r="I412" s="156"/>
      <c r="L412" s="151"/>
      <c r="M412" s="157"/>
      <c r="T412" s="158"/>
      <c r="AT412" s="153" t="s">
        <v>207</v>
      </c>
      <c r="AU412" s="153" t="s">
        <v>86</v>
      </c>
      <c r="AV412" s="12" t="s">
        <v>86</v>
      </c>
      <c r="AW412" s="12" t="s">
        <v>30</v>
      </c>
      <c r="AX412" s="12" t="s">
        <v>73</v>
      </c>
      <c r="AY412" s="153" t="s">
        <v>199</v>
      </c>
    </row>
    <row r="413" spans="2:65" s="12" customFormat="1" ht="12">
      <c r="B413" s="151"/>
      <c r="D413" s="152" t="s">
        <v>207</v>
      </c>
      <c r="E413" s="153" t="s">
        <v>1</v>
      </c>
      <c r="F413" s="154" t="s">
        <v>560</v>
      </c>
      <c r="H413" s="155">
        <v>9.1210000000000004</v>
      </c>
      <c r="I413" s="156"/>
      <c r="L413" s="151"/>
      <c r="M413" s="157"/>
      <c r="T413" s="158"/>
      <c r="AT413" s="153" t="s">
        <v>207</v>
      </c>
      <c r="AU413" s="153" t="s">
        <v>86</v>
      </c>
      <c r="AV413" s="12" t="s">
        <v>86</v>
      </c>
      <c r="AW413" s="12" t="s">
        <v>30</v>
      </c>
      <c r="AX413" s="12" t="s">
        <v>73</v>
      </c>
      <c r="AY413" s="153" t="s">
        <v>199</v>
      </c>
    </row>
    <row r="414" spans="2:65" s="12" customFormat="1" ht="12">
      <c r="B414" s="151"/>
      <c r="D414" s="152" t="s">
        <v>207</v>
      </c>
      <c r="E414" s="153" t="s">
        <v>1</v>
      </c>
      <c r="F414" s="154" t="s">
        <v>561</v>
      </c>
      <c r="H414" s="155">
        <v>16.015999999999998</v>
      </c>
      <c r="I414" s="156"/>
      <c r="L414" s="151"/>
      <c r="M414" s="157"/>
      <c r="T414" s="158"/>
      <c r="AT414" s="153" t="s">
        <v>207</v>
      </c>
      <c r="AU414" s="153" t="s">
        <v>86</v>
      </c>
      <c r="AV414" s="12" t="s">
        <v>86</v>
      </c>
      <c r="AW414" s="12" t="s">
        <v>30</v>
      </c>
      <c r="AX414" s="12" t="s">
        <v>73</v>
      </c>
      <c r="AY414" s="153" t="s">
        <v>199</v>
      </c>
    </row>
    <row r="415" spans="2:65" s="14" customFormat="1" ht="12">
      <c r="B415" s="166"/>
      <c r="D415" s="152" t="s">
        <v>207</v>
      </c>
      <c r="E415" s="167" t="s">
        <v>1</v>
      </c>
      <c r="F415" s="168" t="s">
        <v>549</v>
      </c>
      <c r="H415" s="169">
        <v>51.744</v>
      </c>
      <c r="I415" s="170"/>
      <c r="L415" s="166"/>
      <c r="M415" s="171"/>
      <c r="T415" s="172"/>
      <c r="AT415" s="167" t="s">
        <v>207</v>
      </c>
      <c r="AU415" s="167" t="s">
        <v>86</v>
      </c>
      <c r="AV415" s="14" t="s">
        <v>223</v>
      </c>
      <c r="AW415" s="14" t="s">
        <v>30</v>
      </c>
      <c r="AX415" s="14" t="s">
        <v>73</v>
      </c>
      <c r="AY415" s="167" t="s">
        <v>199</v>
      </c>
    </row>
    <row r="416" spans="2:65" s="12" customFormat="1" ht="24">
      <c r="B416" s="151"/>
      <c r="D416" s="152" t="s">
        <v>207</v>
      </c>
      <c r="E416" s="153" t="s">
        <v>1</v>
      </c>
      <c r="F416" s="154" t="s">
        <v>563</v>
      </c>
      <c r="H416" s="155">
        <v>78.662999999999997</v>
      </c>
      <c r="I416" s="156"/>
      <c r="L416" s="151"/>
      <c r="M416" s="157"/>
      <c r="T416" s="158"/>
      <c r="AT416" s="153" t="s">
        <v>207</v>
      </c>
      <c r="AU416" s="153" t="s">
        <v>86</v>
      </c>
      <c r="AV416" s="12" t="s">
        <v>86</v>
      </c>
      <c r="AW416" s="12" t="s">
        <v>30</v>
      </c>
      <c r="AX416" s="12" t="s">
        <v>73</v>
      </c>
      <c r="AY416" s="153" t="s">
        <v>199</v>
      </c>
    </row>
    <row r="417" spans="2:65" s="14" customFormat="1" ht="12">
      <c r="B417" s="166"/>
      <c r="D417" s="152" t="s">
        <v>207</v>
      </c>
      <c r="E417" s="167" t="s">
        <v>1</v>
      </c>
      <c r="F417" s="168" t="s">
        <v>551</v>
      </c>
      <c r="H417" s="169">
        <v>78.662999999999997</v>
      </c>
      <c r="I417" s="170"/>
      <c r="L417" s="166"/>
      <c r="M417" s="171"/>
      <c r="T417" s="172"/>
      <c r="AT417" s="167" t="s">
        <v>207</v>
      </c>
      <c r="AU417" s="167" t="s">
        <v>86</v>
      </c>
      <c r="AV417" s="14" t="s">
        <v>223</v>
      </c>
      <c r="AW417" s="14" t="s">
        <v>30</v>
      </c>
      <c r="AX417" s="14" t="s">
        <v>73</v>
      </c>
      <c r="AY417" s="167" t="s">
        <v>199</v>
      </c>
    </row>
    <row r="418" spans="2:65" s="13" customFormat="1" ht="12">
      <c r="B418" s="159"/>
      <c r="D418" s="152" t="s">
        <v>207</v>
      </c>
      <c r="E418" s="160" t="s">
        <v>1</v>
      </c>
      <c r="F418" s="161" t="s">
        <v>209</v>
      </c>
      <c r="H418" s="162">
        <v>130.40700000000001</v>
      </c>
      <c r="I418" s="163"/>
      <c r="L418" s="159"/>
      <c r="M418" s="164"/>
      <c r="T418" s="165"/>
      <c r="AT418" s="160" t="s">
        <v>207</v>
      </c>
      <c r="AU418" s="160" t="s">
        <v>86</v>
      </c>
      <c r="AV418" s="13" t="s">
        <v>205</v>
      </c>
      <c r="AW418" s="13" t="s">
        <v>30</v>
      </c>
      <c r="AX418" s="13" t="s">
        <v>80</v>
      </c>
      <c r="AY418" s="160" t="s">
        <v>199</v>
      </c>
    </row>
    <row r="419" spans="2:65" s="1" customFormat="1" ht="24.25" customHeight="1">
      <c r="B419" s="32"/>
      <c r="C419" s="137" t="s">
        <v>564</v>
      </c>
      <c r="D419" s="137" t="s">
        <v>201</v>
      </c>
      <c r="E419" s="138" t="s">
        <v>565</v>
      </c>
      <c r="F419" s="139" t="s">
        <v>566</v>
      </c>
      <c r="G419" s="140" t="s">
        <v>247</v>
      </c>
      <c r="H419" s="141">
        <v>1.347</v>
      </c>
      <c r="I419" s="142"/>
      <c r="J419" s="143">
        <f>ROUND(I419*H419,2)</f>
        <v>0</v>
      </c>
      <c r="K419" s="144"/>
      <c r="L419" s="32"/>
      <c r="M419" s="145" t="s">
        <v>1</v>
      </c>
      <c r="N419" s="146" t="s">
        <v>39</v>
      </c>
      <c r="P419" s="147">
        <f>O419*H419</f>
        <v>0</v>
      </c>
      <c r="Q419" s="147">
        <v>1.05291</v>
      </c>
      <c r="R419" s="147">
        <f>Q419*H419</f>
        <v>1.41826977</v>
      </c>
      <c r="S419" s="147">
        <v>0</v>
      </c>
      <c r="T419" s="148">
        <f>S419*H419</f>
        <v>0</v>
      </c>
      <c r="AR419" s="149" t="s">
        <v>205</v>
      </c>
      <c r="AT419" s="149" t="s">
        <v>201</v>
      </c>
      <c r="AU419" s="149" t="s">
        <v>86</v>
      </c>
      <c r="AY419" s="17" t="s">
        <v>199</v>
      </c>
      <c r="BE419" s="150">
        <f>IF(N419="základní",J419,0)</f>
        <v>0</v>
      </c>
      <c r="BF419" s="150">
        <f>IF(N419="snížená",J419,0)</f>
        <v>0</v>
      </c>
      <c r="BG419" s="150">
        <f>IF(N419="zákl. přenesená",J419,0)</f>
        <v>0</v>
      </c>
      <c r="BH419" s="150">
        <f>IF(N419="sníž. přenesená",J419,0)</f>
        <v>0</v>
      </c>
      <c r="BI419" s="150">
        <f>IF(N419="nulová",J419,0)</f>
        <v>0</v>
      </c>
      <c r="BJ419" s="17" t="s">
        <v>86</v>
      </c>
      <c r="BK419" s="150">
        <f>ROUND(I419*H419,2)</f>
        <v>0</v>
      </c>
      <c r="BL419" s="17" t="s">
        <v>205</v>
      </c>
      <c r="BM419" s="149" t="s">
        <v>567</v>
      </c>
    </row>
    <row r="420" spans="2:65" s="12" customFormat="1" ht="12">
      <c r="B420" s="151"/>
      <c r="D420" s="152" t="s">
        <v>207</v>
      </c>
      <c r="E420" s="153" t="s">
        <v>1</v>
      </c>
      <c r="F420" s="154" t="s">
        <v>568</v>
      </c>
      <c r="H420" s="155">
        <v>1.347</v>
      </c>
      <c r="I420" s="156"/>
      <c r="L420" s="151"/>
      <c r="M420" s="157"/>
      <c r="T420" s="158"/>
      <c r="AT420" s="153" t="s">
        <v>207</v>
      </c>
      <c r="AU420" s="153" t="s">
        <v>86</v>
      </c>
      <c r="AV420" s="12" t="s">
        <v>86</v>
      </c>
      <c r="AW420" s="12" t="s">
        <v>30</v>
      </c>
      <c r="AX420" s="12" t="s">
        <v>73</v>
      </c>
      <c r="AY420" s="153" t="s">
        <v>199</v>
      </c>
    </row>
    <row r="421" spans="2:65" s="13" customFormat="1" ht="12">
      <c r="B421" s="159"/>
      <c r="D421" s="152" t="s">
        <v>207</v>
      </c>
      <c r="E421" s="160" t="s">
        <v>1</v>
      </c>
      <c r="F421" s="161" t="s">
        <v>569</v>
      </c>
      <c r="H421" s="162">
        <v>1.347</v>
      </c>
      <c r="I421" s="163"/>
      <c r="L421" s="159"/>
      <c r="M421" s="164"/>
      <c r="T421" s="165"/>
      <c r="AT421" s="160" t="s">
        <v>207</v>
      </c>
      <c r="AU421" s="160" t="s">
        <v>86</v>
      </c>
      <c r="AV421" s="13" t="s">
        <v>205</v>
      </c>
      <c r="AW421" s="13" t="s">
        <v>30</v>
      </c>
      <c r="AX421" s="13" t="s">
        <v>80</v>
      </c>
      <c r="AY421" s="160" t="s">
        <v>199</v>
      </c>
    </row>
    <row r="422" spans="2:65" s="11" customFormat="1" ht="23" customHeight="1">
      <c r="B422" s="125"/>
      <c r="D422" s="126" t="s">
        <v>72</v>
      </c>
      <c r="E422" s="135" t="s">
        <v>234</v>
      </c>
      <c r="F422" s="135" t="s">
        <v>570</v>
      </c>
      <c r="I422" s="128"/>
      <c r="J422" s="136">
        <f>BK422</f>
        <v>0</v>
      </c>
      <c r="L422" s="125"/>
      <c r="M422" s="130"/>
      <c r="P422" s="131">
        <f>SUM(P423:P442)</f>
        <v>0</v>
      </c>
      <c r="R422" s="131">
        <f>SUM(R423:R442)</f>
        <v>71.894718400000002</v>
      </c>
      <c r="T422" s="132">
        <f>SUM(T423:T442)</f>
        <v>0</v>
      </c>
      <c r="AR422" s="126" t="s">
        <v>80</v>
      </c>
      <c r="AT422" s="133" t="s">
        <v>72</v>
      </c>
      <c r="AU422" s="133" t="s">
        <v>80</v>
      </c>
      <c r="AY422" s="126" t="s">
        <v>199</v>
      </c>
      <c r="BK422" s="134">
        <f>SUM(BK423:BK442)</f>
        <v>0</v>
      </c>
    </row>
    <row r="423" spans="2:65" s="1" customFormat="1" ht="24.25" customHeight="1">
      <c r="B423" s="32"/>
      <c r="C423" s="137" t="s">
        <v>571</v>
      </c>
      <c r="D423" s="137" t="s">
        <v>201</v>
      </c>
      <c r="E423" s="138" t="s">
        <v>572</v>
      </c>
      <c r="F423" s="139" t="s">
        <v>573</v>
      </c>
      <c r="G423" s="140" t="s">
        <v>204</v>
      </c>
      <c r="H423" s="141">
        <v>109.12</v>
      </c>
      <c r="I423" s="142"/>
      <c r="J423" s="143">
        <f>ROUND(I423*H423,2)</f>
        <v>0</v>
      </c>
      <c r="K423" s="144"/>
      <c r="L423" s="32"/>
      <c r="M423" s="145" t="s">
        <v>1</v>
      </c>
      <c r="N423" s="146" t="s">
        <v>39</v>
      </c>
      <c r="P423" s="147">
        <f>O423*H423</f>
        <v>0</v>
      </c>
      <c r="Q423" s="147">
        <v>0.106</v>
      </c>
      <c r="R423" s="147">
        <f>Q423*H423</f>
        <v>11.56672</v>
      </c>
      <c r="S423" s="147">
        <v>0</v>
      </c>
      <c r="T423" s="148">
        <f>S423*H423</f>
        <v>0</v>
      </c>
      <c r="AR423" s="149" t="s">
        <v>205</v>
      </c>
      <c r="AT423" s="149" t="s">
        <v>201</v>
      </c>
      <c r="AU423" s="149" t="s">
        <v>86</v>
      </c>
      <c r="AY423" s="17" t="s">
        <v>199</v>
      </c>
      <c r="BE423" s="150">
        <f>IF(N423="základní",J423,0)</f>
        <v>0</v>
      </c>
      <c r="BF423" s="150">
        <f>IF(N423="snížená",J423,0)</f>
        <v>0</v>
      </c>
      <c r="BG423" s="150">
        <f>IF(N423="zákl. přenesená",J423,0)</f>
        <v>0</v>
      </c>
      <c r="BH423" s="150">
        <f>IF(N423="sníž. přenesená",J423,0)</f>
        <v>0</v>
      </c>
      <c r="BI423" s="150">
        <f>IF(N423="nulová",J423,0)</f>
        <v>0</v>
      </c>
      <c r="BJ423" s="17" t="s">
        <v>86</v>
      </c>
      <c r="BK423" s="150">
        <f>ROUND(I423*H423,2)</f>
        <v>0</v>
      </c>
      <c r="BL423" s="17" t="s">
        <v>205</v>
      </c>
      <c r="BM423" s="149" t="s">
        <v>574</v>
      </c>
    </row>
    <row r="424" spans="2:65" s="12" customFormat="1" ht="12">
      <c r="B424" s="151"/>
      <c r="D424" s="152" t="s">
        <v>207</v>
      </c>
      <c r="E424" s="153" t="s">
        <v>1</v>
      </c>
      <c r="F424" s="154" t="s">
        <v>283</v>
      </c>
      <c r="H424" s="155">
        <v>16</v>
      </c>
      <c r="I424" s="156"/>
      <c r="L424" s="151"/>
      <c r="M424" s="157"/>
      <c r="T424" s="158"/>
      <c r="AT424" s="153" t="s">
        <v>207</v>
      </c>
      <c r="AU424" s="153" t="s">
        <v>86</v>
      </c>
      <c r="AV424" s="12" t="s">
        <v>86</v>
      </c>
      <c r="AW424" s="12" t="s">
        <v>30</v>
      </c>
      <c r="AX424" s="12" t="s">
        <v>73</v>
      </c>
      <c r="AY424" s="153" t="s">
        <v>199</v>
      </c>
    </row>
    <row r="425" spans="2:65" s="12" customFormat="1" ht="12">
      <c r="B425" s="151"/>
      <c r="D425" s="152" t="s">
        <v>207</v>
      </c>
      <c r="E425" s="153" t="s">
        <v>1</v>
      </c>
      <c r="F425" s="154" t="s">
        <v>284</v>
      </c>
      <c r="H425" s="155">
        <v>57.42</v>
      </c>
      <c r="I425" s="156"/>
      <c r="L425" s="151"/>
      <c r="M425" s="157"/>
      <c r="T425" s="158"/>
      <c r="AT425" s="153" t="s">
        <v>207</v>
      </c>
      <c r="AU425" s="153" t="s">
        <v>86</v>
      </c>
      <c r="AV425" s="12" t="s">
        <v>86</v>
      </c>
      <c r="AW425" s="12" t="s">
        <v>30</v>
      </c>
      <c r="AX425" s="12" t="s">
        <v>73</v>
      </c>
      <c r="AY425" s="153" t="s">
        <v>199</v>
      </c>
    </row>
    <row r="426" spans="2:65" s="12" customFormat="1" ht="12">
      <c r="B426" s="151"/>
      <c r="D426" s="152" t="s">
        <v>207</v>
      </c>
      <c r="E426" s="153" t="s">
        <v>1</v>
      </c>
      <c r="F426" s="154" t="s">
        <v>285</v>
      </c>
      <c r="H426" s="155">
        <v>35.700000000000003</v>
      </c>
      <c r="I426" s="156"/>
      <c r="L426" s="151"/>
      <c r="M426" s="157"/>
      <c r="T426" s="158"/>
      <c r="AT426" s="153" t="s">
        <v>207</v>
      </c>
      <c r="AU426" s="153" t="s">
        <v>86</v>
      </c>
      <c r="AV426" s="12" t="s">
        <v>86</v>
      </c>
      <c r="AW426" s="12" t="s">
        <v>30</v>
      </c>
      <c r="AX426" s="12" t="s">
        <v>73</v>
      </c>
      <c r="AY426" s="153" t="s">
        <v>199</v>
      </c>
    </row>
    <row r="427" spans="2:65" s="13" customFormat="1" ht="12">
      <c r="B427" s="159"/>
      <c r="D427" s="152" t="s">
        <v>207</v>
      </c>
      <c r="E427" s="160" t="s">
        <v>1</v>
      </c>
      <c r="F427" s="161" t="s">
        <v>286</v>
      </c>
      <c r="H427" s="162">
        <v>109.12</v>
      </c>
      <c r="I427" s="163"/>
      <c r="L427" s="159"/>
      <c r="M427" s="164"/>
      <c r="T427" s="165"/>
      <c r="AT427" s="160" t="s">
        <v>207</v>
      </c>
      <c r="AU427" s="160" t="s">
        <v>86</v>
      </c>
      <c r="AV427" s="13" t="s">
        <v>205</v>
      </c>
      <c r="AW427" s="13" t="s">
        <v>30</v>
      </c>
      <c r="AX427" s="13" t="s">
        <v>80</v>
      </c>
      <c r="AY427" s="160" t="s">
        <v>199</v>
      </c>
    </row>
    <row r="428" spans="2:65" s="1" customFormat="1" ht="24.25" customHeight="1">
      <c r="B428" s="32"/>
      <c r="C428" s="137" t="s">
        <v>575</v>
      </c>
      <c r="D428" s="137" t="s">
        <v>201</v>
      </c>
      <c r="E428" s="138" t="s">
        <v>576</v>
      </c>
      <c r="F428" s="139" t="s">
        <v>577</v>
      </c>
      <c r="G428" s="140" t="s">
        <v>204</v>
      </c>
      <c r="H428" s="141">
        <v>109.12</v>
      </c>
      <c r="I428" s="142"/>
      <c r="J428" s="143">
        <f>ROUND(I428*H428,2)</f>
        <v>0</v>
      </c>
      <c r="K428" s="144"/>
      <c r="L428" s="32"/>
      <c r="M428" s="145" t="s">
        <v>1</v>
      </c>
      <c r="N428" s="146" t="s">
        <v>39</v>
      </c>
      <c r="P428" s="147">
        <f>O428*H428</f>
        <v>0</v>
      </c>
      <c r="Q428" s="147">
        <v>0.19700000000000001</v>
      </c>
      <c r="R428" s="147">
        <f>Q428*H428</f>
        <v>21.496640000000003</v>
      </c>
      <c r="S428" s="147">
        <v>0</v>
      </c>
      <c r="T428" s="148">
        <f>S428*H428</f>
        <v>0</v>
      </c>
      <c r="AR428" s="149" t="s">
        <v>205</v>
      </c>
      <c r="AT428" s="149" t="s">
        <v>201</v>
      </c>
      <c r="AU428" s="149" t="s">
        <v>86</v>
      </c>
      <c r="AY428" s="17" t="s">
        <v>199</v>
      </c>
      <c r="BE428" s="150">
        <f>IF(N428="základní",J428,0)</f>
        <v>0</v>
      </c>
      <c r="BF428" s="150">
        <f>IF(N428="snížená",J428,0)</f>
        <v>0</v>
      </c>
      <c r="BG428" s="150">
        <f>IF(N428="zákl. přenesená",J428,0)</f>
        <v>0</v>
      </c>
      <c r="BH428" s="150">
        <f>IF(N428="sníž. přenesená",J428,0)</f>
        <v>0</v>
      </c>
      <c r="BI428" s="150">
        <f>IF(N428="nulová",J428,0)</f>
        <v>0</v>
      </c>
      <c r="BJ428" s="17" t="s">
        <v>86</v>
      </c>
      <c r="BK428" s="150">
        <f>ROUND(I428*H428,2)</f>
        <v>0</v>
      </c>
      <c r="BL428" s="17" t="s">
        <v>205</v>
      </c>
      <c r="BM428" s="149" t="s">
        <v>578</v>
      </c>
    </row>
    <row r="429" spans="2:65" s="12" customFormat="1" ht="12">
      <c r="B429" s="151"/>
      <c r="D429" s="152" t="s">
        <v>207</v>
      </c>
      <c r="E429" s="153" t="s">
        <v>1</v>
      </c>
      <c r="F429" s="154" t="s">
        <v>283</v>
      </c>
      <c r="H429" s="155">
        <v>16</v>
      </c>
      <c r="I429" s="156"/>
      <c r="L429" s="151"/>
      <c r="M429" s="157"/>
      <c r="T429" s="158"/>
      <c r="AT429" s="153" t="s">
        <v>207</v>
      </c>
      <c r="AU429" s="153" t="s">
        <v>86</v>
      </c>
      <c r="AV429" s="12" t="s">
        <v>86</v>
      </c>
      <c r="AW429" s="12" t="s">
        <v>30</v>
      </c>
      <c r="AX429" s="12" t="s">
        <v>73</v>
      </c>
      <c r="AY429" s="153" t="s">
        <v>199</v>
      </c>
    </row>
    <row r="430" spans="2:65" s="12" customFormat="1" ht="12">
      <c r="B430" s="151"/>
      <c r="D430" s="152" t="s">
        <v>207</v>
      </c>
      <c r="E430" s="153" t="s">
        <v>1</v>
      </c>
      <c r="F430" s="154" t="s">
        <v>284</v>
      </c>
      <c r="H430" s="155">
        <v>57.42</v>
      </c>
      <c r="I430" s="156"/>
      <c r="L430" s="151"/>
      <c r="M430" s="157"/>
      <c r="T430" s="158"/>
      <c r="AT430" s="153" t="s">
        <v>207</v>
      </c>
      <c r="AU430" s="153" t="s">
        <v>86</v>
      </c>
      <c r="AV430" s="12" t="s">
        <v>86</v>
      </c>
      <c r="AW430" s="12" t="s">
        <v>30</v>
      </c>
      <c r="AX430" s="12" t="s">
        <v>73</v>
      </c>
      <c r="AY430" s="153" t="s">
        <v>199</v>
      </c>
    </row>
    <row r="431" spans="2:65" s="12" customFormat="1" ht="12">
      <c r="B431" s="151"/>
      <c r="D431" s="152" t="s">
        <v>207</v>
      </c>
      <c r="E431" s="153" t="s">
        <v>1</v>
      </c>
      <c r="F431" s="154" t="s">
        <v>285</v>
      </c>
      <c r="H431" s="155">
        <v>35.700000000000003</v>
      </c>
      <c r="I431" s="156"/>
      <c r="L431" s="151"/>
      <c r="M431" s="157"/>
      <c r="T431" s="158"/>
      <c r="AT431" s="153" t="s">
        <v>207</v>
      </c>
      <c r="AU431" s="153" t="s">
        <v>86</v>
      </c>
      <c r="AV431" s="12" t="s">
        <v>86</v>
      </c>
      <c r="AW431" s="12" t="s">
        <v>30</v>
      </c>
      <c r="AX431" s="12" t="s">
        <v>73</v>
      </c>
      <c r="AY431" s="153" t="s">
        <v>199</v>
      </c>
    </row>
    <row r="432" spans="2:65" s="13" customFormat="1" ht="12">
      <c r="B432" s="159"/>
      <c r="D432" s="152" t="s">
        <v>207</v>
      </c>
      <c r="E432" s="160" t="s">
        <v>1</v>
      </c>
      <c r="F432" s="161" t="s">
        <v>286</v>
      </c>
      <c r="H432" s="162">
        <v>109.12</v>
      </c>
      <c r="I432" s="163"/>
      <c r="L432" s="159"/>
      <c r="M432" s="164"/>
      <c r="T432" s="165"/>
      <c r="AT432" s="160" t="s">
        <v>207</v>
      </c>
      <c r="AU432" s="160" t="s">
        <v>86</v>
      </c>
      <c r="AV432" s="13" t="s">
        <v>205</v>
      </c>
      <c r="AW432" s="13" t="s">
        <v>30</v>
      </c>
      <c r="AX432" s="13" t="s">
        <v>80</v>
      </c>
      <c r="AY432" s="160" t="s">
        <v>199</v>
      </c>
    </row>
    <row r="433" spans="2:65" s="1" customFormat="1" ht="21.75" customHeight="1">
      <c r="B433" s="32"/>
      <c r="C433" s="137" t="s">
        <v>579</v>
      </c>
      <c r="D433" s="137" t="s">
        <v>201</v>
      </c>
      <c r="E433" s="138" t="s">
        <v>580</v>
      </c>
      <c r="F433" s="139" t="s">
        <v>581</v>
      </c>
      <c r="G433" s="140" t="s">
        <v>204</v>
      </c>
      <c r="H433" s="141">
        <v>33.4</v>
      </c>
      <c r="I433" s="142"/>
      <c r="J433" s="143">
        <f>ROUND(I433*H433,2)</f>
        <v>0</v>
      </c>
      <c r="K433" s="144"/>
      <c r="L433" s="32"/>
      <c r="M433" s="145" t="s">
        <v>1</v>
      </c>
      <c r="N433" s="146" t="s">
        <v>39</v>
      </c>
      <c r="P433" s="147">
        <f>O433*H433</f>
        <v>0</v>
      </c>
      <c r="Q433" s="147">
        <v>0.57499999999999996</v>
      </c>
      <c r="R433" s="147">
        <f>Q433*H433</f>
        <v>19.204999999999998</v>
      </c>
      <c r="S433" s="147">
        <v>0</v>
      </c>
      <c r="T433" s="148">
        <f>S433*H433</f>
        <v>0</v>
      </c>
      <c r="AR433" s="149" t="s">
        <v>205</v>
      </c>
      <c r="AT433" s="149" t="s">
        <v>201</v>
      </c>
      <c r="AU433" s="149" t="s">
        <v>86</v>
      </c>
      <c r="AY433" s="17" t="s">
        <v>199</v>
      </c>
      <c r="BE433" s="150">
        <f>IF(N433="základní",J433,0)</f>
        <v>0</v>
      </c>
      <c r="BF433" s="150">
        <f>IF(N433="snížená",J433,0)</f>
        <v>0</v>
      </c>
      <c r="BG433" s="150">
        <f>IF(N433="zákl. přenesená",J433,0)</f>
        <v>0</v>
      </c>
      <c r="BH433" s="150">
        <f>IF(N433="sníž. přenesená",J433,0)</f>
        <v>0</v>
      </c>
      <c r="BI433" s="150">
        <f>IF(N433="nulová",J433,0)</f>
        <v>0</v>
      </c>
      <c r="BJ433" s="17" t="s">
        <v>86</v>
      </c>
      <c r="BK433" s="150">
        <f>ROUND(I433*H433,2)</f>
        <v>0</v>
      </c>
      <c r="BL433" s="17" t="s">
        <v>205</v>
      </c>
      <c r="BM433" s="149" t="s">
        <v>582</v>
      </c>
    </row>
    <row r="434" spans="2:65" s="12" customFormat="1" ht="12">
      <c r="B434" s="151"/>
      <c r="D434" s="152" t="s">
        <v>207</v>
      </c>
      <c r="E434" s="153" t="s">
        <v>1</v>
      </c>
      <c r="F434" s="154" t="s">
        <v>583</v>
      </c>
      <c r="H434" s="155">
        <v>33.4</v>
      </c>
      <c r="I434" s="156"/>
      <c r="L434" s="151"/>
      <c r="M434" s="157"/>
      <c r="T434" s="158"/>
      <c r="AT434" s="153" t="s">
        <v>207</v>
      </c>
      <c r="AU434" s="153" t="s">
        <v>86</v>
      </c>
      <c r="AV434" s="12" t="s">
        <v>86</v>
      </c>
      <c r="AW434" s="12" t="s">
        <v>30</v>
      </c>
      <c r="AX434" s="12" t="s">
        <v>73</v>
      </c>
      <c r="AY434" s="153" t="s">
        <v>199</v>
      </c>
    </row>
    <row r="435" spans="2:65" s="13" customFormat="1" ht="12">
      <c r="B435" s="159"/>
      <c r="D435" s="152" t="s">
        <v>207</v>
      </c>
      <c r="E435" s="160" t="s">
        <v>1</v>
      </c>
      <c r="F435" s="161" t="s">
        <v>216</v>
      </c>
      <c r="H435" s="162">
        <v>33.4</v>
      </c>
      <c r="I435" s="163"/>
      <c r="L435" s="159"/>
      <c r="M435" s="164"/>
      <c r="T435" s="165"/>
      <c r="AT435" s="160" t="s">
        <v>207</v>
      </c>
      <c r="AU435" s="160" t="s">
        <v>86</v>
      </c>
      <c r="AV435" s="13" t="s">
        <v>205</v>
      </c>
      <c r="AW435" s="13" t="s">
        <v>30</v>
      </c>
      <c r="AX435" s="13" t="s">
        <v>80</v>
      </c>
      <c r="AY435" s="160" t="s">
        <v>199</v>
      </c>
    </row>
    <row r="436" spans="2:65" s="1" customFormat="1" ht="33" customHeight="1">
      <c r="B436" s="32"/>
      <c r="C436" s="137" t="s">
        <v>584</v>
      </c>
      <c r="D436" s="137" t="s">
        <v>201</v>
      </c>
      <c r="E436" s="138" t="s">
        <v>585</v>
      </c>
      <c r="F436" s="139" t="s">
        <v>586</v>
      </c>
      <c r="G436" s="140" t="s">
        <v>204</v>
      </c>
      <c r="H436" s="141">
        <v>109.12</v>
      </c>
      <c r="I436" s="142"/>
      <c r="J436" s="143">
        <f>ROUND(I436*H436,2)</f>
        <v>0</v>
      </c>
      <c r="K436" s="144"/>
      <c r="L436" s="32"/>
      <c r="M436" s="145" t="s">
        <v>1</v>
      </c>
      <c r="N436" s="146" t="s">
        <v>39</v>
      </c>
      <c r="P436" s="147">
        <f>O436*H436</f>
        <v>0</v>
      </c>
      <c r="Q436" s="147">
        <v>8.9219999999999994E-2</v>
      </c>
      <c r="R436" s="147">
        <f>Q436*H436</f>
        <v>9.7356864000000005</v>
      </c>
      <c r="S436" s="147">
        <v>0</v>
      </c>
      <c r="T436" s="148">
        <f>S436*H436</f>
        <v>0</v>
      </c>
      <c r="AR436" s="149" t="s">
        <v>205</v>
      </c>
      <c r="AT436" s="149" t="s">
        <v>201</v>
      </c>
      <c r="AU436" s="149" t="s">
        <v>86</v>
      </c>
      <c r="AY436" s="17" t="s">
        <v>199</v>
      </c>
      <c r="BE436" s="150">
        <f>IF(N436="základní",J436,0)</f>
        <v>0</v>
      </c>
      <c r="BF436" s="150">
        <f>IF(N436="snížená",J436,0)</f>
        <v>0</v>
      </c>
      <c r="BG436" s="150">
        <f>IF(N436="zákl. přenesená",J436,0)</f>
        <v>0</v>
      </c>
      <c r="BH436" s="150">
        <f>IF(N436="sníž. přenesená",J436,0)</f>
        <v>0</v>
      </c>
      <c r="BI436" s="150">
        <f>IF(N436="nulová",J436,0)</f>
        <v>0</v>
      </c>
      <c r="BJ436" s="17" t="s">
        <v>86</v>
      </c>
      <c r="BK436" s="150">
        <f>ROUND(I436*H436,2)</f>
        <v>0</v>
      </c>
      <c r="BL436" s="17" t="s">
        <v>205</v>
      </c>
      <c r="BM436" s="149" t="s">
        <v>587</v>
      </c>
    </row>
    <row r="437" spans="2:65" s="12" customFormat="1" ht="12">
      <c r="B437" s="151"/>
      <c r="D437" s="152" t="s">
        <v>207</v>
      </c>
      <c r="E437" s="153" t="s">
        <v>1</v>
      </c>
      <c r="F437" s="154" t="s">
        <v>283</v>
      </c>
      <c r="H437" s="155">
        <v>16</v>
      </c>
      <c r="I437" s="156"/>
      <c r="L437" s="151"/>
      <c r="M437" s="157"/>
      <c r="T437" s="158"/>
      <c r="AT437" s="153" t="s">
        <v>207</v>
      </c>
      <c r="AU437" s="153" t="s">
        <v>86</v>
      </c>
      <c r="AV437" s="12" t="s">
        <v>86</v>
      </c>
      <c r="AW437" s="12" t="s">
        <v>30</v>
      </c>
      <c r="AX437" s="12" t="s">
        <v>73</v>
      </c>
      <c r="AY437" s="153" t="s">
        <v>199</v>
      </c>
    </row>
    <row r="438" spans="2:65" s="12" customFormat="1" ht="12">
      <c r="B438" s="151"/>
      <c r="D438" s="152" t="s">
        <v>207</v>
      </c>
      <c r="E438" s="153" t="s">
        <v>1</v>
      </c>
      <c r="F438" s="154" t="s">
        <v>284</v>
      </c>
      <c r="H438" s="155">
        <v>57.42</v>
      </c>
      <c r="I438" s="156"/>
      <c r="L438" s="151"/>
      <c r="M438" s="157"/>
      <c r="T438" s="158"/>
      <c r="AT438" s="153" t="s">
        <v>207</v>
      </c>
      <c r="AU438" s="153" t="s">
        <v>86</v>
      </c>
      <c r="AV438" s="12" t="s">
        <v>86</v>
      </c>
      <c r="AW438" s="12" t="s">
        <v>30</v>
      </c>
      <c r="AX438" s="12" t="s">
        <v>73</v>
      </c>
      <c r="AY438" s="153" t="s">
        <v>199</v>
      </c>
    </row>
    <row r="439" spans="2:65" s="12" customFormat="1" ht="12">
      <c r="B439" s="151"/>
      <c r="D439" s="152" t="s">
        <v>207</v>
      </c>
      <c r="E439" s="153" t="s">
        <v>1</v>
      </c>
      <c r="F439" s="154" t="s">
        <v>285</v>
      </c>
      <c r="H439" s="155">
        <v>35.700000000000003</v>
      </c>
      <c r="I439" s="156"/>
      <c r="L439" s="151"/>
      <c r="M439" s="157"/>
      <c r="T439" s="158"/>
      <c r="AT439" s="153" t="s">
        <v>207</v>
      </c>
      <c r="AU439" s="153" t="s">
        <v>86</v>
      </c>
      <c r="AV439" s="12" t="s">
        <v>86</v>
      </c>
      <c r="AW439" s="12" t="s">
        <v>30</v>
      </c>
      <c r="AX439" s="12" t="s">
        <v>73</v>
      </c>
      <c r="AY439" s="153" t="s">
        <v>199</v>
      </c>
    </row>
    <row r="440" spans="2:65" s="13" customFormat="1" ht="12">
      <c r="B440" s="159"/>
      <c r="D440" s="152" t="s">
        <v>207</v>
      </c>
      <c r="E440" s="160" t="s">
        <v>1</v>
      </c>
      <c r="F440" s="161" t="s">
        <v>286</v>
      </c>
      <c r="H440" s="162">
        <v>109.12</v>
      </c>
      <c r="I440" s="163"/>
      <c r="L440" s="159"/>
      <c r="M440" s="164"/>
      <c r="T440" s="165"/>
      <c r="AT440" s="160" t="s">
        <v>207</v>
      </c>
      <c r="AU440" s="160" t="s">
        <v>86</v>
      </c>
      <c r="AV440" s="13" t="s">
        <v>205</v>
      </c>
      <c r="AW440" s="13" t="s">
        <v>30</v>
      </c>
      <c r="AX440" s="13" t="s">
        <v>80</v>
      </c>
      <c r="AY440" s="160" t="s">
        <v>199</v>
      </c>
    </row>
    <row r="441" spans="2:65" s="1" customFormat="1" ht="16.5" customHeight="1">
      <c r="B441" s="32"/>
      <c r="C441" s="173" t="s">
        <v>588</v>
      </c>
      <c r="D441" s="173" t="s">
        <v>288</v>
      </c>
      <c r="E441" s="174" t="s">
        <v>589</v>
      </c>
      <c r="F441" s="175" t="s">
        <v>590</v>
      </c>
      <c r="G441" s="176" t="s">
        <v>204</v>
      </c>
      <c r="H441" s="177">
        <v>112.39400000000001</v>
      </c>
      <c r="I441" s="178"/>
      <c r="J441" s="179">
        <f>ROUND(I441*H441,2)</f>
        <v>0</v>
      </c>
      <c r="K441" s="180"/>
      <c r="L441" s="181"/>
      <c r="M441" s="182" t="s">
        <v>1</v>
      </c>
      <c r="N441" s="183" t="s">
        <v>39</v>
      </c>
      <c r="P441" s="147">
        <f>O441*H441</f>
        <v>0</v>
      </c>
      <c r="Q441" s="147">
        <v>8.7999999999999995E-2</v>
      </c>
      <c r="R441" s="147">
        <f>Q441*H441</f>
        <v>9.8906720000000004</v>
      </c>
      <c r="S441" s="147">
        <v>0</v>
      </c>
      <c r="T441" s="148">
        <f>S441*H441</f>
        <v>0</v>
      </c>
      <c r="AR441" s="149" t="s">
        <v>250</v>
      </c>
      <c r="AT441" s="149" t="s">
        <v>288</v>
      </c>
      <c r="AU441" s="149" t="s">
        <v>86</v>
      </c>
      <c r="AY441" s="17" t="s">
        <v>199</v>
      </c>
      <c r="BE441" s="150">
        <f>IF(N441="základní",J441,0)</f>
        <v>0</v>
      </c>
      <c r="BF441" s="150">
        <f>IF(N441="snížená",J441,0)</f>
        <v>0</v>
      </c>
      <c r="BG441" s="150">
        <f>IF(N441="zákl. přenesená",J441,0)</f>
        <v>0</v>
      </c>
      <c r="BH441" s="150">
        <f>IF(N441="sníž. přenesená",J441,0)</f>
        <v>0</v>
      </c>
      <c r="BI441" s="150">
        <f>IF(N441="nulová",J441,0)</f>
        <v>0</v>
      </c>
      <c r="BJ441" s="17" t="s">
        <v>86</v>
      </c>
      <c r="BK441" s="150">
        <f>ROUND(I441*H441,2)</f>
        <v>0</v>
      </c>
      <c r="BL441" s="17" t="s">
        <v>205</v>
      </c>
      <c r="BM441" s="149" t="s">
        <v>591</v>
      </c>
    </row>
    <row r="442" spans="2:65" s="12" customFormat="1" ht="12">
      <c r="B442" s="151"/>
      <c r="D442" s="152" t="s">
        <v>207</v>
      </c>
      <c r="E442" s="153" t="s">
        <v>1</v>
      </c>
      <c r="F442" s="154" t="s">
        <v>592</v>
      </c>
      <c r="H442" s="155">
        <v>112.39400000000001</v>
      </c>
      <c r="I442" s="156"/>
      <c r="L442" s="151"/>
      <c r="M442" s="157"/>
      <c r="T442" s="158"/>
      <c r="AT442" s="153" t="s">
        <v>207</v>
      </c>
      <c r="AU442" s="153" t="s">
        <v>86</v>
      </c>
      <c r="AV442" s="12" t="s">
        <v>86</v>
      </c>
      <c r="AW442" s="12" t="s">
        <v>30</v>
      </c>
      <c r="AX442" s="12" t="s">
        <v>80</v>
      </c>
      <c r="AY442" s="153" t="s">
        <v>199</v>
      </c>
    </row>
    <row r="443" spans="2:65" s="11" customFormat="1" ht="23" customHeight="1">
      <c r="B443" s="125"/>
      <c r="D443" s="126" t="s">
        <v>72</v>
      </c>
      <c r="E443" s="135" t="s">
        <v>239</v>
      </c>
      <c r="F443" s="135" t="s">
        <v>593</v>
      </c>
      <c r="I443" s="128"/>
      <c r="J443" s="136">
        <f>BK443</f>
        <v>0</v>
      </c>
      <c r="L443" s="125"/>
      <c r="M443" s="130"/>
      <c r="P443" s="131">
        <f>SUM(P444:P940)</f>
        <v>0</v>
      </c>
      <c r="R443" s="131">
        <f>SUM(R444:R940)</f>
        <v>67.961821229999998</v>
      </c>
      <c r="T443" s="132">
        <f>SUM(T444:T940)</f>
        <v>2.70214E-3</v>
      </c>
      <c r="AR443" s="126" t="s">
        <v>80</v>
      </c>
      <c r="AT443" s="133" t="s">
        <v>72</v>
      </c>
      <c r="AU443" s="133" t="s">
        <v>80</v>
      </c>
      <c r="AY443" s="126" t="s">
        <v>199</v>
      </c>
      <c r="BK443" s="134">
        <f>SUM(BK444:BK940)</f>
        <v>0</v>
      </c>
    </row>
    <row r="444" spans="2:65" s="1" customFormat="1" ht="24.25" customHeight="1">
      <c r="B444" s="32"/>
      <c r="C444" s="137" t="s">
        <v>594</v>
      </c>
      <c r="D444" s="137" t="s">
        <v>201</v>
      </c>
      <c r="E444" s="138" t="s">
        <v>595</v>
      </c>
      <c r="F444" s="139" t="s">
        <v>596</v>
      </c>
      <c r="G444" s="140" t="s">
        <v>204</v>
      </c>
      <c r="H444" s="141">
        <v>777.85299999999995</v>
      </c>
      <c r="I444" s="142"/>
      <c r="J444" s="143">
        <f>ROUND(I444*H444,2)</f>
        <v>0</v>
      </c>
      <c r="K444" s="144"/>
      <c r="L444" s="32"/>
      <c r="M444" s="145" t="s">
        <v>1</v>
      </c>
      <c r="N444" s="146" t="s">
        <v>39</v>
      </c>
      <c r="P444" s="147">
        <f>O444*H444</f>
        <v>0</v>
      </c>
      <c r="Q444" s="147">
        <v>2.5999999999999998E-4</v>
      </c>
      <c r="R444" s="147">
        <f>Q444*H444</f>
        <v>0.20224177999999998</v>
      </c>
      <c r="S444" s="147">
        <v>0</v>
      </c>
      <c r="T444" s="148">
        <f>S444*H444</f>
        <v>0</v>
      </c>
      <c r="AR444" s="149" t="s">
        <v>205</v>
      </c>
      <c r="AT444" s="149" t="s">
        <v>201</v>
      </c>
      <c r="AU444" s="149" t="s">
        <v>86</v>
      </c>
      <c r="AY444" s="17" t="s">
        <v>199</v>
      </c>
      <c r="BE444" s="150">
        <f>IF(N444="základní",J444,0)</f>
        <v>0</v>
      </c>
      <c r="BF444" s="150">
        <f>IF(N444="snížená",J444,0)</f>
        <v>0</v>
      </c>
      <c r="BG444" s="150">
        <f>IF(N444="zákl. přenesená",J444,0)</f>
        <v>0</v>
      </c>
      <c r="BH444" s="150">
        <f>IF(N444="sníž. přenesená",J444,0)</f>
        <v>0</v>
      </c>
      <c r="BI444" s="150">
        <f>IF(N444="nulová",J444,0)</f>
        <v>0</v>
      </c>
      <c r="BJ444" s="17" t="s">
        <v>86</v>
      </c>
      <c r="BK444" s="150">
        <f>ROUND(I444*H444,2)</f>
        <v>0</v>
      </c>
      <c r="BL444" s="17" t="s">
        <v>205</v>
      </c>
      <c r="BM444" s="149" t="s">
        <v>597</v>
      </c>
    </row>
    <row r="445" spans="2:65" s="12" customFormat="1" ht="12">
      <c r="B445" s="151"/>
      <c r="D445" s="152" t="s">
        <v>207</v>
      </c>
      <c r="E445" s="153" t="s">
        <v>1</v>
      </c>
      <c r="F445" s="154" t="s">
        <v>598</v>
      </c>
      <c r="H445" s="155">
        <v>43.064999999999998</v>
      </c>
      <c r="I445" s="156"/>
      <c r="L445" s="151"/>
      <c r="M445" s="157"/>
      <c r="T445" s="158"/>
      <c r="AT445" s="153" t="s">
        <v>207</v>
      </c>
      <c r="AU445" s="153" t="s">
        <v>86</v>
      </c>
      <c r="AV445" s="12" t="s">
        <v>86</v>
      </c>
      <c r="AW445" s="12" t="s">
        <v>30</v>
      </c>
      <c r="AX445" s="12" t="s">
        <v>73</v>
      </c>
      <c r="AY445" s="153" t="s">
        <v>199</v>
      </c>
    </row>
    <row r="446" spans="2:65" s="12" customFormat="1" ht="12">
      <c r="B446" s="151"/>
      <c r="D446" s="152" t="s">
        <v>207</v>
      </c>
      <c r="E446" s="153" t="s">
        <v>1</v>
      </c>
      <c r="F446" s="154" t="s">
        <v>599</v>
      </c>
      <c r="H446" s="155">
        <v>-1.6</v>
      </c>
      <c r="I446" s="156"/>
      <c r="L446" s="151"/>
      <c r="M446" s="157"/>
      <c r="T446" s="158"/>
      <c r="AT446" s="153" t="s">
        <v>207</v>
      </c>
      <c r="AU446" s="153" t="s">
        <v>86</v>
      </c>
      <c r="AV446" s="12" t="s">
        <v>86</v>
      </c>
      <c r="AW446" s="12" t="s">
        <v>30</v>
      </c>
      <c r="AX446" s="12" t="s">
        <v>73</v>
      </c>
      <c r="AY446" s="153" t="s">
        <v>199</v>
      </c>
    </row>
    <row r="447" spans="2:65" s="12" customFormat="1" ht="12">
      <c r="B447" s="151"/>
      <c r="D447" s="152" t="s">
        <v>207</v>
      </c>
      <c r="E447" s="153" t="s">
        <v>1</v>
      </c>
      <c r="F447" s="154" t="s">
        <v>600</v>
      </c>
      <c r="H447" s="155">
        <v>-4</v>
      </c>
      <c r="I447" s="156"/>
      <c r="L447" s="151"/>
      <c r="M447" s="157"/>
      <c r="T447" s="158"/>
      <c r="AT447" s="153" t="s">
        <v>207</v>
      </c>
      <c r="AU447" s="153" t="s">
        <v>86</v>
      </c>
      <c r="AV447" s="12" t="s">
        <v>86</v>
      </c>
      <c r="AW447" s="12" t="s">
        <v>30</v>
      </c>
      <c r="AX447" s="12" t="s">
        <v>73</v>
      </c>
      <c r="AY447" s="153" t="s">
        <v>199</v>
      </c>
    </row>
    <row r="448" spans="2:65" s="12" customFormat="1" ht="12">
      <c r="B448" s="151"/>
      <c r="D448" s="152" t="s">
        <v>207</v>
      </c>
      <c r="E448" s="153" t="s">
        <v>1</v>
      </c>
      <c r="F448" s="154" t="s">
        <v>601</v>
      </c>
      <c r="H448" s="155">
        <v>-3.8530000000000002</v>
      </c>
      <c r="I448" s="156"/>
      <c r="L448" s="151"/>
      <c r="M448" s="157"/>
      <c r="T448" s="158"/>
      <c r="AT448" s="153" t="s">
        <v>207</v>
      </c>
      <c r="AU448" s="153" t="s">
        <v>86</v>
      </c>
      <c r="AV448" s="12" t="s">
        <v>86</v>
      </c>
      <c r="AW448" s="12" t="s">
        <v>30</v>
      </c>
      <c r="AX448" s="12" t="s">
        <v>73</v>
      </c>
      <c r="AY448" s="153" t="s">
        <v>199</v>
      </c>
    </row>
    <row r="449" spans="2:51" s="12" customFormat="1" ht="12">
      <c r="B449" s="151"/>
      <c r="D449" s="152" t="s">
        <v>207</v>
      </c>
      <c r="E449" s="153" t="s">
        <v>1</v>
      </c>
      <c r="F449" s="154" t="s">
        <v>602</v>
      </c>
      <c r="H449" s="155">
        <v>1.5169999999999999</v>
      </c>
      <c r="I449" s="156"/>
      <c r="L449" s="151"/>
      <c r="M449" s="157"/>
      <c r="T449" s="158"/>
      <c r="AT449" s="153" t="s">
        <v>207</v>
      </c>
      <c r="AU449" s="153" t="s">
        <v>86</v>
      </c>
      <c r="AV449" s="12" t="s">
        <v>86</v>
      </c>
      <c r="AW449" s="12" t="s">
        <v>30</v>
      </c>
      <c r="AX449" s="12" t="s">
        <v>73</v>
      </c>
      <c r="AY449" s="153" t="s">
        <v>199</v>
      </c>
    </row>
    <row r="450" spans="2:51" s="12" customFormat="1" ht="12">
      <c r="B450" s="151"/>
      <c r="D450" s="152" t="s">
        <v>207</v>
      </c>
      <c r="E450" s="153" t="s">
        <v>1</v>
      </c>
      <c r="F450" s="154" t="s">
        <v>603</v>
      </c>
      <c r="H450" s="155">
        <v>41.064</v>
      </c>
      <c r="I450" s="156"/>
      <c r="L450" s="151"/>
      <c r="M450" s="157"/>
      <c r="T450" s="158"/>
      <c r="AT450" s="153" t="s">
        <v>207</v>
      </c>
      <c r="AU450" s="153" t="s">
        <v>86</v>
      </c>
      <c r="AV450" s="12" t="s">
        <v>86</v>
      </c>
      <c r="AW450" s="12" t="s">
        <v>30</v>
      </c>
      <c r="AX450" s="12" t="s">
        <v>73</v>
      </c>
      <c r="AY450" s="153" t="s">
        <v>199</v>
      </c>
    </row>
    <row r="451" spans="2:51" s="12" customFormat="1" ht="12">
      <c r="B451" s="151"/>
      <c r="D451" s="152" t="s">
        <v>207</v>
      </c>
      <c r="E451" s="153" t="s">
        <v>1</v>
      </c>
      <c r="F451" s="154" t="s">
        <v>604</v>
      </c>
      <c r="H451" s="155">
        <v>-2</v>
      </c>
      <c r="I451" s="156"/>
      <c r="L451" s="151"/>
      <c r="M451" s="157"/>
      <c r="T451" s="158"/>
      <c r="AT451" s="153" t="s">
        <v>207</v>
      </c>
      <c r="AU451" s="153" t="s">
        <v>86</v>
      </c>
      <c r="AV451" s="12" t="s">
        <v>86</v>
      </c>
      <c r="AW451" s="12" t="s">
        <v>30</v>
      </c>
      <c r="AX451" s="12" t="s">
        <v>73</v>
      </c>
      <c r="AY451" s="153" t="s">
        <v>199</v>
      </c>
    </row>
    <row r="452" spans="2:51" s="12" customFormat="1" ht="12">
      <c r="B452" s="151"/>
      <c r="D452" s="152" t="s">
        <v>207</v>
      </c>
      <c r="E452" s="153" t="s">
        <v>1</v>
      </c>
      <c r="F452" s="154" t="s">
        <v>605</v>
      </c>
      <c r="H452" s="155">
        <v>17.690000000000001</v>
      </c>
      <c r="I452" s="156"/>
      <c r="L452" s="151"/>
      <c r="M452" s="157"/>
      <c r="T452" s="158"/>
      <c r="AT452" s="153" t="s">
        <v>207</v>
      </c>
      <c r="AU452" s="153" t="s">
        <v>86</v>
      </c>
      <c r="AV452" s="12" t="s">
        <v>86</v>
      </c>
      <c r="AW452" s="12" t="s">
        <v>30</v>
      </c>
      <c r="AX452" s="12" t="s">
        <v>73</v>
      </c>
      <c r="AY452" s="153" t="s">
        <v>199</v>
      </c>
    </row>
    <row r="453" spans="2:51" s="12" customFormat="1" ht="12">
      <c r="B453" s="151"/>
      <c r="D453" s="152" t="s">
        <v>207</v>
      </c>
      <c r="E453" s="153" t="s">
        <v>1</v>
      </c>
      <c r="F453" s="154" t="s">
        <v>606</v>
      </c>
      <c r="H453" s="155">
        <v>-1.4</v>
      </c>
      <c r="I453" s="156"/>
      <c r="L453" s="151"/>
      <c r="M453" s="157"/>
      <c r="T453" s="158"/>
      <c r="AT453" s="153" t="s">
        <v>207</v>
      </c>
      <c r="AU453" s="153" t="s">
        <v>86</v>
      </c>
      <c r="AV453" s="12" t="s">
        <v>86</v>
      </c>
      <c r="AW453" s="12" t="s">
        <v>30</v>
      </c>
      <c r="AX453" s="12" t="s">
        <v>73</v>
      </c>
      <c r="AY453" s="153" t="s">
        <v>199</v>
      </c>
    </row>
    <row r="454" spans="2:51" s="12" customFormat="1" ht="12">
      <c r="B454" s="151"/>
      <c r="D454" s="152" t="s">
        <v>207</v>
      </c>
      <c r="E454" s="153" t="s">
        <v>1</v>
      </c>
      <c r="F454" s="154" t="s">
        <v>607</v>
      </c>
      <c r="H454" s="155">
        <v>35.206000000000003</v>
      </c>
      <c r="I454" s="156"/>
      <c r="L454" s="151"/>
      <c r="M454" s="157"/>
      <c r="T454" s="158"/>
      <c r="AT454" s="153" t="s">
        <v>207</v>
      </c>
      <c r="AU454" s="153" t="s">
        <v>86</v>
      </c>
      <c r="AV454" s="12" t="s">
        <v>86</v>
      </c>
      <c r="AW454" s="12" t="s">
        <v>30</v>
      </c>
      <c r="AX454" s="12" t="s">
        <v>73</v>
      </c>
      <c r="AY454" s="153" t="s">
        <v>199</v>
      </c>
    </row>
    <row r="455" spans="2:51" s="12" customFormat="1" ht="12">
      <c r="B455" s="151"/>
      <c r="D455" s="152" t="s">
        <v>207</v>
      </c>
      <c r="E455" s="153" t="s">
        <v>1</v>
      </c>
      <c r="F455" s="154" t="s">
        <v>606</v>
      </c>
      <c r="H455" s="155">
        <v>-1.4</v>
      </c>
      <c r="I455" s="156"/>
      <c r="L455" s="151"/>
      <c r="M455" s="157"/>
      <c r="T455" s="158"/>
      <c r="AT455" s="153" t="s">
        <v>207</v>
      </c>
      <c r="AU455" s="153" t="s">
        <v>86</v>
      </c>
      <c r="AV455" s="12" t="s">
        <v>86</v>
      </c>
      <c r="AW455" s="12" t="s">
        <v>30</v>
      </c>
      <c r="AX455" s="12" t="s">
        <v>73</v>
      </c>
      <c r="AY455" s="153" t="s">
        <v>199</v>
      </c>
    </row>
    <row r="456" spans="2:51" s="12" customFormat="1" ht="12">
      <c r="B456" s="151"/>
      <c r="D456" s="152" t="s">
        <v>207</v>
      </c>
      <c r="E456" s="153" t="s">
        <v>1</v>
      </c>
      <c r="F456" s="154" t="s">
        <v>599</v>
      </c>
      <c r="H456" s="155">
        <v>-1.6</v>
      </c>
      <c r="I456" s="156"/>
      <c r="L456" s="151"/>
      <c r="M456" s="157"/>
      <c r="T456" s="158"/>
      <c r="AT456" s="153" t="s">
        <v>207</v>
      </c>
      <c r="AU456" s="153" t="s">
        <v>86</v>
      </c>
      <c r="AV456" s="12" t="s">
        <v>86</v>
      </c>
      <c r="AW456" s="12" t="s">
        <v>30</v>
      </c>
      <c r="AX456" s="12" t="s">
        <v>73</v>
      </c>
      <c r="AY456" s="153" t="s">
        <v>199</v>
      </c>
    </row>
    <row r="457" spans="2:51" s="12" customFormat="1" ht="12">
      <c r="B457" s="151"/>
      <c r="D457" s="152" t="s">
        <v>207</v>
      </c>
      <c r="E457" s="153" t="s">
        <v>1</v>
      </c>
      <c r="F457" s="154" t="s">
        <v>608</v>
      </c>
      <c r="H457" s="155">
        <v>-2.2280000000000002</v>
      </c>
      <c r="I457" s="156"/>
      <c r="L457" s="151"/>
      <c r="M457" s="157"/>
      <c r="T457" s="158"/>
      <c r="AT457" s="153" t="s">
        <v>207</v>
      </c>
      <c r="AU457" s="153" t="s">
        <v>86</v>
      </c>
      <c r="AV457" s="12" t="s">
        <v>86</v>
      </c>
      <c r="AW457" s="12" t="s">
        <v>30</v>
      </c>
      <c r="AX457" s="12" t="s">
        <v>73</v>
      </c>
      <c r="AY457" s="153" t="s">
        <v>199</v>
      </c>
    </row>
    <row r="458" spans="2:51" s="12" customFormat="1" ht="12">
      <c r="B458" s="151"/>
      <c r="D458" s="152" t="s">
        <v>207</v>
      </c>
      <c r="E458" s="153" t="s">
        <v>1</v>
      </c>
      <c r="F458" s="154" t="s">
        <v>609</v>
      </c>
      <c r="H458" s="155">
        <v>1.073</v>
      </c>
      <c r="I458" s="156"/>
      <c r="L458" s="151"/>
      <c r="M458" s="157"/>
      <c r="T458" s="158"/>
      <c r="AT458" s="153" t="s">
        <v>207</v>
      </c>
      <c r="AU458" s="153" t="s">
        <v>86</v>
      </c>
      <c r="AV458" s="12" t="s">
        <v>86</v>
      </c>
      <c r="AW458" s="12" t="s">
        <v>30</v>
      </c>
      <c r="AX458" s="12" t="s">
        <v>73</v>
      </c>
      <c r="AY458" s="153" t="s">
        <v>199</v>
      </c>
    </row>
    <row r="459" spans="2:51" s="12" customFormat="1" ht="12">
      <c r="B459" s="151"/>
      <c r="D459" s="152" t="s">
        <v>207</v>
      </c>
      <c r="E459" s="153" t="s">
        <v>1</v>
      </c>
      <c r="F459" s="154" t="s">
        <v>610</v>
      </c>
      <c r="H459" s="155">
        <v>99.18</v>
      </c>
      <c r="I459" s="156"/>
      <c r="L459" s="151"/>
      <c r="M459" s="157"/>
      <c r="T459" s="158"/>
      <c r="AT459" s="153" t="s">
        <v>207</v>
      </c>
      <c r="AU459" s="153" t="s">
        <v>86</v>
      </c>
      <c r="AV459" s="12" t="s">
        <v>86</v>
      </c>
      <c r="AW459" s="12" t="s">
        <v>30</v>
      </c>
      <c r="AX459" s="12" t="s">
        <v>73</v>
      </c>
      <c r="AY459" s="153" t="s">
        <v>199</v>
      </c>
    </row>
    <row r="460" spans="2:51" s="12" customFormat="1" ht="12">
      <c r="B460" s="151"/>
      <c r="D460" s="152" t="s">
        <v>207</v>
      </c>
      <c r="E460" s="153" t="s">
        <v>1</v>
      </c>
      <c r="F460" s="154" t="s">
        <v>611</v>
      </c>
      <c r="H460" s="155">
        <v>-2.8</v>
      </c>
      <c r="I460" s="156"/>
      <c r="L460" s="151"/>
      <c r="M460" s="157"/>
      <c r="T460" s="158"/>
      <c r="AT460" s="153" t="s">
        <v>207</v>
      </c>
      <c r="AU460" s="153" t="s">
        <v>86</v>
      </c>
      <c r="AV460" s="12" t="s">
        <v>86</v>
      </c>
      <c r="AW460" s="12" t="s">
        <v>30</v>
      </c>
      <c r="AX460" s="12" t="s">
        <v>73</v>
      </c>
      <c r="AY460" s="153" t="s">
        <v>199</v>
      </c>
    </row>
    <row r="461" spans="2:51" s="12" customFormat="1" ht="12">
      <c r="B461" s="151"/>
      <c r="D461" s="152" t="s">
        <v>207</v>
      </c>
      <c r="E461" s="153" t="s">
        <v>1</v>
      </c>
      <c r="F461" s="154" t="s">
        <v>604</v>
      </c>
      <c r="H461" s="155">
        <v>-2</v>
      </c>
      <c r="I461" s="156"/>
      <c r="L461" s="151"/>
      <c r="M461" s="157"/>
      <c r="T461" s="158"/>
      <c r="AT461" s="153" t="s">
        <v>207</v>
      </c>
      <c r="AU461" s="153" t="s">
        <v>86</v>
      </c>
      <c r="AV461" s="12" t="s">
        <v>86</v>
      </c>
      <c r="AW461" s="12" t="s">
        <v>30</v>
      </c>
      <c r="AX461" s="12" t="s">
        <v>73</v>
      </c>
      <c r="AY461" s="153" t="s">
        <v>199</v>
      </c>
    </row>
    <row r="462" spans="2:51" s="12" customFormat="1" ht="12">
      <c r="B462" s="151"/>
      <c r="D462" s="152" t="s">
        <v>207</v>
      </c>
      <c r="E462" s="153" t="s">
        <v>1</v>
      </c>
      <c r="F462" s="154" t="s">
        <v>608</v>
      </c>
      <c r="H462" s="155">
        <v>-2.2280000000000002</v>
      </c>
      <c r="I462" s="156"/>
      <c r="L462" s="151"/>
      <c r="M462" s="157"/>
      <c r="T462" s="158"/>
      <c r="AT462" s="153" t="s">
        <v>207</v>
      </c>
      <c r="AU462" s="153" t="s">
        <v>86</v>
      </c>
      <c r="AV462" s="12" t="s">
        <v>86</v>
      </c>
      <c r="AW462" s="12" t="s">
        <v>30</v>
      </c>
      <c r="AX462" s="12" t="s">
        <v>73</v>
      </c>
      <c r="AY462" s="153" t="s">
        <v>199</v>
      </c>
    </row>
    <row r="463" spans="2:51" s="12" customFormat="1" ht="12">
      <c r="B463" s="151"/>
      <c r="D463" s="152" t="s">
        <v>207</v>
      </c>
      <c r="E463" s="153" t="s">
        <v>1</v>
      </c>
      <c r="F463" s="154" t="s">
        <v>612</v>
      </c>
      <c r="H463" s="155">
        <v>-14.477</v>
      </c>
      <c r="I463" s="156"/>
      <c r="L463" s="151"/>
      <c r="M463" s="157"/>
      <c r="T463" s="158"/>
      <c r="AT463" s="153" t="s">
        <v>207</v>
      </c>
      <c r="AU463" s="153" t="s">
        <v>86</v>
      </c>
      <c r="AV463" s="12" t="s">
        <v>86</v>
      </c>
      <c r="AW463" s="12" t="s">
        <v>30</v>
      </c>
      <c r="AX463" s="12" t="s">
        <v>73</v>
      </c>
      <c r="AY463" s="153" t="s">
        <v>199</v>
      </c>
    </row>
    <row r="464" spans="2:51" s="12" customFormat="1" ht="12">
      <c r="B464" s="151"/>
      <c r="D464" s="152" t="s">
        <v>207</v>
      </c>
      <c r="E464" s="153" t="s">
        <v>1</v>
      </c>
      <c r="F464" s="154" t="s">
        <v>609</v>
      </c>
      <c r="H464" s="155">
        <v>1.073</v>
      </c>
      <c r="I464" s="156"/>
      <c r="L464" s="151"/>
      <c r="M464" s="157"/>
      <c r="T464" s="158"/>
      <c r="AT464" s="153" t="s">
        <v>207</v>
      </c>
      <c r="AU464" s="153" t="s">
        <v>86</v>
      </c>
      <c r="AV464" s="12" t="s">
        <v>86</v>
      </c>
      <c r="AW464" s="12" t="s">
        <v>30</v>
      </c>
      <c r="AX464" s="12" t="s">
        <v>73</v>
      </c>
      <c r="AY464" s="153" t="s">
        <v>199</v>
      </c>
    </row>
    <row r="465" spans="2:51" s="12" customFormat="1" ht="12">
      <c r="B465" s="151"/>
      <c r="D465" s="152" t="s">
        <v>207</v>
      </c>
      <c r="E465" s="153" t="s">
        <v>1</v>
      </c>
      <c r="F465" s="154" t="s">
        <v>613</v>
      </c>
      <c r="H465" s="155">
        <v>3.73</v>
      </c>
      <c r="I465" s="156"/>
      <c r="L465" s="151"/>
      <c r="M465" s="157"/>
      <c r="T465" s="158"/>
      <c r="AT465" s="153" t="s">
        <v>207</v>
      </c>
      <c r="AU465" s="153" t="s">
        <v>86</v>
      </c>
      <c r="AV465" s="12" t="s">
        <v>86</v>
      </c>
      <c r="AW465" s="12" t="s">
        <v>30</v>
      </c>
      <c r="AX465" s="12" t="s">
        <v>73</v>
      </c>
      <c r="AY465" s="153" t="s">
        <v>199</v>
      </c>
    </row>
    <row r="466" spans="2:51" s="12" customFormat="1" ht="12">
      <c r="B466" s="151"/>
      <c r="D466" s="152" t="s">
        <v>207</v>
      </c>
      <c r="E466" s="153" t="s">
        <v>1</v>
      </c>
      <c r="F466" s="154" t="s">
        <v>614</v>
      </c>
      <c r="H466" s="155">
        <v>29.434999999999999</v>
      </c>
      <c r="I466" s="156"/>
      <c r="L466" s="151"/>
      <c r="M466" s="157"/>
      <c r="T466" s="158"/>
      <c r="AT466" s="153" t="s">
        <v>207</v>
      </c>
      <c r="AU466" s="153" t="s">
        <v>86</v>
      </c>
      <c r="AV466" s="12" t="s">
        <v>86</v>
      </c>
      <c r="AW466" s="12" t="s">
        <v>30</v>
      </c>
      <c r="AX466" s="12" t="s">
        <v>73</v>
      </c>
      <c r="AY466" s="153" t="s">
        <v>199</v>
      </c>
    </row>
    <row r="467" spans="2:51" s="12" customFormat="1" ht="12">
      <c r="B467" s="151"/>
      <c r="D467" s="152" t="s">
        <v>207</v>
      </c>
      <c r="E467" s="153" t="s">
        <v>1</v>
      </c>
      <c r="F467" s="154" t="s">
        <v>606</v>
      </c>
      <c r="H467" s="155">
        <v>-1.4</v>
      </c>
      <c r="I467" s="156"/>
      <c r="L467" s="151"/>
      <c r="M467" s="157"/>
      <c r="T467" s="158"/>
      <c r="AT467" s="153" t="s">
        <v>207</v>
      </c>
      <c r="AU467" s="153" t="s">
        <v>86</v>
      </c>
      <c r="AV467" s="12" t="s">
        <v>86</v>
      </c>
      <c r="AW467" s="12" t="s">
        <v>30</v>
      </c>
      <c r="AX467" s="12" t="s">
        <v>73</v>
      </c>
      <c r="AY467" s="153" t="s">
        <v>199</v>
      </c>
    </row>
    <row r="468" spans="2:51" s="12" customFormat="1" ht="12">
      <c r="B468" s="151"/>
      <c r="D468" s="152" t="s">
        <v>207</v>
      </c>
      <c r="E468" s="153" t="s">
        <v>1</v>
      </c>
      <c r="F468" s="154" t="s">
        <v>615</v>
      </c>
      <c r="H468" s="155">
        <v>29.725000000000001</v>
      </c>
      <c r="I468" s="156"/>
      <c r="L468" s="151"/>
      <c r="M468" s="157"/>
      <c r="T468" s="158"/>
      <c r="AT468" s="153" t="s">
        <v>207</v>
      </c>
      <c r="AU468" s="153" t="s">
        <v>86</v>
      </c>
      <c r="AV468" s="12" t="s">
        <v>86</v>
      </c>
      <c r="AW468" s="12" t="s">
        <v>30</v>
      </c>
      <c r="AX468" s="12" t="s">
        <v>73</v>
      </c>
      <c r="AY468" s="153" t="s">
        <v>199</v>
      </c>
    </row>
    <row r="469" spans="2:51" s="12" customFormat="1" ht="12">
      <c r="B469" s="151"/>
      <c r="D469" s="152" t="s">
        <v>207</v>
      </c>
      <c r="E469" s="153" t="s">
        <v>1</v>
      </c>
      <c r="F469" s="154" t="s">
        <v>616</v>
      </c>
      <c r="H469" s="155">
        <v>-1.8</v>
      </c>
      <c r="I469" s="156"/>
      <c r="L469" s="151"/>
      <c r="M469" s="157"/>
      <c r="T469" s="158"/>
      <c r="AT469" s="153" t="s">
        <v>207</v>
      </c>
      <c r="AU469" s="153" t="s">
        <v>86</v>
      </c>
      <c r="AV469" s="12" t="s">
        <v>86</v>
      </c>
      <c r="AW469" s="12" t="s">
        <v>30</v>
      </c>
      <c r="AX469" s="12" t="s">
        <v>73</v>
      </c>
      <c r="AY469" s="153" t="s">
        <v>199</v>
      </c>
    </row>
    <row r="470" spans="2:51" s="12" customFormat="1" ht="12">
      <c r="B470" s="151"/>
      <c r="D470" s="152" t="s">
        <v>207</v>
      </c>
      <c r="E470" s="153" t="s">
        <v>1</v>
      </c>
      <c r="F470" s="154" t="s">
        <v>617</v>
      </c>
      <c r="H470" s="155">
        <v>49.445</v>
      </c>
      <c r="I470" s="156"/>
      <c r="L470" s="151"/>
      <c r="M470" s="157"/>
      <c r="T470" s="158"/>
      <c r="AT470" s="153" t="s">
        <v>207</v>
      </c>
      <c r="AU470" s="153" t="s">
        <v>86</v>
      </c>
      <c r="AV470" s="12" t="s">
        <v>86</v>
      </c>
      <c r="AW470" s="12" t="s">
        <v>30</v>
      </c>
      <c r="AX470" s="12" t="s">
        <v>73</v>
      </c>
      <c r="AY470" s="153" t="s">
        <v>199</v>
      </c>
    </row>
    <row r="471" spans="2:51" s="12" customFormat="1" ht="12">
      <c r="B471" s="151"/>
      <c r="D471" s="152" t="s">
        <v>207</v>
      </c>
      <c r="E471" s="153" t="s">
        <v>1</v>
      </c>
      <c r="F471" s="154" t="s">
        <v>604</v>
      </c>
      <c r="H471" s="155">
        <v>-2</v>
      </c>
      <c r="I471" s="156"/>
      <c r="L471" s="151"/>
      <c r="M471" s="157"/>
      <c r="T471" s="158"/>
      <c r="AT471" s="153" t="s">
        <v>207</v>
      </c>
      <c r="AU471" s="153" t="s">
        <v>86</v>
      </c>
      <c r="AV471" s="12" t="s">
        <v>86</v>
      </c>
      <c r="AW471" s="12" t="s">
        <v>30</v>
      </c>
      <c r="AX471" s="12" t="s">
        <v>73</v>
      </c>
      <c r="AY471" s="153" t="s">
        <v>199</v>
      </c>
    </row>
    <row r="472" spans="2:51" s="12" customFormat="1" ht="12">
      <c r="B472" s="151"/>
      <c r="D472" s="152" t="s">
        <v>207</v>
      </c>
      <c r="E472" s="153" t="s">
        <v>1</v>
      </c>
      <c r="F472" s="154" t="s">
        <v>608</v>
      </c>
      <c r="H472" s="155">
        <v>-2.2280000000000002</v>
      </c>
      <c r="I472" s="156"/>
      <c r="L472" s="151"/>
      <c r="M472" s="157"/>
      <c r="T472" s="158"/>
      <c r="AT472" s="153" t="s">
        <v>207</v>
      </c>
      <c r="AU472" s="153" t="s">
        <v>86</v>
      </c>
      <c r="AV472" s="12" t="s">
        <v>86</v>
      </c>
      <c r="AW472" s="12" t="s">
        <v>30</v>
      </c>
      <c r="AX472" s="12" t="s">
        <v>73</v>
      </c>
      <c r="AY472" s="153" t="s">
        <v>199</v>
      </c>
    </row>
    <row r="473" spans="2:51" s="12" customFormat="1" ht="12">
      <c r="B473" s="151"/>
      <c r="D473" s="152" t="s">
        <v>207</v>
      </c>
      <c r="E473" s="153" t="s">
        <v>1</v>
      </c>
      <c r="F473" s="154" t="s">
        <v>609</v>
      </c>
      <c r="H473" s="155">
        <v>1.073</v>
      </c>
      <c r="I473" s="156"/>
      <c r="L473" s="151"/>
      <c r="M473" s="157"/>
      <c r="T473" s="158"/>
      <c r="AT473" s="153" t="s">
        <v>207</v>
      </c>
      <c r="AU473" s="153" t="s">
        <v>86</v>
      </c>
      <c r="AV473" s="12" t="s">
        <v>86</v>
      </c>
      <c r="AW473" s="12" t="s">
        <v>30</v>
      </c>
      <c r="AX473" s="12" t="s">
        <v>73</v>
      </c>
      <c r="AY473" s="153" t="s">
        <v>199</v>
      </c>
    </row>
    <row r="474" spans="2:51" s="12" customFormat="1" ht="12">
      <c r="B474" s="151"/>
      <c r="D474" s="152" t="s">
        <v>207</v>
      </c>
      <c r="E474" s="153" t="s">
        <v>1</v>
      </c>
      <c r="F474" s="154" t="s">
        <v>618</v>
      </c>
      <c r="H474" s="155">
        <v>49.445</v>
      </c>
      <c r="I474" s="156"/>
      <c r="L474" s="151"/>
      <c r="M474" s="157"/>
      <c r="T474" s="158"/>
      <c r="AT474" s="153" t="s">
        <v>207</v>
      </c>
      <c r="AU474" s="153" t="s">
        <v>86</v>
      </c>
      <c r="AV474" s="12" t="s">
        <v>86</v>
      </c>
      <c r="AW474" s="12" t="s">
        <v>30</v>
      </c>
      <c r="AX474" s="12" t="s">
        <v>73</v>
      </c>
      <c r="AY474" s="153" t="s">
        <v>199</v>
      </c>
    </row>
    <row r="475" spans="2:51" s="12" customFormat="1" ht="12">
      <c r="B475" s="151"/>
      <c r="D475" s="152" t="s">
        <v>207</v>
      </c>
      <c r="E475" s="153" t="s">
        <v>1</v>
      </c>
      <c r="F475" s="154" t="s">
        <v>604</v>
      </c>
      <c r="H475" s="155">
        <v>-2</v>
      </c>
      <c r="I475" s="156"/>
      <c r="L475" s="151"/>
      <c r="M475" s="157"/>
      <c r="T475" s="158"/>
      <c r="AT475" s="153" t="s">
        <v>207</v>
      </c>
      <c r="AU475" s="153" t="s">
        <v>86</v>
      </c>
      <c r="AV475" s="12" t="s">
        <v>86</v>
      </c>
      <c r="AW475" s="12" t="s">
        <v>30</v>
      </c>
      <c r="AX475" s="12" t="s">
        <v>73</v>
      </c>
      <c r="AY475" s="153" t="s">
        <v>199</v>
      </c>
    </row>
    <row r="476" spans="2:51" s="12" customFormat="1" ht="12">
      <c r="B476" s="151"/>
      <c r="D476" s="152" t="s">
        <v>207</v>
      </c>
      <c r="E476" s="153" t="s">
        <v>1</v>
      </c>
      <c r="F476" s="154" t="s">
        <v>608</v>
      </c>
      <c r="H476" s="155">
        <v>-2.2280000000000002</v>
      </c>
      <c r="I476" s="156"/>
      <c r="L476" s="151"/>
      <c r="M476" s="157"/>
      <c r="T476" s="158"/>
      <c r="AT476" s="153" t="s">
        <v>207</v>
      </c>
      <c r="AU476" s="153" t="s">
        <v>86</v>
      </c>
      <c r="AV476" s="12" t="s">
        <v>86</v>
      </c>
      <c r="AW476" s="12" t="s">
        <v>30</v>
      </c>
      <c r="AX476" s="12" t="s">
        <v>73</v>
      </c>
      <c r="AY476" s="153" t="s">
        <v>199</v>
      </c>
    </row>
    <row r="477" spans="2:51" s="12" customFormat="1" ht="12">
      <c r="B477" s="151"/>
      <c r="D477" s="152" t="s">
        <v>207</v>
      </c>
      <c r="E477" s="153" t="s">
        <v>1</v>
      </c>
      <c r="F477" s="154" t="s">
        <v>609</v>
      </c>
      <c r="H477" s="155">
        <v>1.073</v>
      </c>
      <c r="I477" s="156"/>
      <c r="L477" s="151"/>
      <c r="M477" s="157"/>
      <c r="T477" s="158"/>
      <c r="AT477" s="153" t="s">
        <v>207</v>
      </c>
      <c r="AU477" s="153" t="s">
        <v>86</v>
      </c>
      <c r="AV477" s="12" t="s">
        <v>86</v>
      </c>
      <c r="AW477" s="12" t="s">
        <v>30</v>
      </c>
      <c r="AX477" s="12" t="s">
        <v>73</v>
      </c>
      <c r="AY477" s="153" t="s">
        <v>199</v>
      </c>
    </row>
    <row r="478" spans="2:51" s="12" customFormat="1" ht="12">
      <c r="B478" s="151"/>
      <c r="D478" s="152" t="s">
        <v>207</v>
      </c>
      <c r="E478" s="153" t="s">
        <v>1</v>
      </c>
      <c r="F478" s="154" t="s">
        <v>619</v>
      </c>
      <c r="H478" s="155">
        <v>29.725000000000001</v>
      </c>
      <c r="I478" s="156"/>
      <c r="L478" s="151"/>
      <c r="M478" s="157"/>
      <c r="T478" s="158"/>
      <c r="AT478" s="153" t="s">
        <v>207</v>
      </c>
      <c r="AU478" s="153" t="s">
        <v>86</v>
      </c>
      <c r="AV478" s="12" t="s">
        <v>86</v>
      </c>
      <c r="AW478" s="12" t="s">
        <v>30</v>
      </c>
      <c r="AX478" s="12" t="s">
        <v>73</v>
      </c>
      <c r="AY478" s="153" t="s">
        <v>199</v>
      </c>
    </row>
    <row r="479" spans="2:51" s="12" customFormat="1" ht="12">
      <c r="B479" s="151"/>
      <c r="D479" s="152" t="s">
        <v>207</v>
      </c>
      <c r="E479" s="153" t="s">
        <v>1</v>
      </c>
      <c r="F479" s="154" t="s">
        <v>616</v>
      </c>
      <c r="H479" s="155">
        <v>-1.8</v>
      </c>
      <c r="I479" s="156"/>
      <c r="L479" s="151"/>
      <c r="M479" s="157"/>
      <c r="T479" s="158"/>
      <c r="AT479" s="153" t="s">
        <v>207</v>
      </c>
      <c r="AU479" s="153" t="s">
        <v>86</v>
      </c>
      <c r="AV479" s="12" t="s">
        <v>86</v>
      </c>
      <c r="AW479" s="12" t="s">
        <v>30</v>
      </c>
      <c r="AX479" s="12" t="s">
        <v>73</v>
      </c>
      <c r="AY479" s="153" t="s">
        <v>199</v>
      </c>
    </row>
    <row r="480" spans="2:51" s="12" customFormat="1" ht="12">
      <c r="B480" s="151"/>
      <c r="D480" s="152" t="s">
        <v>207</v>
      </c>
      <c r="E480" s="153" t="s">
        <v>1</v>
      </c>
      <c r="F480" s="154" t="s">
        <v>620</v>
      </c>
      <c r="H480" s="155">
        <v>29.725000000000001</v>
      </c>
      <c r="I480" s="156"/>
      <c r="L480" s="151"/>
      <c r="M480" s="157"/>
      <c r="T480" s="158"/>
      <c r="AT480" s="153" t="s">
        <v>207</v>
      </c>
      <c r="AU480" s="153" t="s">
        <v>86</v>
      </c>
      <c r="AV480" s="12" t="s">
        <v>86</v>
      </c>
      <c r="AW480" s="12" t="s">
        <v>30</v>
      </c>
      <c r="AX480" s="12" t="s">
        <v>73</v>
      </c>
      <c r="AY480" s="153" t="s">
        <v>199</v>
      </c>
    </row>
    <row r="481" spans="2:51" s="12" customFormat="1" ht="12">
      <c r="B481" s="151"/>
      <c r="D481" s="152" t="s">
        <v>207</v>
      </c>
      <c r="E481" s="153" t="s">
        <v>1</v>
      </c>
      <c r="F481" s="154" t="s">
        <v>616</v>
      </c>
      <c r="H481" s="155">
        <v>-1.8</v>
      </c>
      <c r="I481" s="156"/>
      <c r="L481" s="151"/>
      <c r="M481" s="157"/>
      <c r="T481" s="158"/>
      <c r="AT481" s="153" t="s">
        <v>207</v>
      </c>
      <c r="AU481" s="153" t="s">
        <v>86</v>
      </c>
      <c r="AV481" s="12" t="s">
        <v>86</v>
      </c>
      <c r="AW481" s="12" t="s">
        <v>30</v>
      </c>
      <c r="AX481" s="12" t="s">
        <v>73</v>
      </c>
      <c r="AY481" s="153" t="s">
        <v>199</v>
      </c>
    </row>
    <row r="482" spans="2:51" s="12" customFormat="1" ht="12">
      <c r="B482" s="151"/>
      <c r="D482" s="152" t="s">
        <v>207</v>
      </c>
      <c r="E482" s="153" t="s">
        <v>1</v>
      </c>
      <c r="F482" s="154" t="s">
        <v>621</v>
      </c>
      <c r="H482" s="155">
        <v>49.445</v>
      </c>
      <c r="I482" s="156"/>
      <c r="L482" s="151"/>
      <c r="M482" s="157"/>
      <c r="T482" s="158"/>
      <c r="AT482" s="153" t="s">
        <v>207</v>
      </c>
      <c r="AU482" s="153" t="s">
        <v>86</v>
      </c>
      <c r="AV482" s="12" t="s">
        <v>86</v>
      </c>
      <c r="AW482" s="12" t="s">
        <v>30</v>
      </c>
      <c r="AX482" s="12" t="s">
        <v>73</v>
      </c>
      <c r="AY482" s="153" t="s">
        <v>199</v>
      </c>
    </row>
    <row r="483" spans="2:51" s="12" customFormat="1" ht="12">
      <c r="B483" s="151"/>
      <c r="D483" s="152" t="s">
        <v>207</v>
      </c>
      <c r="E483" s="153" t="s">
        <v>1</v>
      </c>
      <c r="F483" s="154" t="s">
        <v>616</v>
      </c>
      <c r="H483" s="155">
        <v>-1.8</v>
      </c>
      <c r="I483" s="156"/>
      <c r="L483" s="151"/>
      <c r="M483" s="157"/>
      <c r="T483" s="158"/>
      <c r="AT483" s="153" t="s">
        <v>207</v>
      </c>
      <c r="AU483" s="153" t="s">
        <v>86</v>
      </c>
      <c r="AV483" s="12" t="s">
        <v>86</v>
      </c>
      <c r="AW483" s="12" t="s">
        <v>30</v>
      </c>
      <c r="AX483" s="12" t="s">
        <v>73</v>
      </c>
      <c r="AY483" s="153" t="s">
        <v>199</v>
      </c>
    </row>
    <row r="484" spans="2:51" s="12" customFormat="1" ht="12">
      <c r="B484" s="151"/>
      <c r="D484" s="152" t="s">
        <v>207</v>
      </c>
      <c r="E484" s="153" t="s">
        <v>1</v>
      </c>
      <c r="F484" s="154" t="s">
        <v>604</v>
      </c>
      <c r="H484" s="155">
        <v>-2</v>
      </c>
      <c r="I484" s="156"/>
      <c r="L484" s="151"/>
      <c r="M484" s="157"/>
      <c r="T484" s="158"/>
      <c r="AT484" s="153" t="s">
        <v>207</v>
      </c>
      <c r="AU484" s="153" t="s">
        <v>86</v>
      </c>
      <c r="AV484" s="12" t="s">
        <v>86</v>
      </c>
      <c r="AW484" s="12" t="s">
        <v>30</v>
      </c>
      <c r="AX484" s="12" t="s">
        <v>73</v>
      </c>
      <c r="AY484" s="153" t="s">
        <v>199</v>
      </c>
    </row>
    <row r="485" spans="2:51" s="12" customFormat="1" ht="12">
      <c r="B485" s="151"/>
      <c r="D485" s="152" t="s">
        <v>207</v>
      </c>
      <c r="E485" s="153" t="s">
        <v>1</v>
      </c>
      <c r="F485" s="154" t="s">
        <v>608</v>
      </c>
      <c r="H485" s="155">
        <v>-2.2280000000000002</v>
      </c>
      <c r="I485" s="156"/>
      <c r="L485" s="151"/>
      <c r="M485" s="157"/>
      <c r="T485" s="158"/>
      <c r="AT485" s="153" t="s">
        <v>207</v>
      </c>
      <c r="AU485" s="153" t="s">
        <v>86</v>
      </c>
      <c r="AV485" s="12" t="s">
        <v>86</v>
      </c>
      <c r="AW485" s="12" t="s">
        <v>30</v>
      </c>
      <c r="AX485" s="12" t="s">
        <v>73</v>
      </c>
      <c r="AY485" s="153" t="s">
        <v>199</v>
      </c>
    </row>
    <row r="486" spans="2:51" s="12" customFormat="1" ht="12">
      <c r="B486" s="151"/>
      <c r="D486" s="152" t="s">
        <v>207</v>
      </c>
      <c r="E486" s="153" t="s">
        <v>1</v>
      </c>
      <c r="F486" s="154" t="s">
        <v>609</v>
      </c>
      <c r="H486" s="155">
        <v>1.073</v>
      </c>
      <c r="I486" s="156"/>
      <c r="L486" s="151"/>
      <c r="M486" s="157"/>
      <c r="T486" s="158"/>
      <c r="AT486" s="153" t="s">
        <v>207</v>
      </c>
      <c r="AU486" s="153" t="s">
        <v>86</v>
      </c>
      <c r="AV486" s="12" t="s">
        <v>86</v>
      </c>
      <c r="AW486" s="12" t="s">
        <v>30</v>
      </c>
      <c r="AX486" s="12" t="s">
        <v>73</v>
      </c>
      <c r="AY486" s="153" t="s">
        <v>199</v>
      </c>
    </row>
    <row r="487" spans="2:51" s="12" customFormat="1" ht="12">
      <c r="B487" s="151"/>
      <c r="D487" s="152" t="s">
        <v>207</v>
      </c>
      <c r="E487" s="153" t="s">
        <v>1</v>
      </c>
      <c r="F487" s="154" t="s">
        <v>622</v>
      </c>
      <c r="H487" s="155">
        <v>82.504999999999995</v>
      </c>
      <c r="I487" s="156"/>
      <c r="L487" s="151"/>
      <c r="M487" s="157"/>
      <c r="T487" s="158"/>
      <c r="AT487" s="153" t="s">
        <v>207</v>
      </c>
      <c r="AU487" s="153" t="s">
        <v>86</v>
      </c>
      <c r="AV487" s="12" t="s">
        <v>86</v>
      </c>
      <c r="AW487" s="12" t="s">
        <v>30</v>
      </c>
      <c r="AX487" s="12" t="s">
        <v>73</v>
      </c>
      <c r="AY487" s="153" t="s">
        <v>199</v>
      </c>
    </row>
    <row r="488" spans="2:51" s="12" customFormat="1" ht="12">
      <c r="B488" s="151"/>
      <c r="D488" s="152" t="s">
        <v>207</v>
      </c>
      <c r="E488" s="153" t="s">
        <v>1</v>
      </c>
      <c r="F488" s="154" t="s">
        <v>623</v>
      </c>
      <c r="H488" s="155">
        <v>-14</v>
      </c>
      <c r="I488" s="156"/>
      <c r="L488" s="151"/>
      <c r="M488" s="157"/>
      <c r="T488" s="158"/>
      <c r="AT488" s="153" t="s">
        <v>207</v>
      </c>
      <c r="AU488" s="153" t="s">
        <v>86</v>
      </c>
      <c r="AV488" s="12" t="s">
        <v>86</v>
      </c>
      <c r="AW488" s="12" t="s">
        <v>30</v>
      </c>
      <c r="AX488" s="12" t="s">
        <v>73</v>
      </c>
      <c r="AY488" s="153" t="s">
        <v>199</v>
      </c>
    </row>
    <row r="489" spans="2:51" s="12" customFormat="1" ht="12">
      <c r="B489" s="151"/>
      <c r="D489" s="152" t="s">
        <v>207</v>
      </c>
      <c r="E489" s="153" t="s">
        <v>1</v>
      </c>
      <c r="F489" s="154" t="s">
        <v>624</v>
      </c>
      <c r="H489" s="155">
        <v>-2.452</v>
      </c>
      <c r="I489" s="156"/>
      <c r="L489" s="151"/>
      <c r="M489" s="157"/>
      <c r="T489" s="158"/>
      <c r="AT489" s="153" t="s">
        <v>207</v>
      </c>
      <c r="AU489" s="153" t="s">
        <v>86</v>
      </c>
      <c r="AV489" s="12" t="s">
        <v>86</v>
      </c>
      <c r="AW489" s="12" t="s">
        <v>30</v>
      </c>
      <c r="AX489" s="12" t="s">
        <v>73</v>
      </c>
      <c r="AY489" s="153" t="s">
        <v>199</v>
      </c>
    </row>
    <row r="490" spans="2:51" s="12" customFormat="1" ht="12">
      <c r="B490" s="151"/>
      <c r="D490" s="152" t="s">
        <v>207</v>
      </c>
      <c r="E490" s="153" t="s">
        <v>1</v>
      </c>
      <c r="F490" s="154" t="s">
        <v>625</v>
      </c>
      <c r="H490" s="155">
        <v>1.373</v>
      </c>
      <c r="I490" s="156"/>
      <c r="L490" s="151"/>
      <c r="M490" s="157"/>
      <c r="T490" s="158"/>
      <c r="AT490" s="153" t="s">
        <v>207</v>
      </c>
      <c r="AU490" s="153" t="s">
        <v>86</v>
      </c>
      <c r="AV490" s="12" t="s">
        <v>86</v>
      </c>
      <c r="AW490" s="12" t="s">
        <v>30</v>
      </c>
      <c r="AX490" s="12" t="s">
        <v>73</v>
      </c>
      <c r="AY490" s="153" t="s">
        <v>199</v>
      </c>
    </row>
    <row r="491" spans="2:51" s="12" customFormat="1" ht="12">
      <c r="B491" s="151"/>
      <c r="D491" s="152" t="s">
        <v>207</v>
      </c>
      <c r="E491" s="153" t="s">
        <v>1</v>
      </c>
      <c r="F491" s="154" t="s">
        <v>626</v>
      </c>
      <c r="H491" s="155">
        <v>49.445</v>
      </c>
      <c r="I491" s="156"/>
      <c r="L491" s="151"/>
      <c r="M491" s="157"/>
      <c r="T491" s="158"/>
      <c r="AT491" s="153" t="s">
        <v>207</v>
      </c>
      <c r="AU491" s="153" t="s">
        <v>86</v>
      </c>
      <c r="AV491" s="12" t="s">
        <v>86</v>
      </c>
      <c r="AW491" s="12" t="s">
        <v>30</v>
      </c>
      <c r="AX491" s="12" t="s">
        <v>73</v>
      </c>
      <c r="AY491" s="153" t="s">
        <v>199</v>
      </c>
    </row>
    <row r="492" spans="2:51" s="12" customFormat="1" ht="12">
      <c r="B492" s="151"/>
      <c r="D492" s="152" t="s">
        <v>207</v>
      </c>
      <c r="E492" s="153" t="s">
        <v>1</v>
      </c>
      <c r="F492" s="154" t="s">
        <v>616</v>
      </c>
      <c r="H492" s="155">
        <v>-1.8</v>
      </c>
      <c r="I492" s="156"/>
      <c r="L492" s="151"/>
      <c r="M492" s="157"/>
      <c r="T492" s="158"/>
      <c r="AT492" s="153" t="s">
        <v>207</v>
      </c>
      <c r="AU492" s="153" t="s">
        <v>86</v>
      </c>
      <c r="AV492" s="12" t="s">
        <v>86</v>
      </c>
      <c r="AW492" s="12" t="s">
        <v>30</v>
      </c>
      <c r="AX492" s="12" t="s">
        <v>73</v>
      </c>
      <c r="AY492" s="153" t="s">
        <v>199</v>
      </c>
    </row>
    <row r="493" spans="2:51" s="12" customFormat="1" ht="12">
      <c r="B493" s="151"/>
      <c r="D493" s="152" t="s">
        <v>207</v>
      </c>
      <c r="E493" s="153" t="s">
        <v>1</v>
      </c>
      <c r="F493" s="154" t="s">
        <v>604</v>
      </c>
      <c r="H493" s="155">
        <v>-2</v>
      </c>
      <c r="I493" s="156"/>
      <c r="L493" s="151"/>
      <c r="M493" s="157"/>
      <c r="T493" s="158"/>
      <c r="AT493" s="153" t="s">
        <v>207</v>
      </c>
      <c r="AU493" s="153" t="s">
        <v>86</v>
      </c>
      <c r="AV493" s="12" t="s">
        <v>86</v>
      </c>
      <c r="AW493" s="12" t="s">
        <v>30</v>
      </c>
      <c r="AX493" s="12" t="s">
        <v>73</v>
      </c>
      <c r="AY493" s="153" t="s">
        <v>199</v>
      </c>
    </row>
    <row r="494" spans="2:51" s="12" customFormat="1" ht="12">
      <c r="B494" s="151"/>
      <c r="D494" s="152" t="s">
        <v>207</v>
      </c>
      <c r="E494" s="153" t="s">
        <v>1</v>
      </c>
      <c r="F494" s="154" t="s">
        <v>608</v>
      </c>
      <c r="H494" s="155">
        <v>-2.2280000000000002</v>
      </c>
      <c r="I494" s="156"/>
      <c r="L494" s="151"/>
      <c r="M494" s="157"/>
      <c r="T494" s="158"/>
      <c r="AT494" s="153" t="s">
        <v>207</v>
      </c>
      <c r="AU494" s="153" t="s">
        <v>86</v>
      </c>
      <c r="AV494" s="12" t="s">
        <v>86</v>
      </c>
      <c r="AW494" s="12" t="s">
        <v>30</v>
      </c>
      <c r="AX494" s="12" t="s">
        <v>73</v>
      </c>
      <c r="AY494" s="153" t="s">
        <v>199</v>
      </c>
    </row>
    <row r="495" spans="2:51" s="12" customFormat="1" ht="12">
      <c r="B495" s="151"/>
      <c r="D495" s="152" t="s">
        <v>207</v>
      </c>
      <c r="E495" s="153" t="s">
        <v>1</v>
      </c>
      <c r="F495" s="154" t="s">
        <v>609</v>
      </c>
      <c r="H495" s="155">
        <v>1.073</v>
      </c>
      <c r="I495" s="156"/>
      <c r="L495" s="151"/>
      <c r="M495" s="157"/>
      <c r="T495" s="158"/>
      <c r="AT495" s="153" t="s">
        <v>207</v>
      </c>
      <c r="AU495" s="153" t="s">
        <v>86</v>
      </c>
      <c r="AV495" s="12" t="s">
        <v>86</v>
      </c>
      <c r="AW495" s="12" t="s">
        <v>30</v>
      </c>
      <c r="AX495" s="12" t="s">
        <v>73</v>
      </c>
      <c r="AY495" s="153" t="s">
        <v>199</v>
      </c>
    </row>
    <row r="496" spans="2:51" s="12" customFormat="1" ht="12">
      <c r="B496" s="151"/>
      <c r="D496" s="152" t="s">
        <v>207</v>
      </c>
      <c r="E496" s="153" t="s">
        <v>1</v>
      </c>
      <c r="F496" s="154" t="s">
        <v>627</v>
      </c>
      <c r="H496" s="155">
        <v>29.725000000000001</v>
      </c>
      <c r="I496" s="156"/>
      <c r="L496" s="151"/>
      <c r="M496" s="157"/>
      <c r="T496" s="158"/>
      <c r="AT496" s="153" t="s">
        <v>207</v>
      </c>
      <c r="AU496" s="153" t="s">
        <v>86</v>
      </c>
      <c r="AV496" s="12" t="s">
        <v>86</v>
      </c>
      <c r="AW496" s="12" t="s">
        <v>30</v>
      </c>
      <c r="AX496" s="12" t="s">
        <v>73</v>
      </c>
      <c r="AY496" s="153" t="s">
        <v>199</v>
      </c>
    </row>
    <row r="497" spans="2:51" s="12" customFormat="1" ht="12">
      <c r="B497" s="151"/>
      <c r="D497" s="152" t="s">
        <v>207</v>
      </c>
      <c r="E497" s="153" t="s">
        <v>1</v>
      </c>
      <c r="F497" s="154" t="s">
        <v>616</v>
      </c>
      <c r="H497" s="155">
        <v>-1.8</v>
      </c>
      <c r="I497" s="156"/>
      <c r="L497" s="151"/>
      <c r="M497" s="157"/>
      <c r="T497" s="158"/>
      <c r="AT497" s="153" t="s">
        <v>207</v>
      </c>
      <c r="AU497" s="153" t="s">
        <v>86</v>
      </c>
      <c r="AV497" s="12" t="s">
        <v>86</v>
      </c>
      <c r="AW497" s="12" t="s">
        <v>30</v>
      </c>
      <c r="AX497" s="12" t="s">
        <v>73</v>
      </c>
      <c r="AY497" s="153" t="s">
        <v>199</v>
      </c>
    </row>
    <row r="498" spans="2:51" s="12" customFormat="1" ht="12">
      <c r="B498" s="151"/>
      <c r="D498" s="152" t="s">
        <v>207</v>
      </c>
      <c r="E498" s="153" t="s">
        <v>1</v>
      </c>
      <c r="F498" s="154" t="s">
        <v>628</v>
      </c>
      <c r="H498" s="155">
        <v>29.434999999999999</v>
      </c>
      <c r="I498" s="156"/>
      <c r="L498" s="151"/>
      <c r="M498" s="157"/>
      <c r="T498" s="158"/>
      <c r="AT498" s="153" t="s">
        <v>207</v>
      </c>
      <c r="AU498" s="153" t="s">
        <v>86</v>
      </c>
      <c r="AV498" s="12" t="s">
        <v>86</v>
      </c>
      <c r="AW498" s="12" t="s">
        <v>30</v>
      </c>
      <c r="AX498" s="12" t="s">
        <v>73</v>
      </c>
      <c r="AY498" s="153" t="s">
        <v>199</v>
      </c>
    </row>
    <row r="499" spans="2:51" s="12" customFormat="1" ht="12">
      <c r="B499" s="151"/>
      <c r="D499" s="152" t="s">
        <v>207</v>
      </c>
      <c r="E499" s="153" t="s">
        <v>1</v>
      </c>
      <c r="F499" s="154" t="s">
        <v>616</v>
      </c>
      <c r="H499" s="155">
        <v>-1.8</v>
      </c>
      <c r="I499" s="156"/>
      <c r="L499" s="151"/>
      <c r="M499" s="157"/>
      <c r="T499" s="158"/>
      <c r="AT499" s="153" t="s">
        <v>207</v>
      </c>
      <c r="AU499" s="153" t="s">
        <v>86</v>
      </c>
      <c r="AV499" s="12" t="s">
        <v>86</v>
      </c>
      <c r="AW499" s="12" t="s">
        <v>30</v>
      </c>
      <c r="AX499" s="12" t="s">
        <v>73</v>
      </c>
      <c r="AY499" s="153" t="s">
        <v>199</v>
      </c>
    </row>
    <row r="500" spans="2:51" s="12" customFormat="1" ht="12">
      <c r="B500" s="151"/>
      <c r="D500" s="152" t="s">
        <v>207</v>
      </c>
      <c r="E500" s="153" t="s">
        <v>1</v>
      </c>
      <c r="F500" s="154" t="s">
        <v>629</v>
      </c>
      <c r="H500" s="155">
        <v>49.445</v>
      </c>
      <c r="I500" s="156"/>
      <c r="L500" s="151"/>
      <c r="M500" s="157"/>
      <c r="T500" s="158"/>
      <c r="AT500" s="153" t="s">
        <v>207</v>
      </c>
      <c r="AU500" s="153" t="s">
        <v>86</v>
      </c>
      <c r="AV500" s="12" t="s">
        <v>86</v>
      </c>
      <c r="AW500" s="12" t="s">
        <v>30</v>
      </c>
      <c r="AX500" s="12" t="s">
        <v>73</v>
      </c>
      <c r="AY500" s="153" t="s">
        <v>199</v>
      </c>
    </row>
    <row r="501" spans="2:51" s="12" customFormat="1" ht="12">
      <c r="B501" s="151"/>
      <c r="D501" s="152" t="s">
        <v>207</v>
      </c>
      <c r="E501" s="153" t="s">
        <v>1</v>
      </c>
      <c r="F501" s="154" t="s">
        <v>604</v>
      </c>
      <c r="H501" s="155">
        <v>-2</v>
      </c>
      <c r="I501" s="156"/>
      <c r="L501" s="151"/>
      <c r="M501" s="157"/>
      <c r="T501" s="158"/>
      <c r="AT501" s="153" t="s">
        <v>207</v>
      </c>
      <c r="AU501" s="153" t="s">
        <v>86</v>
      </c>
      <c r="AV501" s="12" t="s">
        <v>86</v>
      </c>
      <c r="AW501" s="12" t="s">
        <v>30</v>
      </c>
      <c r="AX501" s="12" t="s">
        <v>73</v>
      </c>
      <c r="AY501" s="153" t="s">
        <v>199</v>
      </c>
    </row>
    <row r="502" spans="2:51" s="12" customFormat="1" ht="12">
      <c r="B502" s="151"/>
      <c r="D502" s="152" t="s">
        <v>207</v>
      </c>
      <c r="E502" s="153" t="s">
        <v>1</v>
      </c>
      <c r="F502" s="154" t="s">
        <v>608</v>
      </c>
      <c r="H502" s="155">
        <v>-2.2280000000000002</v>
      </c>
      <c r="I502" s="156"/>
      <c r="L502" s="151"/>
      <c r="M502" s="157"/>
      <c r="T502" s="158"/>
      <c r="AT502" s="153" t="s">
        <v>207</v>
      </c>
      <c r="AU502" s="153" t="s">
        <v>86</v>
      </c>
      <c r="AV502" s="12" t="s">
        <v>86</v>
      </c>
      <c r="AW502" s="12" t="s">
        <v>30</v>
      </c>
      <c r="AX502" s="12" t="s">
        <v>73</v>
      </c>
      <c r="AY502" s="153" t="s">
        <v>199</v>
      </c>
    </row>
    <row r="503" spans="2:51" s="12" customFormat="1" ht="12">
      <c r="B503" s="151"/>
      <c r="D503" s="152" t="s">
        <v>207</v>
      </c>
      <c r="E503" s="153" t="s">
        <v>1</v>
      </c>
      <c r="F503" s="154" t="s">
        <v>609</v>
      </c>
      <c r="H503" s="155">
        <v>1.073</v>
      </c>
      <c r="I503" s="156"/>
      <c r="L503" s="151"/>
      <c r="M503" s="157"/>
      <c r="T503" s="158"/>
      <c r="AT503" s="153" t="s">
        <v>207</v>
      </c>
      <c r="AU503" s="153" t="s">
        <v>86</v>
      </c>
      <c r="AV503" s="12" t="s">
        <v>86</v>
      </c>
      <c r="AW503" s="12" t="s">
        <v>30</v>
      </c>
      <c r="AX503" s="12" t="s">
        <v>73</v>
      </c>
      <c r="AY503" s="153" t="s">
        <v>199</v>
      </c>
    </row>
    <row r="504" spans="2:51" s="12" customFormat="1" ht="12">
      <c r="B504" s="151"/>
      <c r="D504" s="152" t="s">
        <v>207</v>
      </c>
      <c r="E504" s="153" t="s">
        <v>1</v>
      </c>
      <c r="F504" s="154" t="s">
        <v>630</v>
      </c>
      <c r="H504" s="155">
        <v>49.445</v>
      </c>
      <c r="I504" s="156"/>
      <c r="L504" s="151"/>
      <c r="M504" s="157"/>
      <c r="T504" s="158"/>
      <c r="AT504" s="153" t="s">
        <v>207</v>
      </c>
      <c r="AU504" s="153" t="s">
        <v>86</v>
      </c>
      <c r="AV504" s="12" t="s">
        <v>86</v>
      </c>
      <c r="AW504" s="12" t="s">
        <v>30</v>
      </c>
      <c r="AX504" s="12" t="s">
        <v>73</v>
      </c>
      <c r="AY504" s="153" t="s">
        <v>199</v>
      </c>
    </row>
    <row r="505" spans="2:51" s="12" customFormat="1" ht="12">
      <c r="B505" s="151"/>
      <c r="D505" s="152" t="s">
        <v>207</v>
      </c>
      <c r="E505" s="153" t="s">
        <v>1</v>
      </c>
      <c r="F505" s="154" t="s">
        <v>604</v>
      </c>
      <c r="H505" s="155">
        <v>-2</v>
      </c>
      <c r="I505" s="156"/>
      <c r="L505" s="151"/>
      <c r="M505" s="157"/>
      <c r="T505" s="158"/>
      <c r="AT505" s="153" t="s">
        <v>207</v>
      </c>
      <c r="AU505" s="153" t="s">
        <v>86</v>
      </c>
      <c r="AV505" s="12" t="s">
        <v>86</v>
      </c>
      <c r="AW505" s="12" t="s">
        <v>30</v>
      </c>
      <c r="AX505" s="12" t="s">
        <v>73</v>
      </c>
      <c r="AY505" s="153" t="s">
        <v>199</v>
      </c>
    </row>
    <row r="506" spans="2:51" s="12" customFormat="1" ht="12">
      <c r="B506" s="151"/>
      <c r="D506" s="152" t="s">
        <v>207</v>
      </c>
      <c r="E506" s="153" t="s">
        <v>1</v>
      </c>
      <c r="F506" s="154" t="s">
        <v>608</v>
      </c>
      <c r="H506" s="155">
        <v>-2.2280000000000002</v>
      </c>
      <c r="I506" s="156"/>
      <c r="L506" s="151"/>
      <c r="M506" s="157"/>
      <c r="T506" s="158"/>
      <c r="AT506" s="153" t="s">
        <v>207</v>
      </c>
      <c r="AU506" s="153" t="s">
        <v>86</v>
      </c>
      <c r="AV506" s="12" t="s">
        <v>86</v>
      </c>
      <c r="AW506" s="12" t="s">
        <v>30</v>
      </c>
      <c r="AX506" s="12" t="s">
        <v>73</v>
      </c>
      <c r="AY506" s="153" t="s">
        <v>199</v>
      </c>
    </row>
    <row r="507" spans="2:51" s="12" customFormat="1" ht="12">
      <c r="B507" s="151"/>
      <c r="D507" s="152" t="s">
        <v>207</v>
      </c>
      <c r="E507" s="153" t="s">
        <v>1</v>
      </c>
      <c r="F507" s="154" t="s">
        <v>609</v>
      </c>
      <c r="H507" s="155">
        <v>1.073</v>
      </c>
      <c r="I507" s="156"/>
      <c r="L507" s="151"/>
      <c r="M507" s="157"/>
      <c r="T507" s="158"/>
      <c r="AT507" s="153" t="s">
        <v>207</v>
      </c>
      <c r="AU507" s="153" t="s">
        <v>86</v>
      </c>
      <c r="AV507" s="12" t="s">
        <v>86</v>
      </c>
      <c r="AW507" s="12" t="s">
        <v>30</v>
      </c>
      <c r="AX507" s="12" t="s">
        <v>73</v>
      </c>
      <c r="AY507" s="153" t="s">
        <v>199</v>
      </c>
    </row>
    <row r="508" spans="2:51" s="12" customFormat="1" ht="12">
      <c r="B508" s="151"/>
      <c r="D508" s="152" t="s">
        <v>207</v>
      </c>
      <c r="E508" s="153" t="s">
        <v>1</v>
      </c>
      <c r="F508" s="154" t="s">
        <v>631</v>
      </c>
      <c r="H508" s="155">
        <v>32.19</v>
      </c>
      <c r="I508" s="156"/>
      <c r="L508" s="151"/>
      <c r="M508" s="157"/>
      <c r="T508" s="158"/>
      <c r="AT508" s="153" t="s">
        <v>207</v>
      </c>
      <c r="AU508" s="153" t="s">
        <v>86</v>
      </c>
      <c r="AV508" s="12" t="s">
        <v>86</v>
      </c>
      <c r="AW508" s="12" t="s">
        <v>30</v>
      </c>
      <c r="AX508" s="12" t="s">
        <v>73</v>
      </c>
      <c r="AY508" s="153" t="s">
        <v>199</v>
      </c>
    </row>
    <row r="509" spans="2:51" s="12" customFormat="1" ht="12">
      <c r="B509" s="151"/>
      <c r="D509" s="152" t="s">
        <v>207</v>
      </c>
      <c r="E509" s="153" t="s">
        <v>1</v>
      </c>
      <c r="F509" s="154" t="s">
        <v>616</v>
      </c>
      <c r="H509" s="155">
        <v>-1.8</v>
      </c>
      <c r="I509" s="156"/>
      <c r="L509" s="151"/>
      <c r="M509" s="157"/>
      <c r="T509" s="158"/>
      <c r="AT509" s="153" t="s">
        <v>207</v>
      </c>
      <c r="AU509" s="153" t="s">
        <v>86</v>
      </c>
      <c r="AV509" s="12" t="s">
        <v>86</v>
      </c>
      <c r="AW509" s="12" t="s">
        <v>30</v>
      </c>
      <c r="AX509" s="12" t="s">
        <v>73</v>
      </c>
      <c r="AY509" s="153" t="s">
        <v>199</v>
      </c>
    </row>
    <row r="510" spans="2:51" s="12" customFormat="1" ht="12">
      <c r="B510" s="151"/>
      <c r="D510" s="152" t="s">
        <v>207</v>
      </c>
      <c r="E510" s="153" t="s">
        <v>1</v>
      </c>
      <c r="F510" s="154" t="s">
        <v>632</v>
      </c>
      <c r="H510" s="155">
        <v>18.850000000000001</v>
      </c>
      <c r="I510" s="156"/>
      <c r="L510" s="151"/>
      <c r="M510" s="157"/>
      <c r="T510" s="158"/>
      <c r="AT510" s="153" t="s">
        <v>207</v>
      </c>
      <c r="AU510" s="153" t="s">
        <v>86</v>
      </c>
      <c r="AV510" s="12" t="s">
        <v>86</v>
      </c>
      <c r="AW510" s="12" t="s">
        <v>30</v>
      </c>
      <c r="AX510" s="12" t="s">
        <v>73</v>
      </c>
      <c r="AY510" s="153" t="s">
        <v>199</v>
      </c>
    </row>
    <row r="511" spans="2:51" s="12" customFormat="1" ht="12">
      <c r="B511" s="151"/>
      <c r="D511" s="152" t="s">
        <v>207</v>
      </c>
      <c r="E511" s="153" t="s">
        <v>1</v>
      </c>
      <c r="F511" s="154" t="s">
        <v>606</v>
      </c>
      <c r="H511" s="155">
        <v>-1.4</v>
      </c>
      <c r="I511" s="156"/>
      <c r="L511" s="151"/>
      <c r="M511" s="157"/>
      <c r="T511" s="158"/>
      <c r="AT511" s="153" t="s">
        <v>207</v>
      </c>
      <c r="AU511" s="153" t="s">
        <v>86</v>
      </c>
      <c r="AV511" s="12" t="s">
        <v>86</v>
      </c>
      <c r="AW511" s="12" t="s">
        <v>30</v>
      </c>
      <c r="AX511" s="12" t="s">
        <v>73</v>
      </c>
      <c r="AY511" s="153" t="s">
        <v>199</v>
      </c>
    </row>
    <row r="512" spans="2:51" s="12" customFormat="1" ht="12">
      <c r="B512" s="151"/>
      <c r="D512" s="152" t="s">
        <v>207</v>
      </c>
      <c r="E512" s="153" t="s">
        <v>1</v>
      </c>
      <c r="F512" s="154" t="s">
        <v>633</v>
      </c>
      <c r="H512" s="155">
        <v>19.864999999999998</v>
      </c>
      <c r="I512" s="156"/>
      <c r="L512" s="151"/>
      <c r="M512" s="157"/>
      <c r="T512" s="158"/>
      <c r="AT512" s="153" t="s">
        <v>207</v>
      </c>
      <c r="AU512" s="153" t="s">
        <v>86</v>
      </c>
      <c r="AV512" s="12" t="s">
        <v>86</v>
      </c>
      <c r="AW512" s="12" t="s">
        <v>30</v>
      </c>
      <c r="AX512" s="12" t="s">
        <v>73</v>
      </c>
      <c r="AY512" s="153" t="s">
        <v>199</v>
      </c>
    </row>
    <row r="513" spans="2:65" s="12" customFormat="1" ht="12">
      <c r="B513" s="151"/>
      <c r="D513" s="152" t="s">
        <v>207</v>
      </c>
      <c r="E513" s="153" t="s">
        <v>1</v>
      </c>
      <c r="F513" s="154" t="s">
        <v>611</v>
      </c>
      <c r="H513" s="155">
        <v>-2.8</v>
      </c>
      <c r="I513" s="156"/>
      <c r="L513" s="151"/>
      <c r="M513" s="157"/>
      <c r="T513" s="158"/>
      <c r="AT513" s="153" t="s">
        <v>207</v>
      </c>
      <c r="AU513" s="153" t="s">
        <v>86</v>
      </c>
      <c r="AV513" s="12" t="s">
        <v>86</v>
      </c>
      <c r="AW513" s="12" t="s">
        <v>30</v>
      </c>
      <c r="AX513" s="12" t="s">
        <v>73</v>
      </c>
      <c r="AY513" s="153" t="s">
        <v>199</v>
      </c>
    </row>
    <row r="514" spans="2:65" s="13" customFormat="1" ht="12">
      <c r="B514" s="159"/>
      <c r="D514" s="152" t="s">
        <v>207</v>
      </c>
      <c r="E514" s="160" t="s">
        <v>1</v>
      </c>
      <c r="F514" s="161" t="s">
        <v>209</v>
      </c>
      <c r="H514" s="162">
        <v>777.85300000000097</v>
      </c>
      <c r="I514" s="163"/>
      <c r="L514" s="159"/>
      <c r="M514" s="164"/>
      <c r="T514" s="165"/>
      <c r="AT514" s="160" t="s">
        <v>207</v>
      </c>
      <c r="AU514" s="160" t="s">
        <v>86</v>
      </c>
      <c r="AV514" s="13" t="s">
        <v>205</v>
      </c>
      <c r="AW514" s="13" t="s">
        <v>30</v>
      </c>
      <c r="AX514" s="13" t="s">
        <v>80</v>
      </c>
      <c r="AY514" s="160" t="s">
        <v>199</v>
      </c>
    </row>
    <row r="515" spans="2:65" s="1" customFormat="1" ht="24.25" customHeight="1">
      <c r="B515" s="32"/>
      <c r="C515" s="137" t="s">
        <v>634</v>
      </c>
      <c r="D515" s="137" t="s">
        <v>201</v>
      </c>
      <c r="E515" s="138" t="s">
        <v>635</v>
      </c>
      <c r="F515" s="139" t="s">
        <v>636</v>
      </c>
      <c r="G515" s="140" t="s">
        <v>204</v>
      </c>
      <c r="H515" s="141">
        <v>777.85299999999995</v>
      </c>
      <c r="I515" s="142"/>
      <c r="J515" s="143">
        <f>ROUND(I515*H515,2)</f>
        <v>0</v>
      </c>
      <c r="K515" s="144"/>
      <c r="L515" s="32"/>
      <c r="M515" s="145" t="s">
        <v>1</v>
      </c>
      <c r="N515" s="146" t="s">
        <v>39</v>
      </c>
      <c r="P515" s="147">
        <f>O515*H515</f>
        <v>0</v>
      </c>
      <c r="Q515" s="147">
        <v>1.103E-2</v>
      </c>
      <c r="R515" s="147">
        <f>Q515*H515</f>
        <v>8.5797185899999988</v>
      </c>
      <c r="S515" s="147">
        <v>0</v>
      </c>
      <c r="T515" s="148">
        <f>S515*H515</f>
        <v>0</v>
      </c>
      <c r="AR515" s="149" t="s">
        <v>205</v>
      </c>
      <c r="AT515" s="149" t="s">
        <v>201</v>
      </c>
      <c r="AU515" s="149" t="s">
        <v>86</v>
      </c>
      <c r="AY515" s="17" t="s">
        <v>199</v>
      </c>
      <c r="BE515" s="150">
        <f>IF(N515="základní",J515,0)</f>
        <v>0</v>
      </c>
      <c r="BF515" s="150">
        <f>IF(N515="snížená",J515,0)</f>
        <v>0</v>
      </c>
      <c r="BG515" s="150">
        <f>IF(N515="zákl. přenesená",J515,0)</f>
        <v>0</v>
      </c>
      <c r="BH515" s="150">
        <f>IF(N515="sníž. přenesená",J515,0)</f>
        <v>0</v>
      </c>
      <c r="BI515" s="150">
        <f>IF(N515="nulová",J515,0)</f>
        <v>0</v>
      </c>
      <c r="BJ515" s="17" t="s">
        <v>86</v>
      </c>
      <c r="BK515" s="150">
        <f>ROUND(I515*H515,2)</f>
        <v>0</v>
      </c>
      <c r="BL515" s="17" t="s">
        <v>205</v>
      </c>
      <c r="BM515" s="149" t="s">
        <v>637</v>
      </c>
    </row>
    <row r="516" spans="2:65" s="12" customFormat="1" ht="12">
      <c r="B516" s="151"/>
      <c r="D516" s="152" t="s">
        <v>207</v>
      </c>
      <c r="E516" s="153" t="s">
        <v>1</v>
      </c>
      <c r="F516" s="154" t="s">
        <v>598</v>
      </c>
      <c r="H516" s="155">
        <v>43.064999999999998</v>
      </c>
      <c r="I516" s="156"/>
      <c r="L516" s="151"/>
      <c r="M516" s="157"/>
      <c r="T516" s="158"/>
      <c r="AT516" s="153" t="s">
        <v>207</v>
      </c>
      <c r="AU516" s="153" t="s">
        <v>86</v>
      </c>
      <c r="AV516" s="12" t="s">
        <v>86</v>
      </c>
      <c r="AW516" s="12" t="s">
        <v>30</v>
      </c>
      <c r="AX516" s="12" t="s">
        <v>73</v>
      </c>
      <c r="AY516" s="153" t="s">
        <v>199</v>
      </c>
    </row>
    <row r="517" spans="2:65" s="12" customFormat="1" ht="12">
      <c r="B517" s="151"/>
      <c r="D517" s="152" t="s">
        <v>207</v>
      </c>
      <c r="E517" s="153" t="s">
        <v>1</v>
      </c>
      <c r="F517" s="154" t="s">
        <v>599</v>
      </c>
      <c r="H517" s="155">
        <v>-1.6</v>
      </c>
      <c r="I517" s="156"/>
      <c r="L517" s="151"/>
      <c r="M517" s="157"/>
      <c r="T517" s="158"/>
      <c r="AT517" s="153" t="s">
        <v>207</v>
      </c>
      <c r="AU517" s="153" t="s">
        <v>86</v>
      </c>
      <c r="AV517" s="12" t="s">
        <v>86</v>
      </c>
      <c r="AW517" s="12" t="s">
        <v>30</v>
      </c>
      <c r="AX517" s="12" t="s">
        <v>73</v>
      </c>
      <c r="AY517" s="153" t="s">
        <v>199</v>
      </c>
    </row>
    <row r="518" spans="2:65" s="12" customFormat="1" ht="12">
      <c r="B518" s="151"/>
      <c r="D518" s="152" t="s">
        <v>207</v>
      </c>
      <c r="E518" s="153" t="s">
        <v>1</v>
      </c>
      <c r="F518" s="154" t="s">
        <v>600</v>
      </c>
      <c r="H518" s="155">
        <v>-4</v>
      </c>
      <c r="I518" s="156"/>
      <c r="L518" s="151"/>
      <c r="M518" s="157"/>
      <c r="T518" s="158"/>
      <c r="AT518" s="153" t="s">
        <v>207</v>
      </c>
      <c r="AU518" s="153" t="s">
        <v>86</v>
      </c>
      <c r="AV518" s="12" t="s">
        <v>86</v>
      </c>
      <c r="AW518" s="12" t="s">
        <v>30</v>
      </c>
      <c r="AX518" s="12" t="s">
        <v>73</v>
      </c>
      <c r="AY518" s="153" t="s">
        <v>199</v>
      </c>
    </row>
    <row r="519" spans="2:65" s="12" customFormat="1" ht="12">
      <c r="B519" s="151"/>
      <c r="D519" s="152" t="s">
        <v>207</v>
      </c>
      <c r="E519" s="153" t="s">
        <v>1</v>
      </c>
      <c r="F519" s="154" t="s">
        <v>601</v>
      </c>
      <c r="H519" s="155">
        <v>-3.8530000000000002</v>
      </c>
      <c r="I519" s="156"/>
      <c r="L519" s="151"/>
      <c r="M519" s="157"/>
      <c r="T519" s="158"/>
      <c r="AT519" s="153" t="s">
        <v>207</v>
      </c>
      <c r="AU519" s="153" t="s">
        <v>86</v>
      </c>
      <c r="AV519" s="12" t="s">
        <v>86</v>
      </c>
      <c r="AW519" s="12" t="s">
        <v>30</v>
      </c>
      <c r="AX519" s="12" t="s">
        <v>73</v>
      </c>
      <c r="AY519" s="153" t="s">
        <v>199</v>
      </c>
    </row>
    <row r="520" spans="2:65" s="12" customFormat="1" ht="12">
      <c r="B520" s="151"/>
      <c r="D520" s="152" t="s">
        <v>207</v>
      </c>
      <c r="E520" s="153" t="s">
        <v>1</v>
      </c>
      <c r="F520" s="154" t="s">
        <v>602</v>
      </c>
      <c r="H520" s="155">
        <v>1.5169999999999999</v>
      </c>
      <c r="I520" s="156"/>
      <c r="L520" s="151"/>
      <c r="M520" s="157"/>
      <c r="T520" s="158"/>
      <c r="AT520" s="153" t="s">
        <v>207</v>
      </c>
      <c r="AU520" s="153" t="s">
        <v>86</v>
      </c>
      <c r="AV520" s="12" t="s">
        <v>86</v>
      </c>
      <c r="AW520" s="12" t="s">
        <v>30</v>
      </c>
      <c r="AX520" s="12" t="s">
        <v>73</v>
      </c>
      <c r="AY520" s="153" t="s">
        <v>199</v>
      </c>
    </row>
    <row r="521" spans="2:65" s="12" customFormat="1" ht="12">
      <c r="B521" s="151"/>
      <c r="D521" s="152" t="s">
        <v>207</v>
      </c>
      <c r="E521" s="153" t="s">
        <v>1</v>
      </c>
      <c r="F521" s="154" t="s">
        <v>603</v>
      </c>
      <c r="H521" s="155">
        <v>41.064</v>
      </c>
      <c r="I521" s="156"/>
      <c r="L521" s="151"/>
      <c r="M521" s="157"/>
      <c r="T521" s="158"/>
      <c r="AT521" s="153" t="s">
        <v>207</v>
      </c>
      <c r="AU521" s="153" t="s">
        <v>86</v>
      </c>
      <c r="AV521" s="12" t="s">
        <v>86</v>
      </c>
      <c r="AW521" s="12" t="s">
        <v>30</v>
      </c>
      <c r="AX521" s="12" t="s">
        <v>73</v>
      </c>
      <c r="AY521" s="153" t="s">
        <v>199</v>
      </c>
    </row>
    <row r="522" spans="2:65" s="12" customFormat="1" ht="12">
      <c r="B522" s="151"/>
      <c r="D522" s="152" t="s">
        <v>207</v>
      </c>
      <c r="E522" s="153" t="s">
        <v>1</v>
      </c>
      <c r="F522" s="154" t="s">
        <v>604</v>
      </c>
      <c r="H522" s="155">
        <v>-2</v>
      </c>
      <c r="I522" s="156"/>
      <c r="L522" s="151"/>
      <c r="M522" s="157"/>
      <c r="T522" s="158"/>
      <c r="AT522" s="153" t="s">
        <v>207</v>
      </c>
      <c r="AU522" s="153" t="s">
        <v>86</v>
      </c>
      <c r="AV522" s="12" t="s">
        <v>86</v>
      </c>
      <c r="AW522" s="12" t="s">
        <v>30</v>
      </c>
      <c r="AX522" s="12" t="s">
        <v>73</v>
      </c>
      <c r="AY522" s="153" t="s">
        <v>199</v>
      </c>
    </row>
    <row r="523" spans="2:65" s="12" customFormat="1" ht="12">
      <c r="B523" s="151"/>
      <c r="D523" s="152" t="s">
        <v>207</v>
      </c>
      <c r="E523" s="153" t="s">
        <v>1</v>
      </c>
      <c r="F523" s="154" t="s">
        <v>605</v>
      </c>
      <c r="H523" s="155">
        <v>17.690000000000001</v>
      </c>
      <c r="I523" s="156"/>
      <c r="L523" s="151"/>
      <c r="M523" s="157"/>
      <c r="T523" s="158"/>
      <c r="AT523" s="153" t="s">
        <v>207</v>
      </c>
      <c r="AU523" s="153" t="s">
        <v>86</v>
      </c>
      <c r="AV523" s="12" t="s">
        <v>86</v>
      </c>
      <c r="AW523" s="12" t="s">
        <v>30</v>
      </c>
      <c r="AX523" s="12" t="s">
        <v>73</v>
      </c>
      <c r="AY523" s="153" t="s">
        <v>199</v>
      </c>
    </row>
    <row r="524" spans="2:65" s="12" customFormat="1" ht="12">
      <c r="B524" s="151"/>
      <c r="D524" s="152" t="s">
        <v>207</v>
      </c>
      <c r="E524" s="153" t="s">
        <v>1</v>
      </c>
      <c r="F524" s="154" t="s">
        <v>606</v>
      </c>
      <c r="H524" s="155">
        <v>-1.4</v>
      </c>
      <c r="I524" s="156"/>
      <c r="L524" s="151"/>
      <c r="M524" s="157"/>
      <c r="T524" s="158"/>
      <c r="AT524" s="153" t="s">
        <v>207</v>
      </c>
      <c r="AU524" s="153" t="s">
        <v>86</v>
      </c>
      <c r="AV524" s="12" t="s">
        <v>86</v>
      </c>
      <c r="AW524" s="12" t="s">
        <v>30</v>
      </c>
      <c r="AX524" s="12" t="s">
        <v>73</v>
      </c>
      <c r="AY524" s="153" t="s">
        <v>199</v>
      </c>
    </row>
    <row r="525" spans="2:65" s="12" customFormat="1" ht="12">
      <c r="B525" s="151"/>
      <c r="D525" s="152" t="s">
        <v>207</v>
      </c>
      <c r="E525" s="153" t="s">
        <v>1</v>
      </c>
      <c r="F525" s="154" t="s">
        <v>607</v>
      </c>
      <c r="H525" s="155">
        <v>35.206000000000003</v>
      </c>
      <c r="I525" s="156"/>
      <c r="L525" s="151"/>
      <c r="M525" s="157"/>
      <c r="T525" s="158"/>
      <c r="AT525" s="153" t="s">
        <v>207</v>
      </c>
      <c r="AU525" s="153" t="s">
        <v>86</v>
      </c>
      <c r="AV525" s="12" t="s">
        <v>86</v>
      </c>
      <c r="AW525" s="12" t="s">
        <v>30</v>
      </c>
      <c r="AX525" s="12" t="s">
        <v>73</v>
      </c>
      <c r="AY525" s="153" t="s">
        <v>199</v>
      </c>
    </row>
    <row r="526" spans="2:65" s="12" customFormat="1" ht="12">
      <c r="B526" s="151"/>
      <c r="D526" s="152" t="s">
        <v>207</v>
      </c>
      <c r="E526" s="153" t="s">
        <v>1</v>
      </c>
      <c r="F526" s="154" t="s">
        <v>606</v>
      </c>
      <c r="H526" s="155">
        <v>-1.4</v>
      </c>
      <c r="I526" s="156"/>
      <c r="L526" s="151"/>
      <c r="M526" s="157"/>
      <c r="T526" s="158"/>
      <c r="AT526" s="153" t="s">
        <v>207</v>
      </c>
      <c r="AU526" s="153" t="s">
        <v>86</v>
      </c>
      <c r="AV526" s="12" t="s">
        <v>86</v>
      </c>
      <c r="AW526" s="12" t="s">
        <v>30</v>
      </c>
      <c r="AX526" s="12" t="s">
        <v>73</v>
      </c>
      <c r="AY526" s="153" t="s">
        <v>199</v>
      </c>
    </row>
    <row r="527" spans="2:65" s="12" customFormat="1" ht="12">
      <c r="B527" s="151"/>
      <c r="D527" s="152" t="s">
        <v>207</v>
      </c>
      <c r="E527" s="153" t="s">
        <v>1</v>
      </c>
      <c r="F527" s="154" t="s">
        <v>599</v>
      </c>
      <c r="H527" s="155">
        <v>-1.6</v>
      </c>
      <c r="I527" s="156"/>
      <c r="L527" s="151"/>
      <c r="M527" s="157"/>
      <c r="T527" s="158"/>
      <c r="AT527" s="153" t="s">
        <v>207</v>
      </c>
      <c r="AU527" s="153" t="s">
        <v>86</v>
      </c>
      <c r="AV527" s="12" t="s">
        <v>86</v>
      </c>
      <c r="AW527" s="12" t="s">
        <v>30</v>
      </c>
      <c r="AX527" s="12" t="s">
        <v>73</v>
      </c>
      <c r="AY527" s="153" t="s">
        <v>199</v>
      </c>
    </row>
    <row r="528" spans="2:65" s="12" customFormat="1" ht="12">
      <c r="B528" s="151"/>
      <c r="D528" s="152" t="s">
        <v>207</v>
      </c>
      <c r="E528" s="153" t="s">
        <v>1</v>
      </c>
      <c r="F528" s="154" t="s">
        <v>608</v>
      </c>
      <c r="H528" s="155">
        <v>-2.2280000000000002</v>
      </c>
      <c r="I528" s="156"/>
      <c r="L528" s="151"/>
      <c r="M528" s="157"/>
      <c r="T528" s="158"/>
      <c r="AT528" s="153" t="s">
        <v>207</v>
      </c>
      <c r="AU528" s="153" t="s">
        <v>86</v>
      </c>
      <c r="AV528" s="12" t="s">
        <v>86</v>
      </c>
      <c r="AW528" s="12" t="s">
        <v>30</v>
      </c>
      <c r="AX528" s="12" t="s">
        <v>73</v>
      </c>
      <c r="AY528" s="153" t="s">
        <v>199</v>
      </c>
    </row>
    <row r="529" spans="2:51" s="12" customFormat="1" ht="12">
      <c r="B529" s="151"/>
      <c r="D529" s="152" t="s">
        <v>207</v>
      </c>
      <c r="E529" s="153" t="s">
        <v>1</v>
      </c>
      <c r="F529" s="154" t="s">
        <v>609</v>
      </c>
      <c r="H529" s="155">
        <v>1.073</v>
      </c>
      <c r="I529" s="156"/>
      <c r="L529" s="151"/>
      <c r="M529" s="157"/>
      <c r="T529" s="158"/>
      <c r="AT529" s="153" t="s">
        <v>207</v>
      </c>
      <c r="AU529" s="153" t="s">
        <v>86</v>
      </c>
      <c r="AV529" s="12" t="s">
        <v>86</v>
      </c>
      <c r="AW529" s="12" t="s">
        <v>30</v>
      </c>
      <c r="AX529" s="12" t="s">
        <v>73</v>
      </c>
      <c r="AY529" s="153" t="s">
        <v>199</v>
      </c>
    </row>
    <row r="530" spans="2:51" s="12" customFormat="1" ht="12">
      <c r="B530" s="151"/>
      <c r="D530" s="152" t="s">
        <v>207</v>
      </c>
      <c r="E530" s="153" t="s">
        <v>1</v>
      </c>
      <c r="F530" s="154" t="s">
        <v>610</v>
      </c>
      <c r="H530" s="155">
        <v>99.18</v>
      </c>
      <c r="I530" s="156"/>
      <c r="L530" s="151"/>
      <c r="M530" s="157"/>
      <c r="T530" s="158"/>
      <c r="AT530" s="153" t="s">
        <v>207</v>
      </c>
      <c r="AU530" s="153" t="s">
        <v>86</v>
      </c>
      <c r="AV530" s="12" t="s">
        <v>86</v>
      </c>
      <c r="AW530" s="12" t="s">
        <v>30</v>
      </c>
      <c r="AX530" s="12" t="s">
        <v>73</v>
      </c>
      <c r="AY530" s="153" t="s">
        <v>199</v>
      </c>
    </row>
    <row r="531" spans="2:51" s="12" customFormat="1" ht="12">
      <c r="B531" s="151"/>
      <c r="D531" s="152" t="s">
        <v>207</v>
      </c>
      <c r="E531" s="153" t="s">
        <v>1</v>
      </c>
      <c r="F531" s="154" t="s">
        <v>611</v>
      </c>
      <c r="H531" s="155">
        <v>-2.8</v>
      </c>
      <c r="I531" s="156"/>
      <c r="L531" s="151"/>
      <c r="M531" s="157"/>
      <c r="T531" s="158"/>
      <c r="AT531" s="153" t="s">
        <v>207</v>
      </c>
      <c r="AU531" s="153" t="s">
        <v>86</v>
      </c>
      <c r="AV531" s="12" t="s">
        <v>86</v>
      </c>
      <c r="AW531" s="12" t="s">
        <v>30</v>
      </c>
      <c r="AX531" s="12" t="s">
        <v>73</v>
      </c>
      <c r="AY531" s="153" t="s">
        <v>199</v>
      </c>
    </row>
    <row r="532" spans="2:51" s="12" customFormat="1" ht="12">
      <c r="B532" s="151"/>
      <c r="D532" s="152" t="s">
        <v>207</v>
      </c>
      <c r="E532" s="153" t="s">
        <v>1</v>
      </c>
      <c r="F532" s="154" t="s">
        <v>604</v>
      </c>
      <c r="H532" s="155">
        <v>-2</v>
      </c>
      <c r="I532" s="156"/>
      <c r="L532" s="151"/>
      <c r="M532" s="157"/>
      <c r="T532" s="158"/>
      <c r="AT532" s="153" t="s">
        <v>207</v>
      </c>
      <c r="AU532" s="153" t="s">
        <v>86</v>
      </c>
      <c r="AV532" s="12" t="s">
        <v>86</v>
      </c>
      <c r="AW532" s="12" t="s">
        <v>30</v>
      </c>
      <c r="AX532" s="12" t="s">
        <v>73</v>
      </c>
      <c r="AY532" s="153" t="s">
        <v>199</v>
      </c>
    </row>
    <row r="533" spans="2:51" s="12" customFormat="1" ht="12">
      <c r="B533" s="151"/>
      <c r="D533" s="152" t="s">
        <v>207</v>
      </c>
      <c r="E533" s="153" t="s">
        <v>1</v>
      </c>
      <c r="F533" s="154" t="s">
        <v>608</v>
      </c>
      <c r="H533" s="155">
        <v>-2.2280000000000002</v>
      </c>
      <c r="I533" s="156"/>
      <c r="L533" s="151"/>
      <c r="M533" s="157"/>
      <c r="T533" s="158"/>
      <c r="AT533" s="153" t="s">
        <v>207</v>
      </c>
      <c r="AU533" s="153" t="s">
        <v>86</v>
      </c>
      <c r="AV533" s="12" t="s">
        <v>86</v>
      </c>
      <c r="AW533" s="12" t="s">
        <v>30</v>
      </c>
      <c r="AX533" s="12" t="s">
        <v>73</v>
      </c>
      <c r="AY533" s="153" t="s">
        <v>199</v>
      </c>
    </row>
    <row r="534" spans="2:51" s="12" customFormat="1" ht="12">
      <c r="B534" s="151"/>
      <c r="D534" s="152" t="s">
        <v>207</v>
      </c>
      <c r="E534" s="153" t="s">
        <v>1</v>
      </c>
      <c r="F534" s="154" t="s">
        <v>612</v>
      </c>
      <c r="H534" s="155">
        <v>-14.477</v>
      </c>
      <c r="I534" s="156"/>
      <c r="L534" s="151"/>
      <c r="M534" s="157"/>
      <c r="T534" s="158"/>
      <c r="AT534" s="153" t="s">
        <v>207</v>
      </c>
      <c r="AU534" s="153" t="s">
        <v>86</v>
      </c>
      <c r="AV534" s="12" t="s">
        <v>86</v>
      </c>
      <c r="AW534" s="12" t="s">
        <v>30</v>
      </c>
      <c r="AX534" s="12" t="s">
        <v>73</v>
      </c>
      <c r="AY534" s="153" t="s">
        <v>199</v>
      </c>
    </row>
    <row r="535" spans="2:51" s="12" customFormat="1" ht="12">
      <c r="B535" s="151"/>
      <c r="D535" s="152" t="s">
        <v>207</v>
      </c>
      <c r="E535" s="153" t="s">
        <v>1</v>
      </c>
      <c r="F535" s="154" t="s">
        <v>609</v>
      </c>
      <c r="H535" s="155">
        <v>1.073</v>
      </c>
      <c r="I535" s="156"/>
      <c r="L535" s="151"/>
      <c r="M535" s="157"/>
      <c r="T535" s="158"/>
      <c r="AT535" s="153" t="s">
        <v>207</v>
      </c>
      <c r="AU535" s="153" t="s">
        <v>86</v>
      </c>
      <c r="AV535" s="12" t="s">
        <v>86</v>
      </c>
      <c r="AW535" s="12" t="s">
        <v>30</v>
      </c>
      <c r="AX535" s="12" t="s">
        <v>73</v>
      </c>
      <c r="AY535" s="153" t="s">
        <v>199</v>
      </c>
    </row>
    <row r="536" spans="2:51" s="12" customFormat="1" ht="12">
      <c r="B536" s="151"/>
      <c r="D536" s="152" t="s">
        <v>207</v>
      </c>
      <c r="E536" s="153" t="s">
        <v>1</v>
      </c>
      <c r="F536" s="154" t="s">
        <v>613</v>
      </c>
      <c r="H536" s="155">
        <v>3.73</v>
      </c>
      <c r="I536" s="156"/>
      <c r="L536" s="151"/>
      <c r="M536" s="157"/>
      <c r="T536" s="158"/>
      <c r="AT536" s="153" t="s">
        <v>207</v>
      </c>
      <c r="AU536" s="153" t="s">
        <v>86</v>
      </c>
      <c r="AV536" s="12" t="s">
        <v>86</v>
      </c>
      <c r="AW536" s="12" t="s">
        <v>30</v>
      </c>
      <c r="AX536" s="12" t="s">
        <v>73</v>
      </c>
      <c r="AY536" s="153" t="s">
        <v>199</v>
      </c>
    </row>
    <row r="537" spans="2:51" s="12" customFormat="1" ht="12">
      <c r="B537" s="151"/>
      <c r="D537" s="152" t="s">
        <v>207</v>
      </c>
      <c r="E537" s="153" t="s">
        <v>1</v>
      </c>
      <c r="F537" s="154" t="s">
        <v>614</v>
      </c>
      <c r="H537" s="155">
        <v>29.434999999999999</v>
      </c>
      <c r="I537" s="156"/>
      <c r="L537" s="151"/>
      <c r="M537" s="157"/>
      <c r="T537" s="158"/>
      <c r="AT537" s="153" t="s">
        <v>207</v>
      </c>
      <c r="AU537" s="153" t="s">
        <v>86</v>
      </c>
      <c r="AV537" s="12" t="s">
        <v>86</v>
      </c>
      <c r="AW537" s="12" t="s">
        <v>30</v>
      </c>
      <c r="AX537" s="12" t="s">
        <v>73</v>
      </c>
      <c r="AY537" s="153" t="s">
        <v>199</v>
      </c>
    </row>
    <row r="538" spans="2:51" s="12" customFormat="1" ht="12">
      <c r="B538" s="151"/>
      <c r="D538" s="152" t="s">
        <v>207</v>
      </c>
      <c r="E538" s="153" t="s">
        <v>1</v>
      </c>
      <c r="F538" s="154" t="s">
        <v>606</v>
      </c>
      <c r="H538" s="155">
        <v>-1.4</v>
      </c>
      <c r="I538" s="156"/>
      <c r="L538" s="151"/>
      <c r="M538" s="157"/>
      <c r="T538" s="158"/>
      <c r="AT538" s="153" t="s">
        <v>207</v>
      </c>
      <c r="AU538" s="153" t="s">
        <v>86</v>
      </c>
      <c r="AV538" s="12" t="s">
        <v>86</v>
      </c>
      <c r="AW538" s="12" t="s">
        <v>30</v>
      </c>
      <c r="AX538" s="12" t="s">
        <v>73</v>
      </c>
      <c r="AY538" s="153" t="s">
        <v>199</v>
      </c>
    </row>
    <row r="539" spans="2:51" s="12" customFormat="1" ht="12">
      <c r="B539" s="151"/>
      <c r="D539" s="152" t="s">
        <v>207</v>
      </c>
      <c r="E539" s="153" t="s">
        <v>1</v>
      </c>
      <c r="F539" s="154" t="s">
        <v>615</v>
      </c>
      <c r="H539" s="155">
        <v>29.725000000000001</v>
      </c>
      <c r="I539" s="156"/>
      <c r="L539" s="151"/>
      <c r="M539" s="157"/>
      <c r="T539" s="158"/>
      <c r="AT539" s="153" t="s">
        <v>207</v>
      </c>
      <c r="AU539" s="153" t="s">
        <v>86</v>
      </c>
      <c r="AV539" s="12" t="s">
        <v>86</v>
      </c>
      <c r="AW539" s="12" t="s">
        <v>30</v>
      </c>
      <c r="AX539" s="12" t="s">
        <v>73</v>
      </c>
      <c r="AY539" s="153" t="s">
        <v>199</v>
      </c>
    </row>
    <row r="540" spans="2:51" s="12" customFormat="1" ht="12">
      <c r="B540" s="151"/>
      <c r="D540" s="152" t="s">
        <v>207</v>
      </c>
      <c r="E540" s="153" t="s">
        <v>1</v>
      </c>
      <c r="F540" s="154" t="s">
        <v>616</v>
      </c>
      <c r="H540" s="155">
        <v>-1.8</v>
      </c>
      <c r="I540" s="156"/>
      <c r="L540" s="151"/>
      <c r="M540" s="157"/>
      <c r="T540" s="158"/>
      <c r="AT540" s="153" t="s">
        <v>207</v>
      </c>
      <c r="AU540" s="153" t="s">
        <v>86</v>
      </c>
      <c r="AV540" s="12" t="s">
        <v>86</v>
      </c>
      <c r="AW540" s="12" t="s">
        <v>30</v>
      </c>
      <c r="AX540" s="12" t="s">
        <v>73</v>
      </c>
      <c r="AY540" s="153" t="s">
        <v>199</v>
      </c>
    </row>
    <row r="541" spans="2:51" s="12" customFormat="1" ht="12">
      <c r="B541" s="151"/>
      <c r="D541" s="152" t="s">
        <v>207</v>
      </c>
      <c r="E541" s="153" t="s">
        <v>1</v>
      </c>
      <c r="F541" s="154" t="s">
        <v>617</v>
      </c>
      <c r="H541" s="155">
        <v>49.445</v>
      </c>
      <c r="I541" s="156"/>
      <c r="L541" s="151"/>
      <c r="M541" s="157"/>
      <c r="T541" s="158"/>
      <c r="AT541" s="153" t="s">
        <v>207</v>
      </c>
      <c r="AU541" s="153" t="s">
        <v>86</v>
      </c>
      <c r="AV541" s="12" t="s">
        <v>86</v>
      </c>
      <c r="AW541" s="12" t="s">
        <v>30</v>
      </c>
      <c r="AX541" s="12" t="s">
        <v>73</v>
      </c>
      <c r="AY541" s="153" t="s">
        <v>199</v>
      </c>
    </row>
    <row r="542" spans="2:51" s="12" customFormat="1" ht="12">
      <c r="B542" s="151"/>
      <c r="D542" s="152" t="s">
        <v>207</v>
      </c>
      <c r="E542" s="153" t="s">
        <v>1</v>
      </c>
      <c r="F542" s="154" t="s">
        <v>604</v>
      </c>
      <c r="H542" s="155">
        <v>-2</v>
      </c>
      <c r="I542" s="156"/>
      <c r="L542" s="151"/>
      <c r="M542" s="157"/>
      <c r="T542" s="158"/>
      <c r="AT542" s="153" t="s">
        <v>207</v>
      </c>
      <c r="AU542" s="153" t="s">
        <v>86</v>
      </c>
      <c r="AV542" s="12" t="s">
        <v>86</v>
      </c>
      <c r="AW542" s="12" t="s">
        <v>30</v>
      </c>
      <c r="AX542" s="12" t="s">
        <v>73</v>
      </c>
      <c r="AY542" s="153" t="s">
        <v>199</v>
      </c>
    </row>
    <row r="543" spans="2:51" s="12" customFormat="1" ht="12">
      <c r="B543" s="151"/>
      <c r="D543" s="152" t="s">
        <v>207</v>
      </c>
      <c r="E543" s="153" t="s">
        <v>1</v>
      </c>
      <c r="F543" s="154" t="s">
        <v>608</v>
      </c>
      <c r="H543" s="155">
        <v>-2.2280000000000002</v>
      </c>
      <c r="I543" s="156"/>
      <c r="L543" s="151"/>
      <c r="M543" s="157"/>
      <c r="T543" s="158"/>
      <c r="AT543" s="153" t="s">
        <v>207</v>
      </c>
      <c r="AU543" s="153" t="s">
        <v>86</v>
      </c>
      <c r="AV543" s="12" t="s">
        <v>86</v>
      </c>
      <c r="AW543" s="12" t="s">
        <v>30</v>
      </c>
      <c r="AX543" s="12" t="s">
        <v>73</v>
      </c>
      <c r="AY543" s="153" t="s">
        <v>199</v>
      </c>
    </row>
    <row r="544" spans="2:51" s="12" customFormat="1" ht="12">
      <c r="B544" s="151"/>
      <c r="D544" s="152" t="s">
        <v>207</v>
      </c>
      <c r="E544" s="153" t="s">
        <v>1</v>
      </c>
      <c r="F544" s="154" t="s">
        <v>609</v>
      </c>
      <c r="H544" s="155">
        <v>1.073</v>
      </c>
      <c r="I544" s="156"/>
      <c r="L544" s="151"/>
      <c r="M544" s="157"/>
      <c r="T544" s="158"/>
      <c r="AT544" s="153" t="s">
        <v>207</v>
      </c>
      <c r="AU544" s="153" t="s">
        <v>86</v>
      </c>
      <c r="AV544" s="12" t="s">
        <v>86</v>
      </c>
      <c r="AW544" s="12" t="s">
        <v>30</v>
      </c>
      <c r="AX544" s="12" t="s">
        <v>73</v>
      </c>
      <c r="AY544" s="153" t="s">
        <v>199</v>
      </c>
    </row>
    <row r="545" spans="2:51" s="12" customFormat="1" ht="12">
      <c r="B545" s="151"/>
      <c r="D545" s="152" t="s">
        <v>207</v>
      </c>
      <c r="E545" s="153" t="s">
        <v>1</v>
      </c>
      <c r="F545" s="154" t="s">
        <v>618</v>
      </c>
      <c r="H545" s="155">
        <v>49.445</v>
      </c>
      <c r="I545" s="156"/>
      <c r="L545" s="151"/>
      <c r="M545" s="157"/>
      <c r="T545" s="158"/>
      <c r="AT545" s="153" t="s">
        <v>207</v>
      </c>
      <c r="AU545" s="153" t="s">
        <v>86</v>
      </c>
      <c r="AV545" s="12" t="s">
        <v>86</v>
      </c>
      <c r="AW545" s="12" t="s">
        <v>30</v>
      </c>
      <c r="AX545" s="12" t="s">
        <v>73</v>
      </c>
      <c r="AY545" s="153" t="s">
        <v>199</v>
      </c>
    </row>
    <row r="546" spans="2:51" s="12" customFormat="1" ht="12">
      <c r="B546" s="151"/>
      <c r="D546" s="152" t="s">
        <v>207</v>
      </c>
      <c r="E546" s="153" t="s">
        <v>1</v>
      </c>
      <c r="F546" s="154" t="s">
        <v>604</v>
      </c>
      <c r="H546" s="155">
        <v>-2</v>
      </c>
      <c r="I546" s="156"/>
      <c r="L546" s="151"/>
      <c r="M546" s="157"/>
      <c r="T546" s="158"/>
      <c r="AT546" s="153" t="s">
        <v>207</v>
      </c>
      <c r="AU546" s="153" t="s">
        <v>86</v>
      </c>
      <c r="AV546" s="12" t="s">
        <v>86</v>
      </c>
      <c r="AW546" s="12" t="s">
        <v>30</v>
      </c>
      <c r="AX546" s="12" t="s">
        <v>73</v>
      </c>
      <c r="AY546" s="153" t="s">
        <v>199</v>
      </c>
    </row>
    <row r="547" spans="2:51" s="12" customFormat="1" ht="12">
      <c r="B547" s="151"/>
      <c r="D547" s="152" t="s">
        <v>207</v>
      </c>
      <c r="E547" s="153" t="s">
        <v>1</v>
      </c>
      <c r="F547" s="154" t="s">
        <v>608</v>
      </c>
      <c r="H547" s="155">
        <v>-2.2280000000000002</v>
      </c>
      <c r="I547" s="156"/>
      <c r="L547" s="151"/>
      <c r="M547" s="157"/>
      <c r="T547" s="158"/>
      <c r="AT547" s="153" t="s">
        <v>207</v>
      </c>
      <c r="AU547" s="153" t="s">
        <v>86</v>
      </c>
      <c r="AV547" s="12" t="s">
        <v>86</v>
      </c>
      <c r="AW547" s="12" t="s">
        <v>30</v>
      </c>
      <c r="AX547" s="12" t="s">
        <v>73</v>
      </c>
      <c r="AY547" s="153" t="s">
        <v>199</v>
      </c>
    </row>
    <row r="548" spans="2:51" s="12" customFormat="1" ht="12">
      <c r="B548" s="151"/>
      <c r="D548" s="152" t="s">
        <v>207</v>
      </c>
      <c r="E548" s="153" t="s">
        <v>1</v>
      </c>
      <c r="F548" s="154" t="s">
        <v>609</v>
      </c>
      <c r="H548" s="155">
        <v>1.073</v>
      </c>
      <c r="I548" s="156"/>
      <c r="L548" s="151"/>
      <c r="M548" s="157"/>
      <c r="T548" s="158"/>
      <c r="AT548" s="153" t="s">
        <v>207</v>
      </c>
      <c r="AU548" s="153" t="s">
        <v>86</v>
      </c>
      <c r="AV548" s="12" t="s">
        <v>86</v>
      </c>
      <c r="AW548" s="12" t="s">
        <v>30</v>
      </c>
      <c r="AX548" s="12" t="s">
        <v>73</v>
      </c>
      <c r="AY548" s="153" t="s">
        <v>199</v>
      </c>
    </row>
    <row r="549" spans="2:51" s="12" customFormat="1" ht="12">
      <c r="B549" s="151"/>
      <c r="D549" s="152" t="s">
        <v>207</v>
      </c>
      <c r="E549" s="153" t="s">
        <v>1</v>
      </c>
      <c r="F549" s="154" t="s">
        <v>619</v>
      </c>
      <c r="H549" s="155">
        <v>29.725000000000001</v>
      </c>
      <c r="I549" s="156"/>
      <c r="L549" s="151"/>
      <c r="M549" s="157"/>
      <c r="T549" s="158"/>
      <c r="AT549" s="153" t="s">
        <v>207</v>
      </c>
      <c r="AU549" s="153" t="s">
        <v>86</v>
      </c>
      <c r="AV549" s="12" t="s">
        <v>86</v>
      </c>
      <c r="AW549" s="12" t="s">
        <v>30</v>
      </c>
      <c r="AX549" s="12" t="s">
        <v>73</v>
      </c>
      <c r="AY549" s="153" t="s">
        <v>199</v>
      </c>
    </row>
    <row r="550" spans="2:51" s="12" customFormat="1" ht="12">
      <c r="B550" s="151"/>
      <c r="D550" s="152" t="s">
        <v>207</v>
      </c>
      <c r="E550" s="153" t="s">
        <v>1</v>
      </c>
      <c r="F550" s="154" t="s">
        <v>616</v>
      </c>
      <c r="H550" s="155">
        <v>-1.8</v>
      </c>
      <c r="I550" s="156"/>
      <c r="L550" s="151"/>
      <c r="M550" s="157"/>
      <c r="T550" s="158"/>
      <c r="AT550" s="153" t="s">
        <v>207</v>
      </c>
      <c r="AU550" s="153" t="s">
        <v>86</v>
      </c>
      <c r="AV550" s="12" t="s">
        <v>86</v>
      </c>
      <c r="AW550" s="12" t="s">
        <v>30</v>
      </c>
      <c r="AX550" s="12" t="s">
        <v>73</v>
      </c>
      <c r="AY550" s="153" t="s">
        <v>199</v>
      </c>
    </row>
    <row r="551" spans="2:51" s="12" customFormat="1" ht="12">
      <c r="B551" s="151"/>
      <c r="D551" s="152" t="s">
        <v>207</v>
      </c>
      <c r="E551" s="153" t="s">
        <v>1</v>
      </c>
      <c r="F551" s="154" t="s">
        <v>620</v>
      </c>
      <c r="H551" s="155">
        <v>29.725000000000001</v>
      </c>
      <c r="I551" s="156"/>
      <c r="L551" s="151"/>
      <c r="M551" s="157"/>
      <c r="T551" s="158"/>
      <c r="AT551" s="153" t="s">
        <v>207</v>
      </c>
      <c r="AU551" s="153" t="s">
        <v>86</v>
      </c>
      <c r="AV551" s="12" t="s">
        <v>86</v>
      </c>
      <c r="AW551" s="12" t="s">
        <v>30</v>
      </c>
      <c r="AX551" s="12" t="s">
        <v>73</v>
      </c>
      <c r="AY551" s="153" t="s">
        <v>199</v>
      </c>
    </row>
    <row r="552" spans="2:51" s="12" customFormat="1" ht="12">
      <c r="B552" s="151"/>
      <c r="D552" s="152" t="s">
        <v>207</v>
      </c>
      <c r="E552" s="153" t="s">
        <v>1</v>
      </c>
      <c r="F552" s="154" t="s">
        <v>616</v>
      </c>
      <c r="H552" s="155">
        <v>-1.8</v>
      </c>
      <c r="I552" s="156"/>
      <c r="L552" s="151"/>
      <c r="M552" s="157"/>
      <c r="T552" s="158"/>
      <c r="AT552" s="153" t="s">
        <v>207</v>
      </c>
      <c r="AU552" s="153" t="s">
        <v>86</v>
      </c>
      <c r="AV552" s="12" t="s">
        <v>86</v>
      </c>
      <c r="AW552" s="12" t="s">
        <v>30</v>
      </c>
      <c r="AX552" s="12" t="s">
        <v>73</v>
      </c>
      <c r="AY552" s="153" t="s">
        <v>199</v>
      </c>
    </row>
    <row r="553" spans="2:51" s="12" customFormat="1" ht="12">
      <c r="B553" s="151"/>
      <c r="D553" s="152" t="s">
        <v>207</v>
      </c>
      <c r="E553" s="153" t="s">
        <v>1</v>
      </c>
      <c r="F553" s="154" t="s">
        <v>621</v>
      </c>
      <c r="H553" s="155">
        <v>49.445</v>
      </c>
      <c r="I553" s="156"/>
      <c r="L553" s="151"/>
      <c r="M553" s="157"/>
      <c r="T553" s="158"/>
      <c r="AT553" s="153" t="s">
        <v>207</v>
      </c>
      <c r="AU553" s="153" t="s">
        <v>86</v>
      </c>
      <c r="AV553" s="12" t="s">
        <v>86</v>
      </c>
      <c r="AW553" s="12" t="s">
        <v>30</v>
      </c>
      <c r="AX553" s="12" t="s">
        <v>73</v>
      </c>
      <c r="AY553" s="153" t="s">
        <v>199</v>
      </c>
    </row>
    <row r="554" spans="2:51" s="12" customFormat="1" ht="12">
      <c r="B554" s="151"/>
      <c r="D554" s="152" t="s">
        <v>207</v>
      </c>
      <c r="E554" s="153" t="s">
        <v>1</v>
      </c>
      <c r="F554" s="154" t="s">
        <v>616</v>
      </c>
      <c r="H554" s="155">
        <v>-1.8</v>
      </c>
      <c r="I554" s="156"/>
      <c r="L554" s="151"/>
      <c r="M554" s="157"/>
      <c r="T554" s="158"/>
      <c r="AT554" s="153" t="s">
        <v>207</v>
      </c>
      <c r="AU554" s="153" t="s">
        <v>86</v>
      </c>
      <c r="AV554" s="12" t="s">
        <v>86</v>
      </c>
      <c r="AW554" s="12" t="s">
        <v>30</v>
      </c>
      <c r="AX554" s="12" t="s">
        <v>73</v>
      </c>
      <c r="AY554" s="153" t="s">
        <v>199</v>
      </c>
    </row>
    <row r="555" spans="2:51" s="12" customFormat="1" ht="12">
      <c r="B555" s="151"/>
      <c r="D555" s="152" t="s">
        <v>207</v>
      </c>
      <c r="E555" s="153" t="s">
        <v>1</v>
      </c>
      <c r="F555" s="154" t="s">
        <v>604</v>
      </c>
      <c r="H555" s="155">
        <v>-2</v>
      </c>
      <c r="I555" s="156"/>
      <c r="L555" s="151"/>
      <c r="M555" s="157"/>
      <c r="T555" s="158"/>
      <c r="AT555" s="153" t="s">
        <v>207</v>
      </c>
      <c r="AU555" s="153" t="s">
        <v>86</v>
      </c>
      <c r="AV555" s="12" t="s">
        <v>86</v>
      </c>
      <c r="AW555" s="12" t="s">
        <v>30</v>
      </c>
      <c r="AX555" s="12" t="s">
        <v>73</v>
      </c>
      <c r="AY555" s="153" t="s">
        <v>199</v>
      </c>
    </row>
    <row r="556" spans="2:51" s="12" customFormat="1" ht="12">
      <c r="B556" s="151"/>
      <c r="D556" s="152" t="s">
        <v>207</v>
      </c>
      <c r="E556" s="153" t="s">
        <v>1</v>
      </c>
      <c r="F556" s="154" t="s">
        <v>608</v>
      </c>
      <c r="H556" s="155">
        <v>-2.2280000000000002</v>
      </c>
      <c r="I556" s="156"/>
      <c r="L556" s="151"/>
      <c r="M556" s="157"/>
      <c r="T556" s="158"/>
      <c r="AT556" s="153" t="s">
        <v>207</v>
      </c>
      <c r="AU556" s="153" t="s">
        <v>86</v>
      </c>
      <c r="AV556" s="12" t="s">
        <v>86</v>
      </c>
      <c r="AW556" s="12" t="s">
        <v>30</v>
      </c>
      <c r="AX556" s="12" t="s">
        <v>73</v>
      </c>
      <c r="AY556" s="153" t="s">
        <v>199</v>
      </c>
    </row>
    <row r="557" spans="2:51" s="12" customFormat="1" ht="12">
      <c r="B557" s="151"/>
      <c r="D557" s="152" t="s">
        <v>207</v>
      </c>
      <c r="E557" s="153" t="s">
        <v>1</v>
      </c>
      <c r="F557" s="154" t="s">
        <v>609</v>
      </c>
      <c r="H557" s="155">
        <v>1.073</v>
      </c>
      <c r="I557" s="156"/>
      <c r="L557" s="151"/>
      <c r="M557" s="157"/>
      <c r="T557" s="158"/>
      <c r="AT557" s="153" t="s">
        <v>207</v>
      </c>
      <c r="AU557" s="153" t="s">
        <v>86</v>
      </c>
      <c r="AV557" s="12" t="s">
        <v>86</v>
      </c>
      <c r="AW557" s="12" t="s">
        <v>30</v>
      </c>
      <c r="AX557" s="12" t="s">
        <v>73</v>
      </c>
      <c r="AY557" s="153" t="s">
        <v>199</v>
      </c>
    </row>
    <row r="558" spans="2:51" s="12" customFormat="1" ht="12">
      <c r="B558" s="151"/>
      <c r="D558" s="152" t="s">
        <v>207</v>
      </c>
      <c r="E558" s="153" t="s">
        <v>1</v>
      </c>
      <c r="F558" s="154" t="s">
        <v>622</v>
      </c>
      <c r="H558" s="155">
        <v>82.504999999999995</v>
      </c>
      <c r="I558" s="156"/>
      <c r="L558" s="151"/>
      <c r="M558" s="157"/>
      <c r="T558" s="158"/>
      <c r="AT558" s="153" t="s">
        <v>207</v>
      </c>
      <c r="AU558" s="153" t="s">
        <v>86</v>
      </c>
      <c r="AV558" s="12" t="s">
        <v>86</v>
      </c>
      <c r="AW558" s="12" t="s">
        <v>30</v>
      </c>
      <c r="AX558" s="12" t="s">
        <v>73</v>
      </c>
      <c r="AY558" s="153" t="s">
        <v>199</v>
      </c>
    </row>
    <row r="559" spans="2:51" s="12" customFormat="1" ht="12">
      <c r="B559" s="151"/>
      <c r="D559" s="152" t="s">
        <v>207</v>
      </c>
      <c r="E559" s="153" t="s">
        <v>1</v>
      </c>
      <c r="F559" s="154" t="s">
        <v>623</v>
      </c>
      <c r="H559" s="155">
        <v>-14</v>
      </c>
      <c r="I559" s="156"/>
      <c r="L559" s="151"/>
      <c r="M559" s="157"/>
      <c r="T559" s="158"/>
      <c r="AT559" s="153" t="s">
        <v>207</v>
      </c>
      <c r="AU559" s="153" t="s">
        <v>86</v>
      </c>
      <c r="AV559" s="12" t="s">
        <v>86</v>
      </c>
      <c r="AW559" s="12" t="s">
        <v>30</v>
      </c>
      <c r="AX559" s="12" t="s">
        <v>73</v>
      </c>
      <c r="AY559" s="153" t="s">
        <v>199</v>
      </c>
    </row>
    <row r="560" spans="2:51" s="12" customFormat="1" ht="12">
      <c r="B560" s="151"/>
      <c r="D560" s="152" t="s">
        <v>207</v>
      </c>
      <c r="E560" s="153" t="s">
        <v>1</v>
      </c>
      <c r="F560" s="154" t="s">
        <v>624</v>
      </c>
      <c r="H560" s="155">
        <v>-2.452</v>
      </c>
      <c r="I560" s="156"/>
      <c r="L560" s="151"/>
      <c r="M560" s="157"/>
      <c r="T560" s="158"/>
      <c r="AT560" s="153" t="s">
        <v>207</v>
      </c>
      <c r="AU560" s="153" t="s">
        <v>86</v>
      </c>
      <c r="AV560" s="12" t="s">
        <v>86</v>
      </c>
      <c r="AW560" s="12" t="s">
        <v>30</v>
      </c>
      <c r="AX560" s="12" t="s">
        <v>73</v>
      </c>
      <c r="AY560" s="153" t="s">
        <v>199</v>
      </c>
    </row>
    <row r="561" spans="2:51" s="12" customFormat="1" ht="12">
      <c r="B561" s="151"/>
      <c r="D561" s="152" t="s">
        <v>207</v>
      </c>
      <c r="E561" s="153" t="s">
        <v>1</v>
      </c>
      <c r="F561" s="154" t="s">
        <v>625</v>
      </c>
      <c r="H561" s="155">
        <v>1.373</v>
      </c>
      <c r="I561" s="156"/>
      <c r="L561" s="151"/>
      <c r="M561" s="157"/>
      <c r="T561" s="158"/>
      <c r="AT561" s="153" t="s">
        <v>207</v>
      </c>
      <c r="AU561" s="153" t="s">
        <v>86</v>
      </c>
      <c r="AV561" s="12" t="s">
        <v>86</v>
      </c>
      <c r="AW561" s="12" t="s">
        <v>30</v>
      </c>
      <c r="AX561" s="12" t="s">
        <v>73</v>
      </c>
      <c r="AY561" s="153" t="s">
        <v>199</v>
      </c>
    </row>
    <row r="562" spans="2:51" s="12" customFormat="1" ht="12">
      <c r="B562" s="151"/>
      <c r="D562" s="152" t="s">
        <v>207</v>
      </c>
      <c r="E562" s="153" t="s">
        <v>1</v>
      </c>
      <c r="F562" s="154" t="s">
        <v>626</v>
      </c>
      <c r="H562" s="155">
        <v>49.445</v>
      </c>
      <c r="I562" s="156"/>
      <c r="L562" s="151"/>
      <c r="M562" s="157"/>
      <c r="T562" s="158"/>
      <c r="AT562" s="153" t="s">
        <v>207</v>
      </c>
      <c r="AU562" s="153" t="s">
        <v>86</v>
      </c>
      <c r="AV562" s="12" t="s">
        <v>86</v>
      </c>
      <c r="AW562" s="12" t="s">
        <v>30</v>
      </c>
      <c r="AX562" s="12" t="s">
        <v>73</v>
      </c>
      <c r="AY562" s="153" t="s">
        <v>199</v>
      </c>
    </row>
    <row r="563" spans="2:51" s="12" customFormat="1" ht="12">
      <c r="B563" s="151"/>
      <c r="D563" s="152" t="s">
        <v>207</v>
      </c>
      <c r="E563" s="153" t="s">
        <v>1</v>
      </c>
      <c r="F563" s="154" t="s">
        <v>616</v>
      </c>
      <c r="H563" s="155">
        <v>-1.8</v>
      </c>
      <c r="I563" s="156"/>
      <c r="L563" s="151"/>
      <c r="M563" s="157"/>
      <c r="T563" s="158"/>
      <c r="AT563" s="153" t="s">
        <v>207</v>
      </c>
      <c r="AU563" s="153" t="s">
        <v>86</v>
      </c>
      <c r="AV563" s="12" t="s">
        <v>86</v>
      </c>
      <c r="AW563" s="12" t="s">
        <v>30</v>
      </c>
      <c r="AX563" s="12" t="s">
        <v>73</v>
      </c>
      <c r="AY563" s="153" t="s">
        <v>199</v>
      </c>
    </row>
    <row r="564" spans="2:51" s="12" customFormat="1" ht="12">
      <c r="B564" s="151"/>
      <c r="D564" s="152" t="s">
        <v>207</v>
      </c>
      <c r="E564" s="153" t="s">
        <v>1</v>
      </c>
      <c r="F564" s="154" t="s">
        <v>604</v>
      </c>
      <c r="H564" s="155">
        <v>-2</v>
      </c>
      <c r="I564" s="156"/>
      <c r="L564" s="151"/>
      <c r="M564" s="157"/>
      <c r="T564" s="158"/>
      <c r="AT564" s="153" t="s">
        <v>207</v>
      </c>
      <c r="AU564" s="153" t="s">
        <v>86</v>
      </c>
      <c r="AV564" s="12" t="s">
        <v>86</v>
      </c>
      <c r="AW564" s="12" t="s">
        <v>30</v>
      </c>
      <c r="AX564" s="12" t="s">
        <v>73</v>
      </c>
      <c r="AY564" s="153" t="s">
        <v>199</v>
      </c>
    </row>
    <row r="565" spans="2:51" s="12" customFormat="1" ht="12">
      <c r="B565" s="151"/>
      <c r="D565" s="152" t="s">
        <v>207</v>
      </c>
      <c r="E565" s="153" t="s">
        <v>1</v>
      </c>
      <c r="F565" s="154" t="s">
        <v>608</v>
      </c>
      <c r="H565" s="155">
        <v>-2.2280000000000002</v>
      </c>
      <c r="I565" s="156"/>
      <c r="L565" s="151"/>
      <c r="M565" s="157"/>
      <c r="T565" s="158"/>
      <c r="AT565" s="153" t="s">
        <v>207</v>
      </c>
      <c r="AU565" s="153" t="s">
        <v>86</v>
      </c>
      <c r="AV565" s="12" t="s">
        <v>86</v>
      </c>
      <c r="AW565" s="12" t="s">
        <v>30</v>
      </c>
      <c r="AX565" s="12" t="s">
        <v>73</v>
      </c>
      <c r="AY565" s="153" t="s">
        <v>199</v>
      </c>
    </row>
    <row r="566" spans="2:51" s="12" customFormat="1" ht="12">
      <c r="B566" s="151"/>
      <c r="D566" s="152" t="s">
        <v>207</v>
      </c>
      <c r="E566" s="153" t="s">
        <v>1</v>
      </c>
      <c r="F566" s="154" t="s">
        <v>609</v>
      </c>
      <c r="H566" s="155">
        <v>1.073</v>
      </c>
      <c r="I566" s="156"/>
      <c r="L566" s="151"/>
      <c r="M566" s="157"/>
      <c r="T566" s="158"/>
      <c r="AT566" s="153" t="s">
        <v>207</v>
      </c>
      <c r="AU566" s="153" t="s">
        <v>86</v>
      </c>
      <c r="AV566" s="12" t="s">
        <v>86</v>
      </c>
      <c r="AW566" s="12" t="s">
        <v>30</v>
      </c>
      <c r="AX566" s="12" t="s">
        <v>73</v>
      </c>
      <c r="AY566" s="153" t="s">
        <v>199</v>
      </c>
    </row>
    <row r="567" spans="2:51" s="12" customFormat="1" ht="12">
      <c r="B567" s="151"/>
      <c r="D567" s="152" t="s">
        <v>207</v>
      </c>
      <c r="E567" s="153" t="s">
        <v>1</v>
      </c>
      <c r="F567" s="154" t="s">
        <v>627</v>
      </c>
      <c r="H567" s="155">
        <v>29.725000000000001</v>
      </c>
      <c r="I567" s="156"/>
      <c r="L567" s="151"/>
      <c r="M567" s="157"/>
      <c r="T567" s="158"/>
      <c r="AT567" s="153" t="s">
        <v>207</v>
      </c>
      <c r="AU567" s="153" t="s">
        <v>86</v>
      </c>
      <c r="AV567" s="12" t="s">
        <v>86</v>
      </c>
      <c r="AW567" s="12" t="s">
        <v>30</v>
      </c>
      <c r="AX567" s="12" t="s">
        <v>73</v>
      </c>
      <c r="AY567" s="153" t="s">
        <v>199</v>
      </c>
    </row>
    <row r="568" spans="2:51" s="12" customFormat="1" ht="12">
      <c r="B568" s="151"/>
      <c r="D568" s="152" t="s">
        <v>207</v>
      </c>
      <c r="E568" s="153" t="s">
        <v>1</v>
      </c>
      <c r="F568" s="154" t="s">
        <v>616</v>
      </c>
      <c r="H568" s="155">
        <v>-1.8</v>
      </c>
      <c r="I568" s="156"/>
      <c r="L568" s="151"/>
      <c r="M568" s="157"/>
      <c r="T568" s="158"/>
      <c r="AT568" s="153" t="s">
        <v>207</v>
      </c>
      <c r="AU568" s="153" t="s">
        <v>86</v>
      </c>
      <c r="AV568" s="12" t="s">
        <v>86</v>
      </c>
      <c r="AW568" s="12" t="s">
        <v>30</v>
      </c>
      <c r="AX568" s="12" t="s">
        <v>73</v>
      </c>
      <c r="AY568" s="153" t="s">
        <v>199</v>
      </c>
    </row>
    <row r="569" spans="2:51" s="12" customFormat="1" ht="12">
      <c r="B569" s="151"/>
      <c r="D569" s="152" t="s">
        <v>207</v>
      </c>
      <c r="E569" s="153" t="s">
        <v>1</v>
      </c>
      <c r="F569" s="154" t="s">
        <v>628</v>
      </c>
      <c r="H569" s="155">
        <v>29.434999999999999</v>
      </c>
      <c r="I569" s="156"/>
      <c r="L569" s="151"/>
      <c r="M569" s="157"/>
      <c r="T569" s="158"/>
      <c r="AT569" s="153" t="s">
        <v>207</v>
      </c>
      <c r="AU569" s="153" t="s">
        <v>86</v>
      </c>
      <c r="AV569" s="12" t="s">
        <v>86</v>
      </c>
      <c r="AW569" s="12" t="s">
        <v>30</v>
      </c>
      <c r="AX569" s="12" t="s">
        <v>73</v>
      </c>
      <c r="AY569" s="153" t="s">
        <v>199</v>
      </c>
    </row>
    <row r="570" spans="2:51" s="12" customFormat="1" ht="12">
      <c r="B570" s="151"/>
      <c r="D570" s="152" t="s">
        <v>207</v>
      </c>
      <c r="E570" s="153" t="s">
        <v>1</v>
      </c>
      <c r="F570" s="154" t="s">
        <v>616</v>
      </c>
      <c r="H570" s="155">
        <v>-1.8</v>
      </c>
      <c r="I570" s="156"/>
      <c r="L570" s="151"/>
      <c r="M570" s="157"/>
      <c r="T570" s="158"/>
      <c r="AT570" s="153" t="s">
        <v>207</v>
      </c>
      <c r="AU570" s="153" t="s">
        <v>86</v>
      </c>
      <c r="AV570" s="12" t="s">
        <v>86</v>
      </c>
      <c r="AW570" s="12" t="s">
        <v>30</v>
      </c>
      <c r="AX570" s="12" t="s">
        <v>73</v>
      </c>
      <c r="AY570" s="153" t="s">
        <v>199</v>
      </c>
    </row>
    <row r="571" spans="2:51" s="12" customFormat="1" ht="12">
      <c r="B571" s="151"/>
      <c r="D571" s="152" t="s">
        <v>207</v>
      </c>
      <c r="E571" s="153" t="s">
        <v>1</v>
      </c>
      <c r="F571" s="154" t="s">
        <v>629</v>
      </c>
      <c r="H571" s="155">
        <v>49.445</v>
      </c>
      <c r="I571" s="156"/>
      <c r="L571" s="151"/>
      <c r="M571" s="157"/>
      <c r="T571" s="158"/>
      <c r="AT571" s="153" t="s">
        <v>207</v>
      </c>
      <c r="AU571" s="153" t="s">
        <v>86</v>
      </c>
      <c r="AV571" s="12" t="s">
        <v>86</v>
      </c>
      <c r="AW571" s="12" t="s">
        <v>30</v>
      </c>
      <c r="AX571" s="12" t="s">
        <v>73</v>
      </c>
      <c r="AY571" s="153" t="s">
        <v>199</v>
      </c>
    </row>
    <row r="572" spans="2:51" s="12" customFormat="1" ht="12">
      <c r="B572" s="151"/>
      <c r="D572" s="152" t="s">
        <v>207</v>
      </c>
      <c r="E572" s="153" t="s">
        <v>1</v>
      </c>
      <c r="F572" s="154" t="s">
        <v>604</v>
      </c>
      <c r="H572" s="155">
        <v>-2</v>
      </c>
      <c r="I572" s="156"/>
      <c r="L572" s="151"/>
      <c r="M572" s="157"/>
      <c r="T572" s="158"/>
      <c r="AT572" s="153" t="s">
        <v>207</v>
      </c>
      <c r="AU572" s="153" t="s">
        <v>86</v>
      </c>
      <c r="AV572" s="12" t="s">
        <v>86</v>
      </c>
      <c r="AW572" s="12" t="s">
        <v>30</v>
      </c>
      <c r="AX572" s="12" t="s">
        <v>73</v>
      </c>
      <c r="AY572" s="153" t="s">
        <v>199</v>
      </c>
    </row>
    <row r="573" spans="2:51" s="12" customFormat="1" ht="12">
      <c r="B573" s="151"/>
      <c r="D573" s="152" t="s">
        <v>207</v>
      </c>
      <c r="E573" s="153" t="s">
        <v>1</v>
      </c>
      <c r="F573" s="154" t="s">
        <v>608</v>
      </c>
      <c r="H573" s="155">
        <v>-2.2280000000000002</v>
      </c>
      <c r="I573" s="156"/>
      <c r="L573" s="151"/>
      <c r="M573" s="157"/>
      <c r="T573" s="158"/>
      <c r="AT573" s="153" t="s">
        <v>207</v>
      </c>
      <c r="AU573" s="153" t="s">
        <v>86</v>
      </c>
      <c r="AV573" s="12" t="s">
        <v>86</v>
      </c>
      <c r="AW573" s="12" t="s">
        <v>30</v>
      </c>
      <c r="AX573" s="12" t="s">
        <v>73</v>
      </c>
      <c r="AY573" s="153" t="s">
        <v>199</v>
      </c>
    </row>
    <row r="574" spans="2:51" s="12" customFormat="1" ht="12">
      <c r="B574" s="151"/>
      <c r="D574" s="152" t="s">
        <v>207</v>
      </c>
      <c r="E574" s="153" t="s">
        <v>1</v>
      </c>
      <c r="F574" s="154" t="s">
        <v>609</v>
      </c>
      <c r="H574" s="155">
        <v>1.073</v>
      </c>
      <c r="I574" s="156"/>
      <c r="L574" s="151"/>
      <c r="M574" s="157"/>
      <c r="T574" s="158"/>
      <c r="AT574" s="153" t="s">
        <v>207</v>
      </c>
      <c r="AU574" s="153" t="s">
        <v>86</v>
      </c>
      <c r="AV574" s="12" t="s">
        <v>86</v>
      </c>
      <c r="AW574" s="12" t="s">
        <v>30</v>
      </c>
      <c r="AX574" s="12" t="s">
        <v>73</v>
      </c>
      <c r="AY574" s="153" t="s">
        <v>199</v>
      </c>
    </row>
    <row r="575" spans="2:51" s="12" customFormat="1" ht="12">
      <c r="B575" s="151"/>
      <c r="D575" s="152" t="s">
        <v>207</v>
      </c>
      <c r="E575" s="153" t="s">
        <v>1</v>
      </c>
      <c r="F575" s="154" t="s">
        <v>630</v>
      </c>
      <c r="H575" s="155">
        <v>49.445</v>
      </c>
      <c r="I575" s="156"/>
      <c r="L575" s="151"/>
      <c r="M575" s="157"/>
      <c r="T575" s="158"/>
      <c r="AT575" s="153" t="s">
        <v>207</v>
      </c>
      <c r="AU575" s="153" t="s">
        <v>86</v>
      </c>
      <c r="AV575" s="12" t="s">
        <v>86</v>
      </c>
      <c r="AW575" s="12" t="s">
        <v>30</v>
      </c>
      <c r="AX575" s="12" t="s">
        <v>73</v>
      </c>
      <c r="AY575" s="153" t="s">
        <v>199</v>
      </c>
    </row>
    <row r="576" spans="2:51" s="12" customFormat="1" ht="12">
      <c r="B576" s="151"/>
      <c r="D576" s="152" t="s">
        <v>207</v>
      </c>
      <c r="E576" s="153" t="s">
        <v>1</v>
      </c>
      <c r="F576" s="154" t="s">
        <v>604</v>
      </c>
      <c r="H576" s="155">
        <v>-2</v>
      </c>
      <c r="I576" s="156"/>
      <c r="L576" s="151"/>
      <c r="M576" s="157"/>
      <c r="T576" s="158"/>
      <c r="AT576" s="153" t="s">
        <v>207</v>
      </c>
      <c r="AU576" s="153" t="s">
        <v>86</v>
      </c>
      <c r="AV576" s="12" t="s">
        <v>86</v>
      </c>
      <c r="AW576" s="12" t="s">
        <v>30</v>
      </c>
      <c r="AX576" s="12" t="s">
        <v>73</v>
      </c>
      <c r="AY576" s="153" t="s">
        <v>199</v>
      </c>
    </row>
    <row r="577" spans="2:65" s="12" customFormat="1" ht="12">
      <c r="B577" s="151"/>
      <c r="D577" s="152" t="s">
        <v>207</v>
      </c>
      <c r="E577" s="153" t="s">
        <v>1</v>
      </c>
      <c r="F577" s="154" t="s">
        <v>608</v>
      </c>
      <c r="H577" s="155">
        <v>-2.2280000000000002</v>
      </c>
      <c r="I577" s="156"/>
      <c r="L577" s="151"/>
      <c r="M577" s="157"/>
      <c r="T577" s="158"/>
      <c r="AT577" s="153" t="s">
        <v>207</v>
      </c>
      <c r="AU577" s="153" t="s">
        <v>86</v>
      </c>
      <c r="AV577" s="12" t="s">
        <v>86</v>
      </c>
      <c r="AW577" s="12" t="s">
        <v>30</v>
      </c>
      <c r="AX577" s="12" t="s">
        <v>73</v>
      </c>
      <c r="AY577" s="153" t="s">
        <v>199</v>
      </c>
    </row>
    <row r="578" spans="2:65" s="12" customFormat="1" ht="12">
      <c r="B578" s="151"/>
      <c r="D578" s="152" t="s">
        <v>207</v>
      </c>
      <c r="E578" s="153" t="s">
        <v>1</v>
      </c>
      <c r="F578" s="154" t="s">
        <v>609</v>
      </c>
      <c r="H578" s="155">
        <v>1.073</v>
      </c>
      <c r="I578" s="156"/>
      <c r="L578" s="151"/>
      <c r="M578" s="157"/>
      <c r="T578" s="158"/>
      <c r="AT578" s="153" t="s">
        <v>207</v>
      </c>
      <c r="AU578" s="153" t="s">
        <v>86</v>
      </c>
      <c r="AV578" s="12" t="s">
        <v>86</v>
      </c>
      <c r="AW578" s="12" t="s">
        <v>30</v>
      </c>
      <c r="AX578" s="12" t="s">
        <v>73</v>
      </c>
      <c r="AY578" s="153" t="s">
        <v>199</v>
      </c>
    </row>
    <row r="579" spans="2:65" s="12" customFormat="1" ht="12">
      <c r="B579" s="151"/>
      <c r="D579" s="152" t="s">
        <v>207</v>
      </c>
      <c r="E579" s="153" t="s">
        <v>1</v>
      </c>
      <c r="F579" s="154" t="s">
        <v>631</v>
      </c>
      <c r="H579" s="155">
        <v>32.19</v>
      </c>
      <c r="I579" s="156"/>
      <c r="L579" s="151"/>
      <c r="M579" s="157"/>
      <c r="T579" s="158"/>
      <c r="AT579" s="153" t="s">
        <v>207</v>
      </c>
      <c r="AU579" s="153" t="s">
        <v>86</v>
      </c>
      <c r="AV579" s="12" t="s">
        <v>86</v>
      </c>
      <c r="AW579" s="12" t="s">
        <v>30</v>
      </c>
      <c r="AX579" s="12" t="s">
        <v>73</v>
      </c>
      <c r="AY579" s="153" t="s">
        <v>199</v>
      </c>
    </row>
    <row r="580" spans="2:65" s="12" customFormat="1" ht="12">
      <c r="B580" s="151"/>
      <c r="D580" s="152" t="s">
        <v>207</v>
      </c>
      <c r="E580" s="153" t="s">
        <v>1</v>
      </c>
      <c r="F580" s="154" t="s">
        <v>616</v>
      </c>
      <c r="H580" s="155">
        <v>-1.8</v>
      </c>
      <c r="I580" s="156"/>
      <c r="L580" s="151"/>
      <c r="M580" s="157"/>
      <c r="T580" s="158"/>
      <c r="AT580" s="153" t="s">
        <v>207</v>
      </c>
      <c r="AU580" s="153" t="s">
        <v>86</v>
      </c>
      <c r="AV580" s="12" t="s">
        <v>86</v>
      </c>
      <c r="AW580" s="12" t="s">
        <v>30</v>
      </c>
      <c r="AX580" s="12" t="s">
        <v>73</v>
      </c>
      <c r="AY580" s="153" t="s">
        <v>199</v>
      </c>
    </row>
    <row r="581" spans="2:65" s="12" customFormat="1" ht="12">
      <c r="B581" s="151"/>
      <c r="D581" s="152" t="s">
        <v>207</v>
      </c>
      <c r="E581" s="153" t="s">
        <v>1</v>
      </c>
      <c r="F581" s="154" t="s">
        <v>632</v>
      </c>
      <c r="H581" s="155">
        <v>18.850000000000001</v>
      </c>
      <c r="I581" s="156"/>
      <c r="L581" s="151"/>
      <c r="M581" s="157"/>
      <c r="T581" s="158"/>
      <c r="AT581" s="153" t="s">
        <v>207</v>
      </c>
      <c r="AU581" s="153" t="s">
        <v>86</v>
      </c>
      <c r="AV581" s="12" t="s">
        <v>86</v>
      </c>
      <c r="AW581" s="12" t="s">
        <v>30</v>
      </c>
      <c r="AX581" s="12" t="s">
        <v>73</v>
      </c>
      <c r="AY581" s="153" t="s">
        <v>199</v>
      </c>
    </row>
    <row r="582" spans="2:65" s="12" customFormat="1" ht="12">
      <c r="B582" s="151"/>
      <c r="D582" s="152" t="s">
        <v>207</v>
      </c>
      <c r="E582" s="153" t="s">
        <v>1</v>
      </c>
      <c r="F582" s="154" t="s">
        <v>606</v>
      </c>
      <c r="H582" s="155">
        <v>-1.4</v>
      </c>
      <c r="I582" s="156"/>
      <c r="L582" s="151"/>
      <c r="M582" s="157"/>
      <c r="T582" s="158"/>
      <c r="AT582" s="153" t="s">
        <v>207</v>
      </c>
      <c r="AU582" s="153" t="s">
        <v>86</v>
      </c>
      <c r="AV582" s="12" t="s">
        <v>86</v>
      </c>
      <c r="AW582" s="12" t="s">
        <v>30</v>
      </c>
      <c r="AX582" s="12" t="s">
        <v>73</v>
      </c>
      <c r="AY582" s="153" t="s">
        <v>199</v>
      </c>
    </row>
    <row r="583" spans="2:65" s="12" customFormat="1" ht="12">
      <c r="B583" s="151"/>
      <c r="D583" s="152" t="s">
        <v>207</v>
      </c>
      <c r="E583" s="153" t="s">
        <v>1</v>
      </c>
      <c r="F583" s="154" t="s">
        <v>633</v>
      </c>
      <c r="H583" s="155">
        <v>19.864999999999998</v>
      </c>
      <c r="I583" s="156"/>
      <c r="L583" s="151"/>
      <c r="M583" s="157"/>
      <c r="T583" s="158"/>
      <c r="AT583" s="153" t="s">
        <v>207</v>
      </c>
      <c r="AU583" s="153" t="s">
        <v>86</v>
      </c>
      <c r="AV583" s="12" t="s">
        <v>86</v>
      </c>
      <c r="AW583" s="12" t="s">
        <v>30</v>
      </c>
      <c r="AX583" s="12" t="s">
        <v>73</v>
      </c>
      <c r="AY583" s="153" t="s">
        <v>199</v>
      </c>
    </row>
    <row r="584" spans="2:65" s="12" customFormat="1" ht="12">
      <c r="B584" s="151"/>
      <c r="D584" s="152" t="s">
        <v>207</v>
      </c>
      <c r="E584" s="153" t="s">
        <v>1</v>
      </c>
      <c r="F584" s="154" t="s">
        <v>611</v>
      </c>
      <c r="H584" s="155">
        <v>-2.8</v>
      </c>
      <c r="I584" s="156"/>
      <c r="L584" s="151"/>
      <c r="M584" s="157"/>
      <c r="T584" s="158"/>
      <c r="AT584" s="153" t="s">
        <v>207</v>
      </c>
      <c r="AU584" s="153" t="s">
        <v>86</v>
      </c>
      <c r="AV584" s="12" t="s">
        <v>86</v>
      </c>
      <c r="AW584" s="12" t="s">
        <v>30</v>
      </c>
      <c r="AX584" s="12" t="s">
        <v>73</v>
      </c>
      <c r="AY584" s="153" t="s">
        <v>199</v>
      </c>
    </row>
    <row r="585" spans="2:65" s="13" customFormat="1" ht="12">
      <c r="B585" s="159"/>
      <c r="D585" s="152" t="s">
        <v>207</v>
      </c>
      <c r="E585" s="160" t="s">
        <v>1</v>
      </c>
      <c r="F585" s="161" t="s">
        <v>209</v>
      </c>
      <c r="H585" s="162">
        <v>777.85300000000097</v>
      </c>
      <c r="I585" s="163"/>
      <c r="L585" s="159"/>
      <c r="M585" s="164"/>
      <c r="T585" s="165"/>
      <c r="AT585" s="160" t="s">
        <v>207</v>
      </c>
      <c r="AU585" s="160" t="s">
        <v>86</v>
      </c>
      <c r="AV585" s="13" t="s">
        <v>205</v>
      </c>
      <c r="AW585" s="13" t="s">
        <v>30</v>
      </c>
      <c r="AX585" s="13" t="s">
        <v>80</v>
      </c>
      <c r="AY585" s="160" t="s">
        <v>199</v>
      </c>
    </row>
    <row r="586" spans="2:65" s="1" customFormat="1" ht="24.25" customHeight="1">
      <c r="B586" s="32"/>
      <c r="C586" s="137" t="s">
        <v>638</v>
      </c>
      <c r="D586" s="137" t="s">
        <v>201</v>
      </c>
      <c r="E586" s="138" t="s">
        <v>639</v>
      </c>
      <c r="F586" s="139" t="s">
        <v>640</v>
      </c>
      <c r="G586" s="140" t="s">
        <v>204</v>
      </c>
      <c r="H586" s="141">
        <v>777.85299999999995</v>
      </c>
      <c r="I586" s="142"/>
      <c r="J586" s="143">
        <f>ROUND(I586*H586,2)</f>
        <v>0</v>
      </c>
      <c r="K586" s="144"/>
      <c r="L586" s="32"/>
      <c r="M586" s="145" t="s">
        <v>1</v>
      </c>
      <c r="N586" s="146" t="s">
        <v>39</v>
      </c>
      <c r="P586" s="147">
        <f>O586*H586</f>
        <v>0</v>
      </c>
      <c r="Q586" s="147">
        <v>5.5199999999999997E-3</v>
      </c>
      <c r="R586" s="147">
        <f>Q586*H586</f>
        <v>4.2937485599999992</v>
      </c>
      <c r="S586" s="147">
        <v>0</v>
      </c>
      <c r="T586" s="148">
        <f>S586*H586</f>
        <v>0</v>
      </c>
      <c r="AR586" s="149" t="s">
        <v>205</v>
      </c>
      <c r="AT586" s="149" t="s">
        <v>201</v>
      </c>
      <c r="AU586" s="149" t="s">
        <v>86</v>
      </c>
      <c r="AY586" s="17" t="s">
        <v>199</v>
      </c>
      <c r="BE586" s="150">
        <f>IF(N586="základní",J586,0)</f>
        <v>0</v>
      </c>
      <c r="BF586" s="150">
        <f>IF(N586="snížená",J586,0)</f>
        <v>0</v>
      </c>
      <c r="BG586" s="150">
        <f>IF(N586="zákl. přenesená",J586,0)</f>
        <v>0</v>
      </c>
      <c r="BH586" s="150">
        <f>IF(N586="sníž. přenesená",J586,0)</f>
        <v>0</v>
      </c>
      <c r="BI586" s="150">
        <f>IF(N586="nulová",J586,0)</f>
        <v>0</v>
      </c>
      <c r="BJ586" s="17" t="s">
        <v>86</v>
      </c>
      <c r="BK586" s="150">
        <f>ROUND(I586*H586,2)</f>
        <v>0</v>
      </c>
      <c r="BL586" s="17" t="s">
        <v>205</v>
      </c>
      <c r="BM586" s="149" t="s">
        <v>641</v>
      </c>
    </row>
    <row r="587" spans="2:65" s="12" customFormat="1" ht="12">
      <c r="B587" s="151"/>
      <c r="D587" s="152" t="s">
        <v>207</v>
      </c>
      <c r="E587" s="153" t="s">
        <v>1</v>
      </c>
      <c r="F587" s="154" t="s">
        <v>598</v>
      </c>
      <c r="H587" s="155">
        <v>43.064999999999998</v>
      </c>
      <c r="I587" s="156"/>
      <c r="L587" s="151"/>
      <c r="M587" s="157"/>
      <c r="T587" s="158"/>
      <c r="AT587" s="153" t="s">
        <v>207</v>
      </c>
      <c r="AU587" s="153" t="s">
        <v>86</v>
      </c>
      <c r="AV587" s="12" t="s">
        <v>86</v>
      </c>
      <c r="AW587" s="12" t="s">
        <v>30</v>
      </c>
      <c r="AX587" s="12" t="s">
        <v>73</v>
      </c>
      <c r="AY587" s="153" t="s">
        <v>199</v>
      </c>
    </row>
    <row r="588" spans="2:65" s="12" customFormat="1" ht="12">
      <c r="B588" s="151"/>
      <c r="D588" s="152" t="s">
        <v>207</v>
      </c>
      <c r="E588" s="153" t="s">
        <v>1</v>
      </c>
      <c r="F588" s="154" t="s">
        <v>599</v>
      </c>
      <c r="H588" s="155">
        <v>-1.6</v>
      </c>
      <c r="I588" s="156"/>
      <c r="L588" s="151"/>
      <c r="M588" s="157"/>
      <c r="T588" s="158"/>
      <c r="AT588" s="153" t="s">
        <v>207</v>
      </c>
      <c r="AU588" s="153" t="s">
        <v>86</v>
      </c>
      <c r="AV588" s="12" t="s">
        <v>86</v>
      </c>
      <c r="AW588" s="12" t="s">
        <v>30</v>
      </c>
      <c r="AX588" s="12" t="s">
        <v>73</v>
      </c>
      <c r="AY588" s="153" t="s">
        <v>199</v>
      </c>
    </row>
    <row r="589" spans="2:65" s="12" customFormat="1" ht="12">
      <c r="B589" s="151"/>
      <c r="D589" s="152" t="s">
        <v>207</v>
      </c>
      <c r="E589" s="153" t="s">
        <v>1</v>
      </c>
      <c r="F589" s="154" t="s">
        <v>600</v>
      </c>
      <c r="H589" s="155">
        <v>-4</v>
      </c>
      <c r="I589" s="156"/>
      <c r="L589" s="151"/>
      <c r="M589" s="157"/>
      <c r="T589" s="158"/>
      <c r="AT589" s="153" t="s">
        <v>207</v>
      </c>
      <c r="AU589" s="153" t="s">
        <v>86</v>
      </c>
      <c r="AV589" s="12" t="s">
        <v>86</v>
      </c>
      <c r="AW589" s="12" t="s">
        <v>30</v>
      </c>
      <c r="AX589" s="12" t="s">
        <v>73</v>
      </c>
      <c r="AY589" s="153" t="s">
        <v>199</v>
      </c>
    </row>
    <row r="590" spans="2:65" s="12" customFormat="1" ht="12">
      <c r="B590" s="151"/>
      <c r="D590" s="152" t="s">
        <v>207</v>
      </c>
      <c r="E590" s="153" t="s">
        <v>1</v>
      </c>
      <c r="F590" s="154" t="s">
        <v>601</v>
      </c>
      <c r="H590" s="155">
        <v>-3.8530000000000002</v>
      </c>
      <c r="I590" s="156"/>
      <c r="L590" s="151"/>
      <c r="M590" s="157"/>
      <c r="T590" s="158"/>
      <c r="AT590" s="153" t="s">
        <v>207</v>
      </c>
      <c r="AU590" s="153" t="s">
        <v>86</v>
      </c>
      <c r="AV590" s="12" t="s">
        <v>86</v>
      </c>
      <c r="AW590" s="12" t="s">
        <v>30</v>
      </c>
      <c r="AX590" s="12" t="s">
        <v>73</v>
      </c>
      <c r="AY590" s="153" t="s">
        <v>199</v>
      </c>
    </row>
    <row r="591" spans="2:65" s="12" customFormat="1" ht="12">
      <c r="B591" s="151"/>
      <c r="D591" s="152" t="s">
        <v>207</v>
      </c>
      <c r="E591" s="153" t="s">
        <v>1</v>
      </c>
      <c r="F591" s="154" t="s">
        <v>602</v>
      </c>
      <c r="H591" s="155">
        <v>1.5169999999999999</v>
      </c>
      <c r="I591" s="156"/>
      <c r="L591" s="151"/>
      <c r="M591" s="157"/>
      <c r="T591" s="158"/>
      <c r="AT591" s="153" t="s">
        <v>207</v>
      </c>
      <c r="AU591" s="153" t="s">
        <v>86</v>
      </c>
      <c r="AV591" s="12" t="s">
        <v>86</v>
      </c>
      <c r="AW591" s="12" t="s">
        <v>30</v>
      </c>
      <c r="AX591" s="12" t="s">
        <v>73</v>
      </c>
      <c r="AY591" s="153" t="s">
        <v>199</v>
      </c>
    </row>
    <row r="592" spans="2:65" s="12" customFormat="1" ht="12">
      <c r="B592" s="151"/>
      <c r="D592" s="152" t="s">
        <v>207</v>
      </c>
      <c r="E592" s="153" t="s">
        <v>1</v>
      </c>
      <c r="F592" s="154" t="s">
        <v>603</v>
      </c>
      <c r="H592" s="155">
        <v>41.064</v>
      </c>
      <c r="I592" s="156"/>
      <c r="L592" s="151"/>
      <c r="M592" s="157"/>
      <c r="T592" s="158"/>
      <c r="AT592" s="153" t="s">
        <v>207</v>
      </c>
      <c r="AU592" s="153" t="s">
        <v>86</v>
      </c>
      <c r="AV592" s="12" t="s">
        <v>86</v>
      </c>
      <c r="AW592" s="12" t="s">
        <v>30</v>
      </c>
      <c r="AX592" s="12" t="s">
        <v>73</v>
      </c>
      <c r="AY592" s="153" t="s">
        <v>199</v>
      </c>
    </row>
    <row r="593" spans="2:51" s="12" customFormat="1" ht="12">
      <c r="B593" s="151"/>
      <c r="D593" s="152" t="s">
        <v>207</v>
      </c>
      <c r="E593" s="153" t="s">
        <v>1</v>
      </c>
      <c r="F593" s="154" t="s">
        <v>604</v>
      </c>
      <c r="H593" s="155">
        <v>-2</v>
      </c>
      <c r="I593" s="156"/>
      <c r="L593" s="151"/>
      <c r="M593" s="157"/>
      <c r="T593" s="158"/>
      <c r="AT593" s="153" t="s">
        <v>207</v>
      </c>
      <c r="AU593" s="153" t="s">
        <v>86</v>
      </c>
      <c r="AV593" s="12" t="s">
        <v>86</v>
      </c>
      <c r="AW593" s="12" t="s">
        <v>30</v>
      </c>
      <c r="AX593" s="12" t="s">
        <v>73</v>
      </c>
      <c r="AY593" s="153" t="s">
        <v>199</v>
      </c>
    </row>
    <row r="594" spans="2:51" s="12" customFormat="1" ht="12">
      <c r="B594" s="151"/>
      <c r="D594" s="152" t="s">
        <v>207</v>
      </c>
      <c r="E594" s="153" t="s">
        <v>1</v>
      </c>
      <c r="F594" s="154" t="s">
        <v>605</v>
      </c>
      <c r="H594" s="155">
        <v>17.690000000000001</v>
      </c>
      <c r="I594" s="156"/>
      <c r="L594" s="151"/>
      <c r="M594" s="157"/>
      <c r="T594" s="158"/>
      <c r="AT594" s="153" t="s">
        <v>207</v>
      </c>
      <c r="AU594" s="153" t="s">
        <v>86</v>
      </c>
      <c r="AV594" s="12" t="s">
        <v>86</v>
      </c>
      <c r="AW594" s="12" t="s">
        <v>30</v>
      </c>
      <c r="AX594" s="12" t="s">
        <v>73</v>
      </c>
      <c r="AY594" s="153" t="s">
        <v>199</v>
      </c>
    </row>
    <row r="595" spans="2:51" s="12" customFormat="1" ht="12">
      <c r="B595" s="151"/>
      <c r="D595" s="152" t="s">
        <v>207</v>
      </c>
      <c r="E595" s="153" t="s">
        <v>1</v>
      </c>
      <c r="F595" s="154" t="s">
        <v>606</v>
      </c>
      <c r="H595" s="155">
        <v>-1.4</v>
      </c>
      <c r="I595" s="156"/>
      <c r="L595" s="151"/>
      <c r="M595" s="157"/>
      <c r="T595" s="158"/>
      <c r="AT595" s="153" t="s">
        <v>207</v>
      </c>
      <c r="AU595" s="153" t="s">
        <v>86</v>
      </c>
      <c r="AV595" s="12" t="s">
        <v>86</v>
      </c>
      <c r="AW595" s="12" t="s">
        <v>30</v>
      </c>
      <c r="AX595" s="12" t="s">
        <v>73</v>
      </c>
      <c r="AY595" s="153" t="s">
        <v>199</v>
      </c>
    </row>
    <row r="596" spans="2:51" s="12" customFormat="1" ht="12">
      <c r="B596" s="151"/>
      <c r="D596" s="152" t="s">
        <v>207</v>
      </c>
      <c r="E596" s="153" t="s">
        <v>1</v>
      </c>
      <c r="F596" s="154" t="s">
        <v>607</v>
      </c>
      <c r="H596" s="155">
        <v>35.206000000000003</v>
      </c>
      <c r="I596" s="156"/>
      <c r="L596" s="151"/>
      <c r="M596" s="157"/>
      <c r="T596" s="158"/>
      <c r="AT596" s="153" t="s">
        <v>207</v>
      </c>
      <c r="AU596" s="153" t="s">
        <v>86</v>
      </c>
      <c r="AV596" s="12" t="s">
        <v>86</v>
      </c>
      <c r="AW596" s="12" t="s">
        <v>30</v>
      </c>
      <c r="AX596" s="12" t="s">
        <v>73</v>
      </c>
      <c r="AY596" s="153" t="s">
        <v>199</v>
      </c>
    </row>
    <row r="597" spans="2:51" s="12" customFormat="1" ht="12">
      <c r="B597" s="151"/>
      <c r="D597" s="152" t="s">
        <v>207</v>
      </c>
      <c r="E597" s="153" t="s">
        <v>1</v>
      </c>
      <c r="F597" s="154" t="s">
        <v>606</v>
      </c>
      <c r="H597" s="155">
        <v>-1.4</v>
      </c>
      <c r="I597" s="156"/>
      <c r="L597" s="151"/>
      <c r="M597" s="157"/>
      <c r="T597" s="158"/>
      <c r="AT597" s="153" t="s">
        <v>207</v>
      </c>
      <c r="AU597" s="153" t="s">
        <v>86</v>
      </c>
      <c r="AV597" s="12" t="s">
        <v>86</v>
      </c>
      <c r="AW597" s="12" t="s">
        <v>30</v>
      </c>
      <c r="AX597" s="12" t="s">
        <v>73</v>
      </c>
      <c r="AY597" s="153" t="s">
        <v>199</v>
      </c>
    </row>
    <row r="598" spans="2:51" s="12" customFormat="1" ht="12">
      <c r="B598" s="151"/>
      <c r="D598" s="152" t="s">
        <v>207</v>
      </c>
      <c r="E598" s="153" t="s">
        <v>1</v>
      </c>
      <c r="F598" s="154" t="s">
        <v>599</v>
      </c>
      <c r="H598" s="155">
        <v>-1.6</v>
      </c>
      <c r="I598" s="156"/>
      <c r="L598" s="151"/>
      <c r="M598" s="157"/>
      <c r="T598" s="158"/>
      <c r="AT598" s="153" t="s">
        <v>207</v>
      </c>
      <c r="AU598" s="153" t="s">
        <v>86</v>
      </c>
      <c r="AV598" s="12" t="s">
        <v>86</v>
      </c>
      <c r="AW598" s="12" t="s">
        <v>30</v>
      </c>
      <c r="AX598" s="12" t="s">
        <v>73</v>
      </c>
      <c r="AY598" s="153" t="s">
        <v>199</v>
      </c>
    </row>
    <row r="599" spans="2:51" s="12" customFormat="1" ht="12">
      <c r="B599" s="151"/>
      <c r="D599" s="152" t="s">
        <v>207</v>
      </c>
      <c r="E599" s="153" t="s">
        <v>1</v>
      </c>
      <c r="F599" s="154" t="s">
        <v>608</v>
      </c>
      <c r="H599" s="155">
        <v>-2.2280000000000002</v>
      </c>
      <c r="I599" s="156"/>
      <c r="L599" s="151"/>
      <c r="M599" s="157"/>
      <c r="T599" s="158"/>
      <c r="AT599" s="153" t="s">
        <v>207</v>
      </c>
      <c r="AU599" s="153" t="s">
        <v>86</v>
      </c>
      <c r="AV599" s="12" t="s">
        <v>86</v>
      </c>
      <c r="AW599" s="12" t="s">
        <v>30</v>
      </c>
      <c r="AX599" s="12" t="s">
        <v>73</v>
      </c>
      <c r="AY599" s="153" t="s">
        <v>199</v>
      </c>
    </row>
    <row r="600" spans="2:51" s="12" customFormat="1" ht="12">
      <c r="B600" s="151"/>
      <c r="D600" s="152" t="s">
        <v>207</v>
      </c>
      <c r="E600" s="153" t="s">
        <v>1</v>
      </c>
      <c r="F600" s="154" t="s">
        <v>609</v>
      </c>
      <c r="H600" s="155">
        <v>1.073</v>
      </c>
      <c r="I600" s="156"/>
      <c r="L600" s="151"/>
      <c r="M600" s="157"/>
      <c r="T600" s="158"/>
      <c r="AT600" s="153" t="s">
        <v>207</v>
      </c>
      <c r="AU600" s="153" t="s">
        <v>86</v>
      </c>
      <c r="AV600" s="12" t="s">
        <v>86</v>
      </c>
      <c r="AW600" s="12" t="s">
        <v>30</v>
      </c>
      <c r="AX600" s="12" t="s">
        <v>73</v>
      </c>
      <c r="AY600" s="153" t="s">
        <v>199</v>
      </c>
    </row>
    <row r="601" spans="2:51" s="12" customFormat="1" ht="12">
      <c r="B601" s="151"/>
      <c r="D601" s="152" t="s">
        <v>207</v>
      </c>
      <c r="E601" s="153" t="s">
        <v>1</v>
      </c>
      <c r="F601" s="154" t="s">
        <v>610</v>
      </c>
      <c r="H601" s="155">
        <v>99.18</v>
      </c>
      <c r="I601" s="156"/>
      <c r="L601" s="151"/>
      <c r="M601" s="157"/>
      <c r="T601" s="158"/>
      <c r="AT601" s="153" t="s">
        <v>207</v>
      </c>
      <c r="AU601" s="153" t="s">
        <v>86</v>
      </c>
      <c r="AV601" s="12" t="s">
        <v>86</v>
      </c>
      <c r="AW601" s="12" t="s">
        <v>30</v>
      </c>
      <c r="AX601" s="12" t="s">
        <v>73</v>
      </c>
      <c r="AY601" s="153" t="s">
        <v>199</v>
      </c>
    </row>
    <row r="602" spans="2:51" s="12" customFormat="1" ht="12">
      <c r="B602" s="151"/>
      <c r="D602" s="152" t="s">
        <v>207</v>
      </c>
      <c r="E602" s="153" t="s">
        <v>1</v>
      </c>
      <c r="F602" s="154" t="s">
        <v>611</v>
      </c>
      <c r="H602" s="155">
        <v>-2.8</v>
      </c>
      <c r="I602" s="156"/>
      <c r="L602" s="151"/>
      <c r="M602" s="157"/>
      <c r="T602" s="158"/>
      <c r="AT602" s="153" t="s">
        <v>207</v>
      </c>
      <c r="AU602" s="153" t="s">
        <v>86</v>
      </c>
      <c r="AV602" s="12" t="s">
        <v>86</v>
      </c>
      <c r="AW602" s="12" t="s">
        <v>30</v>
      </c>
      <c r="AX602" s="12" t="s">
        <v>73</v>
      </c>
      <c r="AY602" s="153" t="s">
        <v>199</v>
      </c>
    </row>
    <row r="603" spans="2:51" s="12" customFormat="1" ht="12">
      <c r="B603" s="151"/>
      <c r="D603" s="152" t="s">
        <v>207</v>
      </c>
      <c r="E603" s="153" t="s">
        <v>1</v>
      </c>
      <c r="F603" s="154" t="s">
        <v>604</v>
      </c>
      <c r="H603" s="155">
        <v>-2</v>
      </c>
      <c r="I603" s="156"/>
      <c r="L603" s="151"/>
      <c r="M603" s="157"/>
      <c r="T603" s="158"/>
      <c r="AT603" s="153" t="s">
        <v>207</v>
      </c>
      <c r="AU603" s="153" t="s">
        <v>86</v>
      </c>
      <c r="AV603" s="12" t="s">
        <v>86</v>
      </c>
      <c r="AW603" s="12" t="s">
        <v>30</v>
      </c>
      <c r="AX603" s="12" t="s">
        <v>73</v>
      </c>
      <c r="AY603" s="153" t="s">
        <v>199</v>
      </c>
    </row>
    <row r="604" spans="2:51" s="12" customFormat="1" ht="12">
      <c r="B604" s="151"/>
      <c r="D604" s="152" t="s">
        <v>207</v>
      </c>
      <c r="E604" s="153" t="s">
        <v>1</v>
      </c>
      <c r="F604" s="154" t="s">
        <v>608</v>
      </c>
      <c r="H604" s="155">
        <v>-2.2280000000000002</v>
      </c>
      <c r="I604" s="156"/>
      <c r="L604" s="151"/>
      <c r="M604" s="157"/>
      <c r="T604" s="158"/>
      <c r="AT604" s="153" t="s">
        <v>207</v>
      </c>
      <c r="AU604" s="153" t="s">
        <v>86</v>
      </c>
      <c r="AV604" s="12" t="s">
        <v>86</v>
      </c>
      <c r="AW604" s="12" t="s">
        <v>30</v>
      </c>
      <c r="AX604" s="12" t="s">
        <v>73</v>
      </c>
      <c r="AY604" s="153" t="s">
        <v>199</v>
      </c>
    </row>
    <row r="605" spans="2:51" s="12" customFormat="1" ht="12">
      <c r="B605" s="151"/>
      <c r="D605" s="152" t="s">
        <v>207</v>
      </c>
      <c r="E605" s="153" t="s">
        <v>1</v>
      </c>
      <c r="F605" s="154" t="s">
        <v>612</v>
      </c>
      <c r="H605" s="155">
        <v>-14.477</v>
      </c>
      <c r="I605" s="156"/>
      <c r="L605" s="151"/>
      <c r="M605" s="157"/>
      <c r="T605" s="158"/>
      <c r="AT605" s="153" t="s">
        <v>207</v>
      </c>
      <c r="AU605" s="153" t="s">
        <v>86</v>
      </c>
      <c r="AV605" s="12" t="s">
        <v>86</v>
      </c>
      <c r="AW605" s="12" t="s">
        <v>30</v>
      </c>
      <c r="AX605" s="12" t="s">
        <v>73</v>
      </c>
      <c r="AY605" s="153" t="s">
        <v>199</v>
      </c>
    </row>
    <row r="606" spans="2:51" s="12" customFormat="1" ht="12">
      <c r="B606" s="151"/>
      <c r="D606" s="152" t="s">
        <v>207</v>
      </c>
      <c r="E606" s="153" t="s">
        <v>1</v>
      </c>
      <c r="F606" s="154" t="s">
        <v>609</v>
      </c>
      <c r="H606" s="155">
        <v>1.073</v>
      </c>
      <c r="I606" s="156"/>
      <c r="L606" s="151"/>
      <c r="M606" s="157"/>
      <c r="T606" s="158"/>
      <c r="AT606" s="153" t="s">
        <v>207</v>
      </c>
      <c r="AU606" s="153" t="s">
        <v>86</v>
      </c>
      <c r="AV606" s="12" t="s">
        <v>86</v>
      </c>
      <c r="AW606" s="12" t="s">
        <v>30</v>
      </c>
      <c r="AX606" s="12" t="s">
        <v>73</v>
      </c>
      <c r="AY606" s="153" t="s">
        <v>199</v>
      </c>
    </row>
    <row r="607" spans="2:51" s="12" customFormat="1" ht="12">
      <c r="B607" s="151"/>
      <c r="D607" s="152" t="s">
        <v>207</v>
      </c>
      <c r="E607" s="153" t="s">
        <v>1</v>
      </c>
      <c r="F607" s="154" t="s">
        <v>613</v>
      </c>
      <c r="H607" s="155">
        <v>3.73</v>
      </c>
      <c r="I607" s="156"/>
      <c r="L607" s="151"/>
      <c r="M607" s="157"/>
      <c r="T607" s="158"/>
      <c r="AT607" s="153" t="s">
        <v>207</v>
      </c>
      <c r="AU607" s="153" t="s">
        <v>86</v>
      </c>
      <c r="AV607" s="12" t="s">
        <v>86</v>
      </c>
      <c r="AW607" s="12" t="s">
        <v>30</v>
      </c>
      <c r="AX607" s="12" t="s">
        <v>73</v>
      </c>
      <c r="AY607" s="153" t="s">
        <v>199</v>
      </c>
    </row>
    <row r="608" spans="2:51" s="12" customFormat="1" ht="12">
      <c r="B608" s="151"/>
      <c r="D608" s="152" t="s">
        <v>207</v>
      </c>
      <c r="E608" s="153" t="s">
        <v>1</v>
      </c>
      <c r="F608" s="154" t="s">
        <v>614</v>
      </c>
      <c r="H608" s="155">
        <v>29.434999999999999</v>
      </c>
      <c r="I608" s="156"/>
      <c r="L608" s="151"/>
      <c r="M608" s="157"/>
      <c r="T608" s="158"/>
      <c r="AT608" s="153" t="s">
        <v>207</v>
      </c>
      <c r="AU608" s="153" t="s">
        <v>86</v>
      </c>
      <c r="AV608" s="12" t="s">
        <v>86</v>
      </c>
      <c r="AW608" s="12" t="s">
        <v>30</v>
      </c>
      <c r="AX608" s="12" t="s">
        <v>73</v>
      </c>
      <c r="AY608" s="153" t="s">
        <v>199</v>
      </c>
    </row>
    <row r="609" spans="2:51" s="12" customFormat="1" ht="12">
      <c r="B609" s="151"/>
      <c r="D609" s="152" t="s">
        <v>207</v>
      </c>
      <c r="E609" s="153" t="s">
        <v>1</v>
      </c>
      <c r="F609" s="154" t="s">
        <v>606</v>
      </c>
      <c r="H609" s="155">
        <v>-1.4</v>
      </c>
      <c r="I609" s="156"/>
      <c r="L609" s="151"/>
      <c r="M609" s="157"/>
      <c r="T609" s="158"/>
      <c r="AT609" s="153" t="s">
        <v>207</v>
      </c>
      <c r="AU609" s="153" t="s">
        <v>86</v>
      </c>
      <c r="AV609" s="12" t="s">
        <v>86</v>
      </c>
      <c r="AW609" s="12" t="s">
        <v>30</v>
      </c>
      <c r="AX609" s="12" t="s">
        <v>73</v>
      </c>
      <c r="AY609" s="153" t="s">
        <v>199</v>
      </c>
    </row>
    <row r="610" spans="2:51" s="12" customFormat="1" ht="12">
      <c r="B610" s="151"/>
      <c r="D610" s="152" t="s">
        <v>207</v>
      </c>
      <c r="E610" s="153" t="s">
        <v>1</v>
      </c>
      <c r="F610" s="154" t="s">
        <v>615</v>
      </c>
      <c r="H610" s="155">
        <v>29.725000000000001</v>
      </c>
      <c r="I610" s="156"/>
      <c r="L610" s="151"/>
      <c r="M610" s="157"/>
      <c r="T610" s="158"/>
      <c r="AT610" s="153" t="s">
        <v>207</v>
      </c>
      <c r="AU610" s="153" t="s">
        <v>86</v>
      </c>
      <c r="AV610" s="12" t="s">
        <v>86</v>
      </c>
      <c r="AW610" s="12" t="s">
        <v>30</v>
      </c>
      <c r="AX610" s="12" t="s">
        <v>73</v>
      </c>
      <c r="AY610" s="153" t="s">
        <v>199</v>
      </c>
    </row>
    <row r="611" spans="2:51" s="12" customFormat="1" ht="12">
      <c r="B611" s="151"/>
      <c r="D611" s="152" t="s">
        <v>207</v>
      </c>
      <c r="E611" s="153" t="s">
        <v>1</v>
      </c>
      <c r="F611" s="154" t="s">
        <v>616</v>
      </c>
      <c r="H611" s="155">
        <v>-1.8</v>
      </c>
      <c r="I611" s="156"/>
      <c r="L611" s="151"/>
      <c r="M611" s="157"/>
      <c r="T611" s="158"/>
      <c r="AT611" s="153" t="s">
        <v>207</v>
      </c>
      <c r="AU611" s="153" t="s">
        <v>86</v>
      </c>
      <c r="AV611" s="12" t="s">
        <v>86</v>
      </c>
      <c r="AW611" s="12" t="s">
        <v>30</v>
      </c>
      <c r="AX611" s="12" t="s">
        <v>73</v>
      </c>
      <c r="AY611" s="153" t="s">
        <v>199</v>
      </c>
    </row>
    <row r="612" spans="2:51" s="12" customFormat="1" ht="12">
      <c r="B612" s="151"/>
      <c r="D612" s="152" t="s">
        <v>207</v>
      </c>
      <c r="E612" s="153" t="s">
        <v>1</v>
      </c>
      <c r="F612" s="154" t="s">
        <v>617</v>
      </c>
      <c r="H612" s="155">
        <v>49.445</v>
      </c>
      <c r="I612" s="156"/>
      <c r="L612" s="151"/>
      <c r="M612" s="157"/>
      <c r="T612" s="158"/>
      <c r="AT612" s="153" t="s">
        <v>207</v>
      </c>
      <c r="AU612" s="153" t="s">
        <v>86</v>
      </c>
      <c r="AV612" s="12" t="s">
        <v>86</v>
      </c>
      <c r="AW612" s="12" t="s">
        <v>30</v>
      </c>
      <c r="AX612" s="12" t="s">
        <v>73</v>
      </c>
      <c r="AY612" s="153" t="s">
        <v>199</v>
      </c>
    </row>
    <row r="613" spans="2:51" s="12" customFormat="1" ht="12">
      <c r="B613" s="151"/>
      <c r="D613" s="152" t="s">
        <v>207</v>
      </c>
      <c r="E613" s="153" t="s">
        <v>1</v>
      </c>
      <c r="F613" s="154" t="s">
        <v>604</v>
      </c>
      <c r="H613" s="155">
        <v>-2</v>
      </c>
      <c r="I613" s="156"/>
      <c r="L613" s="151"/>
      <c r="M613" s="157"/>
      <c r="T613" s="158"/>
      <c r="AT613" s="153" t="s">
        <v>207</v>
      </c>
      <c r="AU613" s="153" t="s">
        <v>86</v>
      </c>
      <c r="AV613" s="12" t="s">
        <v>86</v>
      </c>
      <c r="AW613" s="12" t="s">
        <v>30</v>
      </c>
      <c r="AX613" s="12" t="s">
        <v>73</v>
      </c>
      <c r="AY613" s="153" t="s">
        <v>199</v>
      </c>
    </row>
    <row r="614" spans="2:51" s="12" customFormat="1" ht="12">
      <c r="B614" s="151"/>
      <c r="D614" s="152" t="s">
        <v>207</v>
      </c>
      <c r="E614" s="153" t="s">
        <v>1</v>
      </c>
      <c r="F614" s="154" t="s">
        <v>608</v>
      </c>
      <c r="H614" s="155">
        <v>-2.2280000000000002</v>
      </c>
      <c r="I614" s="156"/>
      <c r="L614" s="151"/>
      <c r="M614" s="157"/>
      <c r="T614" s="158"/>
      <c r="AT614" s="153" t="s">
        <v>207</v>
      </c>
      <c r="AU614" s="153" t="s">
        <v>86</v>
      </c>
      <c r="AV614" s="12" t="s">
        <v>86</v>
      </c>
      <c r="AW614" s="12" t="s">
        <v>30</v>
      </c>
      <c r="AX614" s="12" t="s">
        <v>73</v>
      </c>
      <c r="AY614" s="153" t="s">
        <v>199</v>
      </c>
    </row>
    <row r="615" spans="2:51" s="12" customFormat="1" ht="12">
      <c r="B615" s="151"/>
      <c r="D615" s="152" t="s">
        <v>207</v>
      </c>
      <c r="E615" s="153" t="s">
        <v>1</v>
      </c>
      <c r="F615" s="154" t="s">
        <v>609</v>
      </c>
      <c r="H615" s="155">
        <v>1.073</v>
      </c>
      <c r="I615" s="156"/>
      <c r="L615" s="151"/>
      <c r="M615" s="157"/>
      <c r="T615" s="158"/>
      <c r="AT615" s="153" t="s">
        <v>207</v>
      </c>
      <c r="AU615" s="153" t="s">
        <v>86</v>
      </c>
      <c r="AV615" s="12" t="s">
        <v>86</v>
      </c>
      <c r="AW615" s="12" t="s">
        <v>30</v>
      </c>
      <c r="AX615" s="12" t="s">
        <v>73</v>
      </c>
      <c r="AY615" s="153" t="s">
        <v>199</v>
      </c>
    </row>
    <row r="616" spans="2:51" s="12" customFormat="1" ht="12">
      <c r="B616" s="151"/>
      <c r="D616" s="152" t="s">
        <v>207</v>
      </c>
      <c r="E616" s="153" t="s">
        <v>1</v>
      </c>
      <c r="F616" s="154" t="s">
        <v>618</v>
      </c>
      <c r="H616" s="155">
        <v>49.445</v>
      </c>
      <c r="I616" s="156"/>
      <c r="L616" s="151"/>
      <c r="M616" s="157"/>
      <c r="T616" s="158"/>
      <c r="AT616" s="153" t="s">
        <v>207</v>
      </c>
      <c r="AU616" s="153" t="s">
        <v>86</v>
      </c>
      <c r="AV616" s="12" t="s">
        <v>86</v>
      </c>
      <c r="AW616" s="12" t="s">
        <v>30</v>
      </c>
      <c r="AX616" s="12" t="s">
        <v>73</v>
      </c>
      <c r="AY616" s="153" t="s">
        <v>199</v>
      </c>
    </row>
    <row r="617" spans="2:51" s="12" customFormat="1" ht="12">
      <c r="B617" s="151"/>
      <c r="D617" s="152" t="s">
        <v>207</v>
      </c>
      <c r="E617" s="153" t="s">
        <v>1</v>
      </c>
      <c r="F617" s="154" t="s">
        <v>604</v>
      </c>
      <c r="H617" s="155">
        <v>-2</v>
      </c>
      <c r="I617" s="156"/>
      <c r="L617" s="151"/>
      <c r="M617" s="157"/>
      <c r="T617" s="158"/>
      <c r="AT617" s="153" t="s">
        <v>207</v>
      </c>
      <c r="AU617" s="153" t="s">
        <v>86</v>
      </c>
      <c r="AV617" s="12" t="s">
        <v>86</v>
      </c>
      <c r="AW617" s="12" t="s">
        <v>30</v>
      </c>
      <c r="AX617" s="12" t="s">
        <v>73</v>
      </c>
      <c r="AY617" s="153" t="s">
        <v>199</v>
      </c>
    </row>
    <row r="618" spans="2:51" s="12" customFormat="1" ht="12">
      <c r="B618" s="151"/>
      <c r="D618" s="152" t="s">
        <v>207</v>
      </c>
      <c r="E618" s="153" t="s">
        <v>1</v>
      </c>
      <c r="F618" s="154" t="s">
        <v>608</v>
      </c>
      <c r="H618" s="155">
        <v>-2.2280000000000002</v>
      </c>
      <c r="I618" s="156"/>
      <c r="L618" s="151"/>
      <c r="M618" s="157"/>
      <c r="T618" s="158"/>
      <c r="AT618" s="153" t="s">
        <v>207</v>
      </c>
      <c r="AU618" s="153" t="s">
        <v>86</v>
      </c>
      <c r="AV618" s="12" t="s">
        <v>86</v>
      </c>
      <c r="AW618" s="12" t="s">
        <v>30</v>
      </c>
      <c r="AX618" s="12" t="s">
        <v>73</v>
      </c>
      <c r="AY618" s="153" t="s">
        <v>199</v>
      </c>
    </row>
    <row r="619" spans="2:51" s="12" customFormat="1" ht="12">
      <c r="B619" s="151"/>
      <c r="D619" s="152" t="s">
        <v>207</v>
      </c>
      <c r="E619" s="153" t="s">
        <v>1</v>
      </c>
      <c r="F619" s="154" t="s">
        <v>609</v>
      </c>
      <c r="H619" s="155">
        <v>1.073</v>
      </c>
      <c r="I619" s="156"/>
      <c r="L619" s="151"/>
      <c r="M619" s="157"/>
      <c r="T619" s="158"/>
      <c r="AT619" s="153" t="s">
        <v>207</v>
      </c>
      <c r="AU619" s="153" t="s">
        <v>86</v>
      </c>
      <c r="AV619" s="12" t="s">
        <v>86</v>
      </c>
      <c r="AW619" s="12" t="s">
        <v>30</v>
      </c>
      <c r="AX619" s="12" t="s">
        <v>73</v>
      </c>
      <c r="AY619" s="153" t="s">
        <v>199</v>
      </c>
    </row>
    <row r="620" spans="2:51" s="12" customFormat="1" ht="12">
      <c r="B620" s="151"/>
      <c r="D620" s="152" t="s">
        <v>207</v>
      </c>
      <c r="E620" s="153" t="s">
        <v>1</v>
      </c>
      <c r="F620" s="154" t="s">
        <v>619</v>
      </c>
      <c r="H620" s="155">
        <v>29.725000000000001</v>
      </c>
      <c r="I620" s="156"/>
      <c r="L620" s="151"/>
      <c r="M620" s="157"/>
      <c r="T620" s="158"/>
      <c r="AT620" s="153" t="s">
        <v>207</v>
      </c>
      <c r="AU620" s="153" t="s">
        <v>86</v>
      </c>
      <c r="AV620" s="12" t="s">
        <v>86</v>
      </c>
      <c r="AW620" s="12" t="s">
        <v>30</v>
      </c>
      <c r="AX620" s="12" t="s">
        <v>73</v>
      </c>
      <c r="AY620" s="153" t="s">
        <v>199</v>
      </c>
    </row>
    <row r="621" spans="2:51" s="12" customFormat="1" ht="12">
      <c r="B621" s="151"/>
      <c r="D621" s="152" t="s">
        <v>207</v>
      </c>
      <c r="E621" s="153" t="s">
        <v>1</v>
      </c>
      <c r="F621" s="154" t="s">
        <v>616</v>
      </c>
      <c r="H621" s="155">
        <v>-1.8</v>
      </c>
      <c r="I621" s="156"/>
      <c r="L621" s="151"/>
      <c r="M621" s="157"/>
      <c r="T621" s="158"/>
      <c r="AT621" s="153" t="s">
        <v>207</v>
      </c>
      <c r="AU621" s="153" t="s">
        <v>86</v>
      </c>
      <c r="AV621" s="12" t="s">
        <v>86</v>
      </c>
      <c r="AW621" s="12" t="s">
        <v>30</v>
      </c>
      <c r="AX621" s="12" t="s">
        <v>73</v>
      </c>
      <c r="AY621" s="153" t="s">
        <v>199</v>
      </c>
    </row>
    <row r="622" spans="2:51" s="12" customFormat="1" ht="12">
      <c r="B622" s="151"/>
      <c r="D622" s="152" t="s">
        <v>207</v>
      </c>
      <c r="E622" s="153" t="s">
        <v>1</v>
      </c>
      <c r="F622" s="154" t="s">
        <v>620</v>
      </c>
      <c r="H622" s="155">
        <v>29.725000000000001</v>
      </c>
      <c r="I622" s="156"/>
      <c r="L622" s="151"/>
      <c r="M622" s="157"/>
      <c r="T622" s="158"/>
      <c r="AT622" s="153" t="s">
        <v>207</v>
      </c>
      <c r="AU622" s="153" t="s">
        <v>86</v>
      </c>
      <c r="AV622" s="12" t="s">
        <v>86</v>
      </c>
      <c r="AW622" s="12" t="s">
        <v>30</v>
      </c>
      <c r="AX622" s="12" t="s">
        <v>73</v>
      </c>
      <c r="AY622" s="153" t="s">
        <v>199</v>
      </c>
    </row>
    <row r="623" spans="2:51" s="12" customFormat="1" ht="12">
      <c r="B623" s="151"/>
      <c r="D623" s="152" t="s">
        <v>207</v>
      </c>
      <c r="E623" s="153" t="s">
        <v>1</v>
      </c>
      <c r="F623" s="154" t="s">
        <v>616</v>
      </c>
      <c r="H623" s="155">
        <v>-1.8</v>
      </c>
      <c r="I623" s="156"/>
      <c r="L623" s="151"/>
      <c r="M623" s="157"/>
      <c r="T623" s="158"/>
      <c r="AT623" s="153" t="s">
        <v>207</v>
      </c>
      <c r="AU623" s="153" t="s">
        <v>86</v>
      </c>
      <c r="AV623" s="12" t="s">
        <v>86</v>
      </c>
      <c r="AW623" s="12" t="s">
        <v>30</v>
      </c>
      <c r="AX623" s="12" t="s">
        <v>73</v>
      </c>
      <c r="AY623" s="153" t="s">
        <v>199</v>
      </c>
    </row>
    <row r="624" spans="2:51" s="12" customFormat="1" ht="12">
      <c r="B624" s="151"/>
      <c r="D624" s="152" t="s">
        <v>207</v>
      </c>
      <c r="E624" s="153" t="s">
        <v>1</v>
      </c>
      <c r="F624" s="154" t="s">
        <v>621</v>
      </c>
      <c r="H624" s="155">
        <v>49.445</v>
      </c>
      <c r="I624" s="156"/>
      <c r="L624" s="151"/>
      <c r="M624" s="157"/>
      <c r="T624" s="158"/>
      <c r="AT624" s="153" t="s">
        <v>207</v>
      </c>
      <c r="AU624" s="153" t="s">
        <v>86</v>
      </c>
      <c r="AV624" s="12" t="s">
        <v>86</v>
      </c>
      <c r="AW624" s="12" t="s">
        <v>30</v>
      </c>
      <c r="AX624" s="12" t="s">
        <v>73</v>
      </c>
      <c r="AY624" s="153" t="s">
        <v>199</v>
      </c>
    </row>
    <row r="625" spans="2:51" s="12" customFormat="1" ht="12">
      <c r="B625" s="151"/>
      <c r="D625" s="152" t="s">
        <v>207</v>
      </c>
      <c r="E625" s="153" t="s">
        <v>1</v>
      </c>
      <c r="F625" s="154" t="s">
        <v>616</v>
      </c>
      <c r="H625" s="155">
        <v>-1.8</v>
      </c>
      <c r="I625" s="156"/>
      <c r="L625" s="151"/>
      <c r="M625" s="157"/>
      <c r="T625" s="158"/>
      <c r="AT625" s="153" t="s">
        <v>207</v>
      </c>
      <c r="AU625" s="153" t="s">
        <v>86</v>
      </c>
      <c r="AV625" s="12" t="s">
        <v>86</v>
      </c>
      <c r="AW625" s="12" t="s">
        <v>30</v>
      </c>
      <c r="AX625" s="12" t="s">
        <v>73</v>
      </c>
      <c r="AY625" s="153" t="s">
        <v>199</v>
      </c>
    </row>
    <row r="626" spans="2:51" s="12" customFormat="1" ht="12">
      <c r="B626" s="151"/>
      <c r="D626" s="152" t="s">
        <v>207</v>
      </c>
      <c r="E626" s="153" t="s">
        <v>1</v>
      </c>
      <c r="F626" s="154" t="s">
        <v>604</v>
      </c>
      <c r="H626" s="155">
        <v>-2</v>
      </c>
      <c r="I626" s="156"/>
      <c r="L626" s="151"/>
      <c r="M626" s="157"/>
      <c r="T626" s="158"/>
      <c r="AT626" s="153" t="s">
        <v>207</v>
      </c>
      <c r="AU626" s="153" t="s">
        <v>86</v>
      </c>
      <c r="AV626" s="12" t="s">
        <v>86</v>
      </c>
      <c r="AW626" s="12" t="s">
        <v>30</v>
      </c>
      <c r="AX626" s="12" t="s">
        <v>73</v>
      </c>
      <c r="AY626" s="153" t="s">
        <v>199</v>
      </c>
    </row>
    <row r="627" spans="2:51" s="12" customFormat="1" ht="12">
      <c r="B627" s="151"/>
      <c r="D627" s="152" t="s">
        <v>207</v>
      </c>
      <c r="E627" s="153" t="s">
        <v>1</v>
      </c>
      <c r="F627" s="154" t="s">
        <v>608</v>
      </c>
      <c r="H627" s="155">
        <v>-2.2280000000000002</v>
      </c>
      <c r="I627" s="156"/>
      <c r="L627" s="151"/>
      <c r="M627" s="157"/>
      <c r="T627" s="158"/>
      <c r="AT627" s="153" t="s">
        <v>207</v>
      </c>
      <c r="AU627" s="153" t="s">
        <v>86</v>
      </c>
      <c r="AV627" s="12" t="s">
        <v>86</v>
      </c>
      <c r="AW627" s="12" t="s">
        <v>30</v>
      </c>
      <c r="AX627" s="12" t="s">
        <v>73</v>
      </c>
      <c r="AY627" s="153" t="s">
        <v>199</v>
      </c>
    </row>
    <row r="628" spans="2:51" s="12" customFormat="1" ht="12">
      <c r="B628" s="151"/>
      <c r="D628" s="152" t="s">
        <v>207</v>
      </c>
      <c r="E628" s="153" t="s">
        <v>1</v>
      </c>
      <c r="F628" s="154" t="s">
        <v>609</v>
      </c>
      <c r="H628" s="155">
        <v>1.073</v>
      </c>
      <c r="I628" s="156"/>
      <c r="L628" s="151"/>
      <c r="M628" s="157"/>
      <c r="T628" s="158"/>
      <c r="AT628" s="153" t="s">
        <v>207</v>
      </c>
      <c r="AU628" s="153" t="s">
        <v>86</v>
      </c>
      <c r="AV628" s="12" t="s">
        <v>86</v>
      </c>
      <c r="AW628" s="12" t="s">
        <v>30</v>
      </c>
      <c r="AX628" s="12" t="s">
        <v>73</v>
      </c>
      <c r="AY628" s="153" t="s">
        <v>199</v>
      </c>
    </row>
    <row r="629" spans="2:51" s="12" customFormat="1" ht="12">
      <c r="B629" s="151"/>
      <c r="D629" s="152" t="s">
        <v>207</v>
      </c>
      <c r="E629" s="153" t="s">
        <v>1</v>
      </c>
      <c r="F629" s="154" t="s">
        <v>622</v>
      </c>
      <c r="H629" s="155">
        <v>82.504999999999995</v>
      </c>
      <c r="I629" s="156"/>
      <c r="L629" s="151"/>
      <c r="M629" s="157"/>
      <c r="T629" s="158"/>
      <c r="AT629" s="153" t="s">
        <v>207</v>
      </c>
      <c r="AU629" s="153" t="s">
        <v>86</v>
      </c>
      <c r="AV629" s="12" t="s">
        <v>86</v>
      </c>
      <c r="AW629" s="12" t="s">
        <v>30</v>
      </c>
      <c r="AX629" s="12" t="s">
        <v>73</v>
      </c>
      <c r="AY629" s="153" t="s">
        <v>199</v>
      </c>
    </row>
    <row r="630" spans="2:51" s="12" customFormat="1" ht="12">
      <c r="B630" s="151"/>
      <c r="D630" s="152" t="s">
        <v>207</v>
      </c>
      <c r="E630" s="153" t="s">
        <v>1</v>
      </c>
      <c r="F630" s="154" t="s">
        <v>623</v>
      </c>
      <c r="H630" s="155">
        <v>-14</v>
      </c>
      <c r="I630" s="156"/>
      <c r="L630" s="151"/>
      <c r="M630" s="157"/>
      <c r="T630" s="158"/>
      <c r="AT630" s="153" t="s">
        <v>207</v>
      </c>
      <c r="AU630" s="153" t="s">
        <v>86</v>
      </c>
      <c r="AV630" s="12" t="s">
        <v>86</v>
      </c>
      <c r="AW630" s="12" t="s">
        <v>30</v>
      </c>
      <c r="AX630" s="12" t="s">
        <v>73</v>
      </c>
      <c r="AY630" s="153" t="s">
        <v>199</v>
      </c>
    </row>
    <row r="631" spans="2:51" s="12" customFormat="1" ht="12">
      <c r="B631" s="151"/>
      <c r="D631" s="152" t="s">
        <v>207</v>
      </c>
      <c r="E631" s="153" t="s">
        <v>1</v>
      </c>
      <c r="F631" s="154" t="s">
        <v>624</v>
      </c>
      <c r="H631" s="155">
        <v>-2.452</v>
      </c>
      <c r="I631" s="156"/>
      <c r="L631" s="151"/>
      <c r="M631" s="157"/>
      <c r="T631" s="158"/>
      <c r="AT631" s="153" t="s">
        <v>207</v>
      </c>
      <c r="AU631" s="153" t="s">
        <v>86</v>
      </c>
      <c r="AV631" s="12" t="s">
        <v>86</v>
      </c>
      <c r="AW631" s="12" t="s">
        <v>30</v>
      </c>
      <c r="AX631" s="12" t="s">
        <v>73</v>
      </c>
      <c r="AY631" s="153" t="s">
        <v>199</v>
      </c>
    </row>
    <row r="632" spans="2:51" s="12" customFormat="1" ht="12">
      <c r="B632" s="151"/>
      <c r="D632" s="152" t="s">
        <v>207</v>
      </c>
      <c r="E632" s="153" t="s">
        <v>1</v>
      </c>
      <c r="F632" s="154" t="s">
        <v>625</v>
      </c>
      <c r="H632" s="155">
        <v>1.373</v>
      </c>
      <c r="I632" s="156"/>
      <c r="L632" s="151"/>
      <c r="M632" s="157"/>
      <c r="T632" s="158"/>
      <c r="AT632" s="153" t="s">
        <v>207</v>
      </c>
      <c r="AU632" s="153" t="s">
        <v>86</v>
      </c>
      <c r="AV632" s="12" t="s">
        <v>86</v>
      </c>
      <c r="AW632" s="12" t="s">
        <v>30</v>
      </c>
      <c r="AX632" s="12" t="s">
        <v>73</v>
      </c>
      <c r="AY632" s="153" t="s">
        <v>199</v>
      </c>
    </row>
    <row r="633" spans="2:51" s="12" customFormat="1" ht="12">
      <c r="B633" s="151"/>
      <c r="D633" s="152" t="s">
        <v>207</v>
      </c>
      <c r="E633" s="153" t="s">
        <v>1</v>
      </c>
      <c r="F633" s="154" t="s">
        <v>626</v>
      </c>
      <c r="H633" s="155">
        <v>49.445</v>
      </c>
      <c r="I633" s="156"/>
      <c r="L633" s="151"/>
      <c r="M633" s="157"/>
      <c r="T633" s="158"/>
      <c r="AT633" s="153" t="s">
        <v>207</v>
      </c>
      <c r="AU633" s="153" t="s">
        <v>86</v>
      </c>
      <c r="AV633" s="12" t="s">
        <v>86</v>
      </c>
      <c r="AW633" s="12" t="s">
        <v>30</v>
      </c>
      <c r="AX633" s="12" t="s">
        <v>73</v>
      </c>
      <c r="AY633" s="153" t="s">
        <v>199</v>
      </c>
    </row>
    <row r="634" spans="2:51" s="12" customFormat="1" ht="12">
      <c r="B634" s="151"/>
      <c r="D634" s="152" t="s">
        <v>207</v>
      </c>
      <c r="E634" s="153" t="s">
        <v>1</v>
      </c>
      <c r="F634" s="154" t="s">
        <v>616</v>
      </c>
      <c r="H634" s="155">
        <v>-1.8</v>
      </c>
      <c r="I634" s="156"/>
      <c r="L634" s="151"/>
      <c r="M634" s="157"/>
      <c r="T634" s="158"/>
      <c r="AT634" s="153" t="s">
        <v>207</v>
      </c>
      <c r="AU634" s="153" t="s">
        <v>86</v>
      </c>
      <c r="AV634" s="12" t="s">
        <v>86</v>
      </c>
      <c r="AW634" s="12" t="s">
        <v>30</v>
      </c>
      <c r="AX634" s="12" t="s">
        <v>73</v>
      </c>
      <c r="AY634" s="153" t="s">
        <v>199</v>
      </c>
    </row>
    <row r="635" spans="2:51" s="12" customFormat="1" ht="12">
      <c r="B635" s="151"/>
      <c r="D635" s="152" t="s">
        <v>207</v>
      </c>
      <c r="E635" s="153" t="s">
        <v>1</v>
      </c>
      <c r="F635" s="154" t="s">
        <v>604</v>
      </c>
      <c r="H635" s="155">
        <v>-2</v>
      </c>
      <c r="I635" s="156"/>
      <c r="L635" s="151"/>
      <c r="M635" s="157"/>
      <c r="T635" s="158"/>
      <c r="AT635" s="153" t="s">
        <v>207</v>
      </c>
      <c r="AU635" s="153" t="s">
        <v>86</v>
      </c>
      <c r="AV635" s="12" t="s">
        <v>86</v>
      </c>
      <c r="AW635" s="12" t="s">
        <v>30</v>
      </c>
      <c r="AX635" s="12" t="s">
        <v>73</v>
      </c>
      <c r="AY635" s="153" t="s">
        <v>199</v>
      </c>
    </row>
    <row r="636" spans="2:51" s="12" customFormat="1" ht="12">
      <c r="B636" s="151"/>
      <c r="D636" s="152" t="s">
        <v>207</v>
      </c>
      <c r="E636" s="153" t="s">
        <v>1</v>
      </c>
      <c r="F636" s="154" t="s">
        <v>608</v>
      </c>
      <c r="H636" s="155">
        <v>-2.2280000000000002</v>
      </c>
      <c r="I636" s="156"/>
      <c r="L636" s="151"/>
      <c r="M636" s="157"/>
      <c r="T636" s="158"/>
      <c r="AT636" s="153" t="s">
        <v>207</v>
      </c>
      <c r="AU636" s="153" t="s">
        <v>86</v>
      </c>
      <c r="AV636" s="12" t="s">
        <v>86</v>
      </c>
      <c r="AW636" s="12" t="s">
        <v>30</v>
      </c>
      <c r="AX636" s="12" t="s">
        <v>73</v>
      </c>
      <c r="AY636" s="153" t="s">
        <v>199</v>
      </c>
    </row>
    <row r="637" spans="2:51" s="12" customFormat="1" ht="12">
      <c r="B637" s="151"/>
      <c r="D637" s="152" t="s">
        <v>207</v>
      </c>
      <c r="E637" s="153" t="s">
        <v>1</v>
      </c>
      <c r="F637" s="154" t="s">
        <v>609</v>
      </c>
      <c r="H637" s="155">
        <v>1.073</v>
      </c>
      <c r="I637" s="156"/>
      <c r="L637" s="151"/>
      <c r="M637" s="157"/>
      <c r="T637" s="158"/>
      <c r="AT637" s="153" t="s">
        <v>207</v>
      </c>
      <c r="AU637" s="153" t="s">
        <v>86</v>
      </c>
      <c r="AV637" s="12" t="s">
        <v>86</v>
      </c>
      <c r="AW637" s="12" t="s">
        <v>30</v>
      </c>
      <c r="AX637" s="12" t="s">
        <v>73</v>
      </c>
      <c r="AY637" s="153" t="s">
        <v>199</v>
      </c>
    </row>
    <row r="638" spans="2:51" s="12" customFormat="1" ht="12">
      <c r="B638" s="151"/>
      <c r="D638" s="152" t="s">
        <v>207</v>
      </c>
      <c r="E638" s="153" t="s">
        <v>1</v>
      </c>
      <c r="F638" s="154" t="s">
        <v>627</v>
      </c>
      <c r="H638" s="155">
        <v>29.725000000000001</v>
      </c>
      <c r="I638" s="156"/>
      <c r="L638" s="151"/>
      <c r="M638" s="157"/>
      <c r="T638" s="158"/>
      <c r="AT638" s="153" t="s">
        <v>207</v>
      </c>
      <c r="AU638" s="153" t="s">
        <v>86</v>
      </c>
      <c r="AV638" s="12" t="s">
        <v>86</v>
      </c>
      <c r="AW638" s="12" t="s">
        <v>30</v>
      </c>
      <c r="AX638" s="12" t="s">
        <v>73</v>
      </c>
      <c r="AY638" s="153" t="s">
        <v>199</v>
      </c>
    </row>
    <row r="639" spans="2:51" s="12" customFormat="1" ht="12">
      <c r="B639" s="151"/>
      <c r="D639" s="152" t="s">
        <v>207</v>
      </c>
      <c r="E639" s="153" t="s">
        <v>1</v>
      </c>
      <c r="F639" s="154" t="s">
        <v>616</v>
      </c>
      <c r="H639" s="155">
        <v>-1.8</v>
      </c>
      <c r="I639" s="156"/>
      <c r="L639" s="151"/>
      <c r="M639" s="157"/>
      <c r="T639" s="158"/>
      <c r="AT639" s="153" t="s">
        <v>207</v>
      </c>
      <c r="AU639" s="153" t="s">
        <v>86</v>
      </c>
      <c r="AV639" s="12" t="s">
        <v>86</v>
      </c>
      <c r="AW639" s="12" t="s">
        <v>30</v>
      </c>
      <c r="AX639" s="12" t="s">
        <v>73</v>
      </c>
      <c r="AY639" s="153" t="s">
        <v>199</v>
      </c>
    </row>
    <row r="640" spans="2:51" s="12" customFormat="1" ht="12">
      <c r="B640" s="151"/>
      <c r="D640" s="152" t="s">
        <v>207</v>
      </c>
      <c r="E640" s="153" t="s">
        <v>1</v>
      </c>
      <c r="F640" s="154" t="s">
        <v>628</v>
      </c>
      <c r="H640" s="155">
        <v>29.434999999999999</v>
      </c>
      <c r="I640" s="156"/>
      <c r="L640" s="151"/>
      <c r="M640" s="157"/>
      <c r="T640" s="158"/>
      <c r="AT640" s="153" t="s">
        <v>207</v>
      </c>
      <c r="AU640" s="153" t="s">
        <v>86</v>
      </c>
      <c r="AV640" s="12" t="s">
        <v>86</v>
      </c>
      <c r="AW640" s="12" t="s">
        <v>30</v>
      </c>
      <c r="AX640" s="12" t="s">
        <v>73</v>
      </c>
      <c r="AY640" s="153" t="s">
        <v>199</v>
      </c>
    </row>
    <row r="641" spans="2:51" s="12" customFormat="1" ht="12">
      <c r="B641" s="151"/>
      <c r="D641" s="152" t="s">
        <v>207</v>
      </c>
      <c r="E641" s="153" t="s">
        <v>1</v>
      </c>
      <c r="F641" s="154" t="s">
        <v>616</v>
      </c>
      <c r="H641" s="155">
        <v>-1.8</v>
      </c>
      <c r="I641" s="156"/>
      <c r="L641" s="151"/>
      <c r="M641" s="157"/>
      <c r="T641" s="158"/>
      <c r="AT641" s="153" t="s">
        <v>207</v>
      </c>
      <c r="AU641" s="153" t="s">
        <v>86</v>
      </c>
      <c r="AV641" s="12" t="s">
        <v>86</v>
      </c>
      <c r="AW641" s="12" t="s">
        <v>30</v>
      </c>
      <c r="AX641" s="12" t="s">
        <v>73</v>
      </c>
      <c r="AY641" s="153" t="s">
        <v>199</v>
      </c>
    </row>
    <row r="642" spans="2:51" s="12" customFormat="1" ht="12">
      <c r="B642" s="151"/>
      <c r="D642" s="152" t="s">
        <v>207</v>
      </c>
      <c r="E642" s="153" t="s">
        <v>1</v>
      </c>
      <c r="F642" s="154" t="s">
        <v>629</v>
      </c>
      <c r="H642" s="155">
        <v>49.445</v>
      </c>
      <c r="I642" s="156"/>
      <c r="L642" s="151"/>
      <c r="M642" s="157"/>
      <c r="T642" s="158"/>
      <c r="AT642" s="153" t="s">
        <v>207</v>
      </c>
      <c r="AU642" s="153" t="s">
        <v>86</v>
      </c>
      <c r="AV642" s="12" t="s">
        <v>86</v>
      </c>
      <c r="AW642" s="12" t="s">
        <v>30</v>
      </c>
      <c r="AX642" s="12" t="s">
        <v>73</v>
      </c>
      <c r="AY642" s="153" t="s">
        <v>199</v>
      </c>
    </row>
    <row r="643" spans="2:51" s="12" customFormat="1" ht="12">
      <c r="B643" s="151"/>
      <c r="D643" s="152" t="s">
        <v>207</v>
      </c>
      <c r="E643" s="153" t="s">
        <v>1</v>
      </c>
      <c r="F643" s="154" t="s">
        <v>604</v>
      </c>
      <c r="H643" s="155">
        <v>-2</v>
      </c>
      <c r="I643" s="156"/>
      <c r="L643" s="151"/>
      <c r="M643" s="157"/>
      <c r="T643" s="158"/>
      <c r="AT643" s="153" t="s">
        <v>207</v>
      </c>
      <c r="AU643" s="153" t="s">
        <v>86</v>
      </c>
      <c r="AV643" s="12" t="s">
        <v>86</v>
      </c>
      <c r="AW643" s="12" t="s">
        <v>30</v>
      </c>
      <c r="AX643" s="12" t="s">
        <v>73</v>
      </c>
      <c r="AY643" s="153" t="s">
        <v>199</v>
      </c>
    </row>
    <row r="644" spans="2:51" s="12" customFormat="1" ht="12">
      <c r="B644" s="151"/>
      <c r="D644" s="152" t="s">
        <v>207</v>
      </c>
      <c r="E644" s="153" t="s">
        <v>1</v>
      </c>
      <c r="F644" s="154" t="s">
        <v>608</v>
      </c>
      <c r="H644" s="155">
        <v>-2.2280000000000002</v>
      </c>
      <c r="I644" s="156"/>
      <c r="L644" s="151"/>
      <c r="M644" s="157"/>
      <c r="T644" s="158"/>
      <c r="AT644" s="153" t="s">
        <v>207</v>
      </c>
      <c r="AU644" s="153" t="s">
        <v>86</v>
      </c>
      <c r="AV644" s="12" t="s">
        <v>86</v>
      </c>
      <c r="AW644" s="12" t="s">
        <v>30</v>
      </c>
      <c r="AX644" s="12" t="s">
        <v>73</v>
      </c>
      <c r="AY644" s="153" t="s">
        <v>199</v>
      </c>
    </row>
    <row r="645" spans="2:51" s="12" customFormat="1" ht="12">
      <c r="B645" s="151"/>
      <c r="D645" s="152" t="s">
        <v>207</v>
      </c>
      <c r="E645" s="153" t="s">
        <v>1</v>
      </c>
      <c r="F645" s="154" t="s">
        <v>609</v>
      </c>
      <c r="H645" s="155">
        <v>1.073</v>
      </c>
      <c r="I645" s="156"/>
      <c r="L645" s="151"/>
      <c r="M645" s="157"/>
      <c r="T645" s="158"/>
      <c r="AT645" s="153" t="s">
        <v>207</v>
      </c>
      <c r="AU645" s="153" t="s">
        <v>86</v>
      </c>
      <c r="AV645" s="12" t="s">
        <v>86</v>
      </c>
      <c r="AW645" s="12" t="s">
        <v>30</v>
      </c>
      <c r="AX645" s="12" t="s">
        <v>73</v>
      </c>
      <c r="AY645" s="153" t="s">
        <v>199</v>
      </c>
    </row>
    <row r="646" spans="2:51" s="12" customFormat="1" ht="12">
      <c r="B646" s="151"/>
      <c r="D646" s="152" t="s">
        <v>207</v>
      </c>
      <c r="E646" s="153" t="s">
        <v>1</v>
      </c>
      <c r="F646" s="154" t="s">
        <v>630</v>
      </c>
      <c r="H646" s="155">
        <v>49.445</v>
      </c>
      <c r="I646" s="156"/>
      <c r="L646" s="151"/>
      <c r="M646" s="157"/>
      <c r="T646" s="158"/>
      <c r="AT646" s="153" t="s">
        <v>207</v>
      </c>
      <c r="AU646" s="153" t="s">
        <v>86</v>
      </c>
      <c r="AV646" s="12" t="s">
        <v>86</v>
      </c>
      <c r="AW646" s="12" t="s">
        <v>30</v>
      </c>
      <c r="AX646" s="12" t="s">
        <v>73</v>
      </c>
      <c r="AY646" s="153" t="s">
        <v>199</v>
      </c>
    </row>
    <row r="647" spans="2:51" s="12" customFormat="1" ht="12">
      <c r="B647" s="151"/>
      <c r="D647" s="152" t="s">
        <v>207</v>
      </c>
      <c r="E647" s="153" t="s">
        <v>1</v>
      </c>
      <c r="F647" s="154" t="s">
        <v>604</v>
      </c>
      <c r="H647" s="155">
        <v>-2</v>
      </c>
      <c r="I647" s="156"/>
      <c r="L647" s="151"/>
      <c r="M647" s="157"/>
      <c r="T647" s="158"/>
      <c r="AT647" s="153" t="s">
        <v>207</v>
      </c>
      <c r="AU647" s="153" t="s">
        <v>86</v>
      </c>
      <c r="AV647" s="12" t="s">
        <v>86</v>
      </c>
      <c r="AW647" s="12" t="s">
        <v>30</v>
      </c>
      <c r="AX647" s="12" t="s">
        <v>73</v>
      </c>
      <c r="AY647" s="153" t="s">
        <v>199</v>
      </c>
    </row>
    <row r="648" spans="2:51" s="12" customFormat="1" ht="12">
      <c r="B648" s="151"/>
      <c r="D648" s="152" t="s">
        <v>207</v>
      </c>
      <c r="E648" s="153" t="s">
        <v>1</v>
      </c>
      <c r="F648" s="154" t="s">
        <v>608</v>
      </c>
      <c r="H648" s="155">
        <v>-2.2280000000000002</v>
      </c>
      <c r="I648" s="156"/>
      <c r="L648" s="151"/>
      <c r="M648" s="157"/>
      <c r="T648" s="158"/>
      <c r="AT648" s="153" t="s">
        <v>207</v>
      </c>
      <c r="AU648" s="153" t="s">
        <v>86</v>
      </c>
      <c r="AV648" s="12" t="s">
        <v>86</v>
      </c>
      <c r="AW648" s="12" t="s">
        <v>30</v>
      </c>
      <c r="AX648" s="12" t="s">
        <v>73</v>
      </c>
      <c r="AY648" s="153" t="s">
        <v>199</v>
      </c>
    </row>
    <row r="649" spans="2:51" s="12" customFormat="1" ht="12">
      <c r="B649" s="151"/>
      <c r="D649" s="152" t="s">
        <v>207</v>
      </c>
      <c r="E649" s="153" t="s">
        <v>1</v>
      </c>
      <c r="F649" s="154" t="s">
        <v>609</v>
      </c>
      <c r="H649" s="155">
        <v>1.073</v>
      </c>
      <c r="I649" s="156"/>
      <c r="L649" s="151"/>
      <c r="M649" s="157"/>
      <c r="T649" s="158"/>
      <c r="AT649" s="153" t="s">
        <v>207</v>
      </c>
      <c r="AU649" s="153" t="s">
        <v>86</v>
      </c>
      <c r="AV649" s="12" t="s">
        <v>86</v>
      </c>
      <c r="AW649" s="12" t="s">
        <v>30</v>
      </c>
      <c r="AX649" s="12" t="s">
        <v>73</v>
      </c>
      <c r="AY649" s="153" t="s">
        <v>199</v>
      </c>
    </row>
    <row r="650" spans="2:51" s="12" customFormat="1" ht="12">
      <c r="B650" s="151"/>
      <c r="D650" s="152" t="s">
        <v>207</v>
      </c>
      <c r="E650" s="153" t="s">
        <v>1</v>
      </c>
      <c r="F650" s="154" t="s">
        <v>631</v>
      </c>
      <c r="H650" s="155">
        <v>32.19</v>
      </c>
      <c r="I650" s="156"/>
      <c r="L650" s="151"/>
      <c r="M650" s="157"/>
      <c r="T650" s="158"/>
      <c r="AT650" s="153" t="s">
        <v>207</v>
      </c>
      <c r="AU650" s="153" t="s">
        <v>86</v>
      </c>
      <c r="AV650" s="12" t="s">
        <v>86</v>
      </c>
      <c r="AW650" s="12" t="s">
        <v>30</v>
      </c>
      <c r="AX650" s="12" t="s">
        <v>73</v>
      </c>
      <c r="AY650" s="153" t="s">
        <v>199</v>
      </c>
    </row>
    <row r="651" spans="2:51" s="12" customFormat="1" ht="12">
      <c r="B651" s="151"/>
      <c r="D651" s="152" t="s">
        <v>207</v>
      </c>
      <c r="E651" s="153" t="s">
        <v>1</v>
      </c>
      <c r="F651" s="154" t="s">
        <v>616</v>
      </c>
      <c r="H651" s="155">
        <v>-1.8</v>
      </c>
      <c r="I651" s="156"/>
      <c r="L651" s="151"/>
      <c r="M651" s="157"/>
      <c r="T651" s="158"/>
      <c r="AT651" s="153" t="s">
        <v>207</v>
      </c>
      <c r="AU651" s="153" t="s">
        <v>86</v>
      </c>
      <c r="AV651" s="12" t="s">
        <v>86</v>
      </c>
      <c r="AW651" s="12" t="s">
        <v>30</v>
      </c>
      <c r="AX651" s="12" t="s">
        <v>73</v>
      </c>
      <c r="AY651" s="153" t="s">
        <v>199</v>
      </c>
    </row>
    <row r="652" spans="2:51" s="12" customFormat="1" ht="12">
      <c r="B652" s="151"/>
      <c r="D652" s="152" t="s">
        <v>207</v>
      </c>
      <c r="E652" s="153" t="s">
        <v>1</v>
      </c>
      <c r="F652" s="154" t="s">
        <v>632</v>
      </c>
      <c r="H652" s="155">
        <v>18.850000000000001</v>
      </c>
      <c r="I652" s="156"/>
      <c r="L652" s="151"/>
      <c r="M652" s="157"/>
      <c r="T652" s="158"/>
      <c r="AT652" s="153" t="s">
        <v>207</v>
      </c>
      <c r="AU652" s="153" t="s">
        <v>86</v>
      </c>
      <c r="AV652" s="12" t="s">
        <v>86</v>
      </c>
      <c r="AW652" s="12" t="s">
        <v>30</v>
      </c>
      <c r="AX652" s="12" t="s">
        <v>73</v>
      </c>
      <c r="AY652" s="153" t="s">
        <v>199</v>
      </c>
    </row>
    <row r="653" spans="2:51" s="12" customFormat="1" ht="12">
      <c r="B653" s="151"/>
      <c r="D653" s="152" t="s">
        <v>207</v>
      </c>
      <c r="E653" s="153" t="s">
        <v>1</v>
      </c>
      <c r="F653" s="154" t="s">
        <v>606</v>
      </c>
      <c r="H653" s="155">
        <v>-1.4</v>
      </c>
      <c r="I653" s="156"/>
      <c r="L653" s="151"/>
      <c r="M653" s="157"/>
      <c r="T653" s="158"/>
      <c r="AT653" s="153" t="s">
        <v>207</v>
      </c>
      <c r="AU653" s="153" t="s">
        <v>86</v>
      </c>
      <c r="AV653" s="12" t="s">
        <v>86</v>
      </c>
      <c r="AW653" s="12" t="s">
        <v>30</v>
      </c>
      <c r="AX653" s="12" t="s">
        <v>73</v>
      </c>
      <c r="AY653" s="153" t="s">
        <v>199</v>
      </c>
    </row>
    <row r="654" spans="2:51" s="12" customFormat="1" ht="12">
      <c r="B654" s="151"/>
      <c r="D654" s="152" t="s">
        <v>207</v>
      </c>
      <c r="E654" s="153" t="s">
        <v>1</v>
      </c>
      <c r="F654" s="154" t="s">
        <v>633</v>
      </c>
      <c r="H654" s="155">
        <v>19.864999999999998</v>
      </c>
      <c r="I654" s="156"/>
      <c r="L654" s="151"/>
      <c r="M654" s="157"/>
      <c r="T654" s="158"/>
      <c r="AT654" s="153" t="s">
        <v>207</v>
      </c>
      <c r="AU654" s="153" t="s">
        <v>86</v>
      </c>
      <c r="AV654" s="12" t="s">
        <v>86</v>
      </c>
      <c r="AW654" s="12" t="s">
        <v>30</v>
      </c>
      <c r="AX654" s="12" t="s">
        <v>73</v>
      </c>
      <c r="AY654" s="153" t="s">
        <v>199</v>
      </c>
    </row>
    <row r="655" spans="2:51" s="12" customFormat="1" ht="12">
      <c r="B655" s="151"/>
      <c r="D655" s="152" t="s">
        <v>207</v>
      </c>
      <c r="E655" s="153" t="s">
        <v>1</v>
      </c>
      <c r="F655" s="154" t="s">
        <v>611</v>
      </c>
      <c r="H655" s="155">
        <v>-2.8</v>
      </c>
      <c r="I655" s="156"/>
      <c r="L655" s="151"/>
      <c r="M655" s="157"/>
      <c r="T655" s="158"/>
      <c r="AT655" s="153" t="s">
        <v>207</v>
      </c>
      <c r="AU655" s="153" t="s">
        <v>86</v>
      </c>
      <c r="AV655" s="12" t="s">
        <v>86</v>
      </c>
      <c r="AW655" s="12" t="s">
        <v>30</v>
      </c>
      <c r="AX655" s="12" t="s">
        <v>73</v>
      </c>
      <c r="AY655" s="153" t="s">
        <v>199</v>
      </c>
    </row>
    <row r="656" spans="2:51" s="13" customFormat="1" ht="12">
      <c r="B656" s="159"/>
      <c r="D656" s="152" t="s">
        <v>207</v>
      </c>
      <c r="E656" s="160" t="s">
        <v>1</v>
      </c>
      <c r="F656" s="161" t="s">
        <v>209</v>
      </c>
      <c r="H656" s="162">
        <v>777.85300000000097</v>
      </c>
      <c r="I656" s="163"/>
      <c r="L656" s="159"/>
      <c r="M656" s="164"/>
      <c r="T656" s="165"/>
      <c r="AT656" s="160" t="s">
        <v>207</v>
      </c>
      <c r="AU656" s="160" t="s">
        <v>86</v>
      </c>
      <c r="AV656" s="13" t="s">
        <v>205</v>
      </c>
      <c r="AW656" s="13" t="s">
        <v>30</v>
      </c>
      <c r="AX656" s="13" t="s">
        <v>80</v>
      </c>
      <c r="AY656" s="160" t="s">
        <v>199</v>
      </c>
    </row>
    <row r="657" spans="2:65" s="1" customFormat="1" ht="16.5" customHeight="1">
      <c r="B657" s="32"/>
      <c r="C657" s="137" t="s">
        <v>642</v>
      </c>
      <c r="D657" s="137" t="s">
        <v>201</v>
      </c>
      <c r="E657" s="138" t="s">
        <v>643</v>
      </c>
      <c r="F657" s="139" t="s">
        <v>644</v>
      </c>
      <c r="G657" s="140" t="s">
        <v>204</v>
      </c>
      <c r="H657" s="141">
        <v>38.601999999999997</v>
      </c>
      <c r="I657" s="142"/>
      <c r="J657" s="143">
        <f>ROUND(I657*H657,2)</f>
        <v>0</v>
      </c>
      <c r="K657" s="144"/>
      <c r="L657" s="32"/>
      <c r="M657" s="145" t="s">
        <v>1</v>
      </c>
      <c r="N657" s="146" t="s">
        <v>39</v>
      </c>
      <c r="P657" s="147">
        <f>O657*H657</f>
        <v>0</v>
      </c>
      <c r="Q657" s="147">
        <v>1.1E-4</v>
      </c>
      <c r="R657" s="147">
        <f>Q657*H657</f>
        <v>4.2462200000000002E-3</v>
      </c>
      <c r="S657" s="147">
        <v>6.0000000000000002E-5</v>
      </c>
      <c r="T657" s="148">
        <f>S657*H657</f>
        <v>2.3161200000000001E-3</v>
      </c>
      <c r="AR657" s="149" t="s">
        <v>205</v>
      </c>
      <c r="AT657" s="149" t="s">
        <v>201</v>
      </c>
      <c r="AU657" s="149" t="s">
        <v>86</v>
      </c>
      <c r="AY657" s="17" t="s">
        <v>199</v>
      </c>
      <c r="BE657" s="150">
        <f>IF(N657="základní",J657,0)</f>
        <v>0</v>
      </c>
      <c r="BF657" s="150">
        <f>IF(N657="snížená",J657,0)</f>
        <v>0</v>
      </c>
      <c r="BG657" s="150">
        <f>IF(N657="zákl. přenesená",J657,0)</f>
        <v>0</v>
      </c>
      <c r="BH657" s="150">
        <f>IF(N657="sníž. přenesená",J657,0)</f>
        <v>0</v>
      </c>
      <c r="BI657" s="150">
        <f>IF(N657="nulová",J657,0)</f>
        <v>0</v>
      </c>
      <c r="BJ657" s="17" t="s">
        <v>86</v>
      </c>
      <c r="BK657" s="150">
        <f>ROUND(I657*H657,2)</f>
        <v>0</v>
      </c>
      <c r="BL657" s="17" t="s">
        <v>205</v>
      </c>
      <c r="BM657" s="149" t="s">
        <v>645</v>
      </c>
    </row>
    <row r="658" spans="2:65" s="12" customFormat="1" ht="12">
      <c r="B658" s="151"/>
      <c r="D658" s="152" t="s">
        <v>207</v>
      </c>
      <c r="E658" s="153" t="s">
        <v>1</v>
      </c>
      <c r="F658" s="154" t="s">
        <v>646</v>
      </c>
      <c r="H658" s="155">
        <v>17.82</v>
      </c>
      <c r="I658" s="156"/>
      <c r="L658" s="151"/>
      <c r="M658" s="157"/>
      <c r="T658" s="158"/>
      <c r="AT658" s="153" t="s">
        <v>207</v>
      </c>
      <c r="AU658" s="153" t="s">
        <v>86</v>
      </c>
      <c r="AV658" s="12" t="s">
        <v>86</v>
      </c>
      <c r="AW658" s="12" t="s">
        <v>30</v>
      </c>
      <c r="AX658" s="12" t="s">
        <v>73</v>
      </c>
      <c r="AY658" s="153" t="s">
        <v>199</v>
      </c>
    </row>
    <row r="659" spans="2:65" s="12" customFormat="1" ht="12">
      <c r="B659" s="151"/>
      <c r="D659" s="152" t="s">
        <v>207</v>
      </c>
      <c r="E659" s="153" t="s">
        <v>1</v>
      </c>
      <c r="F659" s="154" t="s">
        <v>647</v>
      </c>
      <c r="H659" s="155">
        <v>14.477</v>
      </c>
      <c r="I659" s="156"/>
      <c r="L659" s="151"/>
      <c r="M659" s="157"/>
      <c r="T659" s="158"/>
      <c r="AT659" s="153" t="s">
        <v>207</v>
      </c>
      <c r="AU659" s="153" t="s">
        <v>86</v>
      </c>
      <c r="AV659" s="12" t="s">
        <v>86</v>
      </c>
      <c r="AW659" s="12" t="s">
        <v>30</v>
      </c>
      <c r="AX659" s="12" t="s">
        <v>73</v>
      </c>
      <c r="AY659" s="153" t="s">
        <v>199</v>
      </c>
    </row>
    <row r="660" spans="2:65" s="12" customFormat="1" ht="12">
      <c r="B660" s="151"/>
      <c r="D660" s="152" t="s">
        <v>207</v>
      </c>
      <c r="E660" s="153" t="s">
        <v>1</v>
      </c>
      <c r="F660" s="154" t="s">
        <v>648</v>
      </c>
      <c r="H660" s="155">
        <v>2.452</v>
      </c>
      <c r="I660" s="156"/>
      <c r="L660" s="151"/>
      <c r="M660" s="157"/>
      <c r="T660" s="158"/>
      <c r="AT660" s="153" t="s">
        <v>207</v>
      </c>
      <c r="AU660" s="153" t="s">
        <v>86</v>
      </c>
      <c r="AV660" s="12" t="s">
        <v>86</v>
      </c>
      <c r="AW660" s="12" t="s">
        <v>30</v>
      </c>
      <c r="AX660" s="12" t="s">
        <v>73</v>
      </c>
      <c r="AY660" s="153" t="s">
        <v>199</v>
      </c>
    </row>
    <row r="661" spans="2:65" s="12" customFormat="1" ht="12">
      <c r="B661" s="151"/>
      <c r="D661" s="152" t="s">
        <v>207</v>
      </c>
      <c r="E661" s="153" t="s">
        <v>1</v>
      </c>
      <c r="F661" s="154" t="s">
        <v>649</v>
      </c>
      <c r="H661" s="155">
        <v>3.8530000000000002</v>
      </c>
      <c r="I661" s="156"/>
      <c r="L661" s="151"/>
      <c r="M661" s="157"/>
      <c r="T661" s="158"/>
      <c r="AT661" s="153" t="s">
        <v>207</v>
      </c>
      <c r="AU661" s="153" t="s">
        <v>86</v>
      </c>
      <c r="AV661" s="12" t="s">
        <v>86</v>
      </c>
      <c r="AW661" s="12" t="s">
        <v>30</v>
      </c>
      <c r="AX661" s="12" t="s">
        <v>73</v>
      </c>
      <c r="AY661" s="153" t="s">
        <v>199</v>
      </c>
    </row>
    <row r="662" spans="2:65" s="13" customFormat="1" ht="12">
      <c r="B662" s="159"/>
      <c r="D662" s="152" t="s">
        <v>207</v>
      </c>
      <c r="E662" s="160" t="s">
        <v>1</v>
      </c>
      <c r="F662" s="161" t="s">
        <v>650</v>
      </c>
      <c r="H662" s="162">
        <v>38.601999999999997</v>
      </c>
      <c r="I662" s="163"/>
      <c r="L662" s="159"/>
      <c r="M662" s="164"/>
      <c r="T662" s="165"/>
      <c r="AT662" s="160" t="s">
        <v>207</v>
      </c>
      <c r="AU662" s="160" t="s">
        <v>86</v>
      </c>
      <c r="AV662" s="13" t="s">
        <v>205</v>
      </c>
      <c r="AW662" s="13" t="s">
        <v>30</v>
      </c>
      <c r="AX662" s="13" t="s">
        <v>80</v>
      </c>
      <c r="AY662" s="160" t="s">
        <v>199</v>
      </c>
    </row>
    <row r="663" spans="2:65" s="1" customFormat="1" ht="24.25" customHeight="1">
      <c r="B663" s="32"/>
      <c r="C663" s="137" t="s">
        <v>651</v>
      </c>
      <c r="D663" s="137" t="s">
        <v>201</v>
      </c>
      <c r="E663" s="138" t="s">
        <v>652</v>
      </c>
      <c r="F663" s="139" t="s">
        <v>653</v>
      </c>
      <c r="G663" s="140" t="s">
        <v>264</v>
      </c>
      <c r="H663" s="141">
        <v>45.74</v>
      </c>
      <c r="I663" s="142"/>
      <c r="J663" s="143">
        <f>ROUND(I663*H663,2)</f>
        <v>0</v>
      </c>
      <c r="K663" s="144"/>
      <c r="L663" s="32"/>
      <c r="M663" s="145" t="s">
        <v>1</v>
      </c>
      <c r="N663" s="146" t="s">
        <v>39</v>
      </c>
      <c r="P663" s="147">
        <f>O663*H663</f>
        <v>0</v>
      </c>
      <c r="Q663" s="147">
        <v>1.5E-3</v>
      </c>
      <c r="R663" s="147">
        <f>Q663*H663</f>
        <v>6.8610000000000004E-2</v>
      </c>
      <c r="S663" s="147">
        <v>0</v>
      </c>
      <c r="T663" s="148">
        <f>S663*H663</f>
        <v>0</v>
      </c>
      <c r="AR663" s="149" t="s">
        <v>205</v>
      </c>
      <c r="AT663" s="149" t="s">
        <v>201</v>
      </c>
      <c r="AU663" s="149" t="s">
        <v>86</v>
      </c>
      <c r="AY663" s="17" t="s">
        <v>199</v>
      </c>
      <c r="BE663" s="150">
        <f>IF(N663="základní",J663,0)</f>
        <v>0</v>
      </c>
      <c r="BF663" s="150">
        <f>IF(N663="snížená",J663,0)</f>
        <v>0</v>
      </c>
      <c r="BG663" s="150">
        <f>IF(N663="zákl. přenesená",J663,0)</f>
        <v>0</v>
      </c>
      <c r="BH663" s="150">
        <f>IF(N663="sníž. přenesená",J663,0)</f>
        <v>0</v>
      </c>
      <c r="BI663" s="150">
        <f>IF(N663="nulová",J663,0)</f>
        <v>0</v>
      </c>
      <c r="BJ663" s="17" t="s">
        <v>86</v>
      </c>
      <c r="BK663" s="150">
        <f>ROUND(I663*H663,2)</f>
        <v>0</v>
      </c>
      <c r="BL663" s="17" t="s">
        <v>205</v>
      </c>
      <c r="BM663" s="149" t="s">
        <v>654</v>
      </c>
    </row>
    <row r="664" spans="2:65" s="15" customFormat="1" ht="12">
      <c r="B664" s="184"/>
      <c r="D664" s="152" t="s">
        <v>207</v>
      </c>
      <c r="E664" s="185" t="s">
        <v>1</v>
      </c>
      <c r="F664" s="186" t="s">
        <v>655</v>
      </c>
      <c r="H664" s="185" t="s">
        <v>1</v>
      </c>
      <c r="I664" s="187"/>
      <c r="L664" s="184"/>
      <c r="M664" s="188"/>
      <c r="T664" s="189"/>
      <c r="AT664" s="185" t="s">
        <v>207</v>
      </c>
      <c r="AU664" s="185" t="s">
        <v>86</v>
      </c>
      <c r="AV664" s="15" t="s">
        <v>80</v>
      </c>
      <c r="AW664" s="15" t="s">
        <v>30</v>
      </c>
      <c r="AX664" s="15" t="s">
        <v>73</v>
      </c>
      <c r="AY664" s="185" t="s">
        <v>199</v>
      </c>
    </row>
    <row r="665" spans="2:65" s="12" customFormat="1" ht="12">
      <c r="B665" s="151"/>
      <c r="D665" s="152" t="s">
        <v>207</v>
      </c>
      <c r="E665" s="153" t="s">
        <v>1</v>
      </c>
      <c r="F665" s="154" t="s">
        <v>656</v>
      </c>
      <c r="H665" s="155">
        <v>14.85</v>
      </c>
      <c r="I665" s="156"/>
      <c r="L665" s="151"/>
      <c r="M665" s="157"/>
      <c r="T665" s="158"/>
      <c r="AT665" s="153" t="s">
        <v>207</v>
      </c>
      <c r="AU665" s="153" t="s">
        <v>86</v>
      </c>
      <c r="AV665" s="12" t="s">
        <v>86</v>
      </c>
      <c r="AW665" s="12" t="s">
        <v>30</v>
      </c>
      <c r="AX665" s="12" t="s">
        <v>73</v>
      </c>
      <c r="AY665" s="153" t="s">
        <v>199</v>
      </c>
    </row>
    <row r="666" spans="2:65" s="12" customFormat="1" ht="12">
      <c r="B666" s="151"/>
      <c r="D666" s="152" t="s">
        <v>207</v>
      </c>
      <c r="E666" s="153" t="s">
        <v>1</v>
      </c>
      <c r="F666" s="154" t="s">
        <v>657</v>
      </c>
      <c r="H666" s="155">
        <v>-4.45</v>
      </c>
      <c r="I666" s="156"/>
      <c r="L666" s="151"/>
      <c r="M666" s="157"/>
      <c r="T666" s="158"/>
      <c r="AT666" s="153" t="s">
        <v>207</v>
      </c>
      <c r="AU666" s="153" t="s">
        <v>86</v>
      </c>
      <c r="AV666" s="12" t="s">
        <v>86</v>
      </c>
      <c r="AW666" s="12" t="s">
        <v>30</v>
      </c>
      <c r="AX666" s="12" t="s">
        <v>73</v>
      </c>
      <c r="AY666" s="153" t="s">
        <v>199</v>
      </c>
    </row>
    <row r="667" spans="2:65" s="15" customFormat="1" ht="12">
      <c r="B667" s="184"/>
      <c r="D667" s="152" t="s">
        <v>207</v>
      </c>
      <c r="E667" s="185" t="s">
        <v>1</v>
      </c>
      <c r="F667" s="186" t="s">
        <v>658</v>
      </c>
      <c r="H667" s="185" t="s">
        <v>1</v>
      </c>
      <c r="I667" s="187"/>
      <c r="L667" s="184"/>
      <c r="M667" s="188"/>
      <c r="T667" s="189"/>
      <c r="AT667" s="185" t="s">
        <v>207</v>
      </c>
      <c r="AU667" s="185" t="s">
        <v>86</v>
      </c>
      <c r="AV667" s="15" t="s">
        <v>80</v>
      </c>
      <c r="AW667" s="15" t="s">
        <v>30</v>
      </c>
      <c r="AX667" s="15" t="s">
        <v>73</v>
      </c>
      <c r="AY667" s="185" t="s">
        <v>199</v>
      </c>
    </row>
    <row r="668" spans="2:65" s="12" customFormat="1" ht="12">
      <c r="B668" s="151"/>
      <c r="D668" s="152" t="s">
        <v>207</v>
      </c>
      <c r="E668" s="153" t="s">
        <v>1</v>
      </c>
      <c r="F668" s="154" t="s">
        <v>659</v>
      </c>
      <c r="H668" s="155">
        <v>12.14</v>
      </c>
      <c r="I668" s="156"/>
      <c r="L668" s="151"/>
      <c r="M668" s="157"/>
      <c r="T668" s="158"/>
      <c r="AT668" s="153" t="s">
        <v>207</v>
      </c>
      <c r="AU668" s="153" t="s">
        <v>86</v>
      </c>
      <c r="AV668" s="12" t="s">
        <v>86</v>
      </c>
      <c r="AW668" s="12" t="s">
        <v>30</v>
      </c>
      <c r="AX668" s="12" t="s">
        <v>73</v>
      </c>
      <c r="AY668" s="153" t="s">
        <v>199</v>
      </c>
    </row>
    <row r="669" spans="2:65" s="12" customFormat="1" ht="12">
      <c r="B669" s="151"/>
      <c r="D669" s="152" t="s">
        <v>207</v>
      </c>
      <c r="E669" s="153" t="s">
        <v>1</v>
      </c>
      <c r="F669" s="154" t="s">
        <v>660</v>
      </c>
      <c r="H669" s="155">
        <v>-1.5</v>
      </c>
      <c r="I669" s="156"/>
      <c r="L669" s="151"/>
      <c r="M669" s="157"/>
      <c r="T669" s="158"/>
      <c r="AT669" s="153" t="s">
        <v>207</v>
      </c>
      <c r="AU669" s="153" t="s">
        <v>86</v>
      </c>
      <c r="AV669" s="12" t="s">
        <v>86</v>
      </c>
      <c r="AW669" s="12" t="s">
        <v>30</v>
      </c>
      <c r="AX669" s="12" t="s">
        <v>73</v>
      </c>
      <c r="AY669" s="153" t="s">
        <v>199</v>
      </c>
    </row>
    <row r="670" spans="2:65" s="15" customFormat="1" ht="12">
      <c r="B670" s="184"/>
      <c r="D670" s="152" t="s">
        <v>207</v>
      </c>
      <c r="E670" s="185" t="s">
        <v>1</v>
      </c>
      <c r="F670" s="186" t="s">
        <v>661</v>
      </c>
      <c r="H670" s="185" t="s">
        <v>1</v>
      </c>
      <c r="I670" s="187"/>
      <c r="L670" s="184"/>
      <c r="M670" s="188"/>
      <c r="T670" s="189"/>
      <c r="AT670" s="185" t="s">
        <v>207</v>
      </c>
      <c r="AU670" s="185" t="s">
        <v>86</v>
      </c>
      <c r="AV670" s="15" t="s">
        <v>80</v>
      </c>
      <c r="AW670" s="15" t="s">
        <v>30</v>
      </c>
      <c r="AX670" s="15" t="s">
        <v>73</v>
      </c>
      <c r="AY670" s="185" t="s">
        <v>199</v>
      </c>
    </row>
    <row r="671" spans="2:65" s="12" customFormat="1" ht="12">
      <c r="B671" s="151"/>
      <c r="D671" s="152" t="s">
        <v>207</v>
      </c>
      <c r="E671" s="153" t="s">
        <v>1</v>
      </c>
      <c r="F671" s="154" t="s">
        <v>662</v>
      </c>
      <c r="H671" s="155">
        <v>10.25</v>
      </c>
      <c r="I671" s="156"/>
      <c r="L671" s="151"/>
      <c r="M671" s="157"/>
      <c r="T671" s="158"/>
      <c r="AT671" s="153" t="s">
        <v>207</v>
      </c>
      <c r="AU671" s="153" t="s">
        <v>86</v>
      </c>
      <c r="AV671" s="12" t="s">
        <v>86</v>
      </c>
      <c r="AW671" s="12" t="s">
        <v>30</v>
      </c>
      <c r="AX671" s="12" t="s">
        <v>73</v>
      </c>
      <c r="AY671" s="153" t="s">
        <v>199</v>
      </c>
    </row>
    <row r="672" spans="2:65" s="12" customFormat="1" ht="12">
      <c r="B672" s="151"/>
      <c r="D672" s="152" t="s">
        <v>207</v>
      </c>
      <c r="E672" s="153" t="s">
        <v>1</v>
      </c>
      <c r="F672" s="154" t="s">
        <v>663</v>
      </c>
      <c r="H672" s="155">
        <v>-0.7</v>
      </c>
      <c r="I672" s="156"/>
      <c r="L672" s="151"/>
      <c r="M672" s="157"/>
      <c r="T672" s="158"/>
      <c r="AT672" s="153" t="s">
        <v>207</v>
      </c>
      <c r="AU672" s="153" t="s">
        <v>86</v>
      </c>
      <c r="AV672" s="12" t="s">
        <v>86</v>
      </c>
      <c r="AW672" s="12" t="s">
        <v>30</v>
      </c>
      <c r="AX672" s="12" t="s">
        <v>73</v>
      </c>
      <c r="AY672" s="153" t="s">
        <v>199</v>
      </c>
    </row>
    <row r="673" spans="2:65" s="15" customFormat="1" ht="12">
      <c r="B673" s="184"/>
      <c r="D673" s="152" t="s">
        <v>207</v>
      </c>
      <c r="E673" s="185" t="s">
        <v>1</v>
      </c>
      <c r="F673" s="186" t="s">
        <v>664</v>
      </c>
      <c r="H673" s="185" t="s">
        <v>1</v>
      </c>
      <c r="I673" s="187"/>
      <c r="L673" s="184"/>
      <c r="M673" s="188"/>
      <c r="T673" s="189"/>
      <c r="AT673" s="185" t="s">
        <v>207</v>
      </c>
      <c r="AU673" s="185" t="s">
        <v>86</v>
      </c>
      <c r="AV673" s="15" t="s">
        <v>80</v>
      </c>
      <c r="AW673" s="15" t="s">
        <v>30</v>
      </c>
      <c r="AX673" s="15" t="s">
        <v>73</v>
      </c>
      <c r="AY673" s="185" t="s">
        <v>199</v>
      </c>
    </row>
    <row r="674" spans="2:65" s="12" customFormat="1" ht="12">
      <c r="B674" s="151"/>
      <c r="D674" s="152" t="s">
        <v>207</v>
      </c>
      <c r="E674" s="153" t="s">
        <v>1</v>
      </c>
      <c r="F674" s="154" t="s">
        <v>665</v>
      </c>
      <c r="H674" s="155">
        <v>17.05</v>
      </c>
      <c r="I674" s="156"/>
      <c r="L674" s="151"/>
      <c r="M674" s="157"/>
      <c r="T674" s="158"/>
      <c r="AT674" s="153" t="s">
        <v>207</v>
      </c>
      <c r="AU674" s="153" t="s">
        <v>86</v>
      </c>
      <c r="AV674" s="12" t="s">
        <v>86</v>
      </c>
      <c r="AW674" s="12" t="s">
        <v>30</v>
      </c>
      <c r="AX674" s="12" t="s">
        <v>73</v>
      </c>
      <c r="AY674" s="153" t="s">
        <v>199</v>
      </c>
    </row>
    <row r="675" spans="2:65" s="12" customFormat="1" ht="12">
      <c r="B675" s="151"/>
      <c r="D675" s="152" t="s">
        <v>207</v>
      </c>
      <c r="E675" s="153" t="s">
        <v>1</v>
      </c>
      <c r="F675" s="154" t="s">
        <v>666</v>
      </c>
      <c r="H675" s="155">
        <v>-1.9</v>
      </c>
      <c r="I675" s="156"/>
      <c r="L675" s="151"/>
      <c r="M675" s="157"/>
      <c r="T675" s="158"/>
      <c r="AT675" s="153" t="s">
        <v>207</v>
      </c>
      <c r="AU675" s="153" t="s">
        <v>86</v>
      </c>
      <c r="AV675" s="12" t="s">
        <v>86</v>
      </c>
      <c r="AW675" s="12" t="s">
        <v>30</v>
      </c>
      <c r="AX675" s="12" t="s">
        <v>73</v>
      </c>
      <c r="AY675" s="153" t="s">
        <v>199</v>
      </c>
    </row>
    <row r="676" spans="2:65" s="13" customFormat="1" ht="12">
      <c r="B676" s="159"/>
      <c r="D676" s="152" t="s">
        <v>207</v>
      </c>
      <c r="E676" s="160" t="s">
        <v>1</v>
      </c>
      <c r="F676" s="161" t="s">
        <v>209</v>
      </c>
      <c r="H676" s="162">
        <v>45.74</v>
      </c>
      <c r="I676" s="163"/>
      <c r="L676" s="159"/>
      <c r="M676" s="164"/>
      <c r="T676" s="165"/>
      <c r="AT676" s="160" t="s">
        <v>207</v>
      </c>
      <c r="AU676" s="160" t="s">
        <v>86</v>
      </c>
      <c r="AV676" s="13" t="s">
        <v>205</v>
      </c>
      <c r="AW676" s="13" t="s">
        <v>30</v>
      </c>
      <c r="AX676" s="13" t="s">
        <v>80</v>
      </c>
      <c r="AY676" s="160" t="s">
        <v>199</v>
      </c>
    </row>
    <row r="677" spans="2:65" s="1" customFormat="1" ht="38" customHeight="1">
      <c r="B677" s="32"/>
      <c r="C677" s="137" t="s">
        <v>667</v>
      </c>
      <c r="D677" s="137" t="s">
        <v>201</v>
      </c>
      <c r="E677" s="138" t="s">
        <v>668</v>
      </c>
      <c r="F677" s="139" t="s">
        <v>669</v>
      </c>
      <c r="G677" s="140" t="s">
        <v>204</v>
      </c>
      <c r="H677" s="141">
        <v>2.73</v>
      </c>
      <c r="I677" s="142"/>
      <c r="J677" s="143">
        <f>ROUND(I677*H677,2)</f>
        <v>0</v>
      </c>
      <c r="K677" s="144"/>
      <c r="L677" s="32"/>
      <c r="M677" s="145" t="s">
        <v>1</v>
      </c>
      <c r="N677" s="146" t="s">
        <v>39</v>
      </c>
      <c r="P677" s="147">
        <f>O677*H677</f>
        <v>0</v>
      </c>
      <c r="Q677" s="147">
        <v>8.4899999999999993E-3</v>
      </c>
      <c r="R677" s="147">
        <f>Q677*H677</f>
        <v>2.3177699999999999E-2</v>
      </c>
      <c r="S677" s="147">
        <v>0</v>
      </c>
      <c r="T677" s="148">
        <f>S677*H677</f>
        <v>0</v>
      </c>
      <c r="AR677" s="149" t="s">
        <v>205</v>
      </c>
      <c r="AT677" s="149" t="s">
        <v>201</v>
      </c>
      <c r="AU677" s="149" t="s">
        <v>86</v>
      </c>
      <c r="AY677" s="17" t="s">
        <v>199</v>
      </c>
      <c r="BE677" s="150">
        <f>IF(N677="základní",J677,0)</f>
        <v>0</v>
      </c>
      <c r="BF677" s="150">
        <f>IF(N677="snížená",J677,0)</f>
        <v>0</v>
      </c>
      <c r="BG677" s="150">
        <f>IF(N677="zákl. přenesená",J677,0)</f>
        <v>0</v>
      </c>
      <c r="BH677" s="150">
        <f>IF(N677="sníž. přenesená",J677,0)</f>
        <v>0</v>
      </c>
      <c r="BI677" s="150">
        <f>IF(N677="nulová",J677,0)</f>
        <v>0</v>
      </c>
      <c r="BJ677" s="17" t="s">
        <v>86</v>
      </c>
      <c r="BK677" s="150">
        <f>ROUND(I677*H677,2)</f>
        <v>0</v>
      </c>
      <c r="BL677" s="17" t="s">
        <v>205</v>
      </c>
      <c r="BM677" s="149" t="s">
        <v>670</v>
      </c>
    </row>
    <row r="678" spans="2:65" s="12" customFormat="1" ht="12">
      <c r="B678" s="151"/>
      <c r="D678" s="152" t="s">
        <v>207</v>
      </c>
      <c r="E678" s="153" t="s">
        <v>1</v>
      </c>
      <c r="F678" s="154" t="s">
        <v>671</v>
      </c>
      <c r="H678" s="155">
        <v>2.73</v>
      </c>
      <c r="I678" s="156"/>
      <c r="L678" s="151"/>
      <c r="M678" s="157"/>
      <c r="T678" s="158"/>
      <c r="AT678" s="153" t="s">
        <v>207</v>
      </c>
      <c r="AU678" s="153" t="s">
        <v>86</v>
      </c>
      <c r="AV678" s="12" t="s">
        <v>86</v>
      </c>
      <c r="AW678" s="12" t="s">
        <v>30</v>
      </c>
      <c r="AX678" s="12" t="s">
        <v>73</v>
      </c>
      <c r="AY678" s="153" t="s">
        <v>199</v>
      </c>
    </row>
    <row r="679" spans="2:65" s="13" customFormat="1" ht="12">
      <c r="B679" s="159"/>
      <c r="D679" s="152" t="s">
        <v>207</v>
      </c>
      <c r="E679" s="160" t="s">
        <v>1</v>
      </c>
      <c r="F679" s="161" t="s">
        <v>672</v>
      </c>
      <c r="H679" s="162">
        <v>2.73</v>
      </c>
      <c r="I679" s="163"/>
      <c r="L679" s="159"/>
      <c r="M679" s="164"/>
      <c r="T679" s="165"/>
      <c r="AT679" s="160" t="s">
        <v>207</v>
      </c>
      <c r="AU679" s="160" t="s">
        <v>86</v>
      </c>
      <c r="AV679" s="13" t="s">
        <v>205</v>
      </c>
      <c r="AW679" s="13" t="s">
        <v>30</v>
      </c>
      <c r="AX679" s="13" t="s">
        <v>80</v>
      </c>
      <c r="AY679" s="160" t="s">
        <v>199</v>
      </c>
    </row>
    <row r="680" spans="2:65" s="1" customFormat="1" ht="44.25" customHeight="1">
      <c r="B680" s="32"/>
      <c r="C680" s="137" t="s">
        <v>673</v>
      </c>
      <c r="D680" s="137" t="s">
        <v>201</v>
      </c>
      <c r="E680" s="138" t="s">
        <v>674</v>
      </c>
      <c r="F680" s="139" t="s">
        <v>675</v>
      </c>
      <c r="G680" s="140" t="s">
        <v>204</v>
      </c>
      <c r="H680" s="141">
        <v>2.73</v>
      </c>
      <c r="I680" s="142"/>
      <c r="J680" s="143">
        <f>ROUND(I680*H680,2)</f>
        <v>0</v>
      </c>
      <c r="K680" s="144"/>
      <c r="L680" s="32"/>
      <c r="M680" s="145" t="s">
        <v>1</v>
      </c>
      <c r="N680" s="146" t="s">
        <v>39</v>
      </c>
      <c r="P680" s="147">
        <f>O680*H680</f>
        <v>0</v>
      </c>
      <c r="Q680" s="147">
        <v>6.1799999999999997E-3</v>
      </c>
      <c r="R680" s="147">
        <f>Q680*H680</f>
        <v>1.6871399999999998E-2</v>
      </c>
      <c r="S680" s="147">
        <v>0</v>
      </c>
      <c r="T680" s="148">
        <f>S680*H680</f>
        <v>0</v>
      </c>
      <c r="AR680" s="149" t="s">
        <v>205</v>
      </c>
      <c r="AT680" s="149" t="s">
        <v>201</v>
      </c>
      <c r="AU680" s="149" t="s">
        <v>86</v>
      </c>
      <c r="AY680" s="17" t="s">
        <v>199</v>
      </c>
      <c r="BE680" s="150">
        <f>IF(N680="základní",J680,0)</f>
        <v>0</v>
      </c>
      <c r="BF680" s="150">
        <f>IF(N680="snížená",J680,0)</f>
        <v>0</v>
      </c>
      <c r="BG680" s="150">
        <f>IF(N680="zákl. přenesená",J680,0)</f>
        <v>0</v>
      </c>
      <c r="BH680" s="150">
        <f>IF(N680="sníž. přenesená",J680,0)</f>
        <v>0</v>
      </c>
      <c r="BI680" s="150">
        <f>IF(N680="nulová",J680,0)</f>
        <v>0</v>
      </c>
      <c r="BJ680" s="17" t="s">
        <v>86</v>
      </c>
      <c r="BK680" s="150">
        <f>ROUND(I680*H680,2)</f>
        <v>0</v>
      </c>
      <c r="BL680" s="17" t="s">
        <v>205</v>
      </c>
      <c r="BM680" s="149" t="s">
        <v>676</v>
      </c>
    </row>
    <row r="681" spans="2:65" s="12" customFormat="1" ht="12">
      <c r="B681" s="151"/>
      <c r="D681" s="152" t="s">
        <v>207</v>
      </c>
      <c r="E681" s="153" t="s">
        <v>1</v>
      </c>
      <c r="F681" s="154" t="s">
        <v>671</v>
      </c>
      <c r="H681" s="155">
        <v>2.73</v>
      </c>
      <c r="I681" s="156"/>
      <c r="L681" s="151"/>
      <c r="M681" s="157"/>
      <c r="T681" s="158"/>
      <c r="AT681" s="153" t="s">
        <v>207</v>
      </c>
      <c r="AU681" s="153" t="s">
        <v>86</v>
      </c>
      <c r="AV681" s="12" t="s">
        <v>86</v>
      </c>
      <c r="AW681" s="12" t="s">
        <v>30</v>
      </c>
      <c r="AX681" s="12" t="s">
        <v>73</v>
      </c>
      <c r="AY681" s="153" t="s">
        <v>199</v>
      </c>
    </row>
    <row r="682" spans="2:65" s="13" customFormat="1" ht="12">
      <c r="B682" s="159"/>
      <c r="D682" s="152" t="s">
        <v>207</v>
      </c>
      <c r="E682" s="160" t="s">
        <v>1</v>
      </c>
      <c r="F682" s="161" t="s">
        <v>672</v>
      </c>
      <c r="H682" s="162">
        <v>2.73</v>
      </c>
      <c r="I682" s="163"/>
      <c r="L682" s="159"/>
      <c r="M682" s="164"/>
      <c r="T682" s="165"/>
      <c r="AT682" s="160" t="s">
        <v>207</v>
      </c>
      <c r="AU682" s="160" t="s">
        <v>86</v>
      </c>
      <c r="AV682" s="13" t="s">
        <v>205</v>
      </c>
      <c r="AW682" s="13" t="s">
        <v>30</v>
      </c>
      <c r="AX682" s="13" t="s">
        <v>80</v>
      </c>
      <c r="AY682" s="160" t="s">
        <v>199</v>
      </c>
    </row>
    <row r="683" spans="2:65" s="1" customFormat="1" ht="38" customHeight="1">
      <c r="B683" s="32"/>
      <c r="C683" s="137" t="s">
        <v>677</v>
      </c>
      <c r="D683" s="137" t="s">
        <v>201</v>
      </c>
      <c r="E683" s="138" t="s">
        <v>678</v>
      </c>
      <c r="F683" s="139" t="s">
        <v>679</v>
      </c>
      <c r="G683" s="140" t="s">
        <v>204</v>
      </c>
      <c r="H683" s="141">
        <v>2.73</v>
      </c>
      <c r="I683" s="142"/>
      <c r="J683" s="143">
        <f>ROUND(I683*H683,2)</f>
        <v>0</v>
      </c>
      <c r="K683" s="144"/>
      <c r="L683" s="32"/>
      <c r="M683" s="145" t="s">
        <v>1</v>
      </c>
      <c r="N683" s="146" t="s">
        <v>39</v>
      </c>
      <c r="P683" s="147">
        <f>O683*H683</f>
        <v>0</v>
      </c>
      <c r="Q683" s="147">
        <v>1E-4</v>
      </c>
      <c r="R683" s="147">
        <f>Q683*H683</f>
        <v>2.7300000000000002E-4</v>
      </c>
      <c r="S683" s="147">
        <v>0</v>
      </c>
      <c r="T683" s="148">
        <f>S683*H683</f>
        <v>0</v>
      </c>
      <c r="AR683" s="149" t="s">
        <v>205</v>
      </c>
      <c r="AT683" s="149" t="s">
        <v>201</v>
      </c>
      <c r="AU683" s="149" t="s">
        <v>86</v>
      </c>
      <c r="AY683" s="17" t="s">
        <v>199</v>
      </c>
      <c r="BE683" s="150">
        <f>IF(N683="základní",J683,0)</f>
        <v>0</v>
      </c>
      <c r="BF683" s="150">
        <f>IF(N683="snížená",J683,0)</f>
        <v>0</v>
      </c>
      <c r="BG683" s="150">
        <f>IF(N683="zákl. přenesená",J683,0)</f>
        <v>0</v>
      </c>
      <c r="BH683" s="150">
        <f>IF(N683="sníž. přenesená",J683,0)</f>
        <v>0</v>
      </c>
      <c r="BI683" s="150">
        <f>IF(N683="nulová",J683,0)</f>
        <v>0</v>
      </c>
      <c r="BJ683" s="17" t="s">
        <v>86</v>
      </c>
      <c r="BK683" s="150">
        <f>ROUND(I683*H683,2)</f>
        <v>0</v>
      </c>
      <c r="BL683" s="17" t="s">
        <v>205</v>
      </c>
      <c r="BM683" s="149" t="s">
        <v>680</v>
      </c>
    </row>
    <row r="684" spans="2:65" s="1" customFormat="1" ht="21.75" customHeight="1">
      <c r="B684" s="32"/>
      <c r="C684" s="173" t="s">
        <v>681</v>
      </c>
      <c r="D684" s="173" t="s">
        <v>288</v>
      </c>
      <c r="E684" s="174" t="s">
        <v>682</v>
      </c>
      <c r="F684" s="175" t="s">
        <v>683</v>
      </c>
      <c r="G684" s="176" t="s">
        <v>204</v>
      </c>
      <c r="H684" s="177">
        <v>5.7329999999999997</v>
      </c>
      <c r="I684" s="178"/>
      <c r="J684" s="179">
        <f>ROUND(I684*H684,2)</f>
        <v>0</v>
      </c>
      <c r="K684" s="180"/>
      <c r="L684" s="181"/>
      <c r="M684" s="182" t="s">
        <v>1</v>
      </c>
      <c r="N684" s="183" t="s">
        <v>39</v>
      </c>
      <c r="P684" s="147">
        <f>O684*H684</f>
        <v>0</v>
      </c>
      <c r="Q684" s="147">
        <v>1.5E-3</v>
      </c>
      <c r="R684" s="147">
        <f>Q684*H684</f>
        <v>8.5994999999999995E-3</v>
      </c>
      <c r="S684" s="147">
        <v>0</v>
      </c>
      <c r="T684" s="148">
        <f>S684*H684</f>
        <v>0</v>
      </c>
      <c r="AR684" s="149" t="s">
        <v>250</v>
      </c>
      <c r="AT684" s="149" t="s">
        <v>288</v>
      </c>
      <c r="AU684" s="149" t="s">
        <v>86</v>
      </c>
      <c r="AY684" s="17" t="s">
        <v>199</v>
      </c>
      <c r="BE684" s="150">
        <f>IF(N684="základní",J684,0)</f>
        <v>0</v>
      </c>
      <c r="BF684" s="150">
        <f>IF(N684="snížená",J684,0)</f>
        <v>0</v>
      </c>
      <c r="BG684" s="150">
        <f>IF(N684="zákl. přenesená",J684,0)</f>
        <v>0</v>
      </c>
      <c r="BH684" s="150">
        <f>IF(N684="sníž. přenesená",J684,0)</f>
        <v>0</v>
      </c>
      <c r="BI684" s="150">
        <f>IF(N684="nulová",J684,0)</f>
        <v>0</v>
      </c>
      <c r="BJ684" s="17" t="s">
        <v>86</v>
      </c>
      <c r="BK684" s="150">
        <f>ROUND(I684*H684,2)</f>
        <v>0</v>
      </c>
      <c r="BL684" s="17" t="s">
        <v>205</v>
      </c>
      <c r="BM684" s="149" t="s">
        <v>684</v>
      </c>
    </row>
    <row r="685" spans="2:65" s="12" customFormat="1" ht="12">
      <c r="B685" s="151"/>
      <c r="D685" s="152" t="s">
        <v>207</v>
      </c>
      <c r="E685" s="153" t="s">
        <v>1</v>
      </c>
      <c r="F685" s="154" t="s">
        <v>685</v>
      </c>
      <c r="H685" s="155">
        <v>5.7329999999999997</v>
      </c>
      <c r="I685" s="156"/>
      <c r="L685" s="151"/>
      <c r="M685" s="157"/>
      <c r="T685" s="158"/>
      <c r="AT685" s="153" t="s">
        <v>207</v>
      </c>
      <c r="AU685" s="153" t="s">
        <v>86</v>
      </c>
      <c r="AV685" s="12" t="s">
        <v>86</v>
      </c>
      <c r="AW685" s="12" t="s">
        <v>30</v>
      </c>
      <c r="AX685" s="12" t="s">
        <v>73</v>
      </c>
      <c r="AY685" s="153" t="s">
        <v>199</v>
      </c>
    </row>
    <row r="686" spans="2:65" s="13" customFormat="1" ht="12">
      <c r="B686" s="159"/>
      <c r="D686" s="152" t="s">
        <v>207</v>
      </c>
      <c r="E686" s="160" t="s">
        <v>1</v>
      </c>
      <c r="F686" s="161" t="s">
        <v>209</v>
      </c>
      <c r="H686" s="162">
        <v>5.7329999999999997</v>
      </c>
      <c r="I686" s="163"/>
      <c r="L686" s="159"/>
      <c r="M686" s="164"/>
      <c r="T686" s="165"/>
      <c r="AT686" s="160" t="s">
        <v>207</v>
      </c>
      <c r="AU686" s="160" t="s">
        <v>86</v>
      </c>
      <c r="AV686" s="13" t="s">
        <v>205</v>
      </c>
      <c r="AW686" s="13" t="s">
        <v>30</v>
      </c>
      <c r="AX686" s="13" t="s">
        <v>80</v>
      </c>
      <c r="AY686" s="160" t="s">
        <v>199</v>
      </c>
    </row>
    <row r="687" spans="2:65" s="1" customFormat="1" ht="24.25" customHeight="1">
      <c r="B687" s="32"/>
      <c r="C687" s="137" t="s">
        <v>686</v>
      </c>
      <c r="D687" s="137" t="s">
        <v>201</v>
      </c>
      <c r="E687" s="138" t="s">
        <v>687</v>
      </c>
      <c r="F687" s="139" t="s">
        <v>688</v>
      </c>
      <c r="G687" s="140" t="s">
        <v>204</v>
      </c>
      <c r="H687" s="141">
        <v>2.73</v>
      </c>
      <c r="I687" s="142"/>
      <c r="J687" s="143">
        <f>ROUND(I687*H687,2)</f>
        <v>0</v>
      </c>
      <c r="K687" s="144"/>
      <c r="L687" s="32"/>
      <c r="M687" s="145" t="s">
        <v>1</v>
      </c>
      <c r="N687" s="146" t="s">
        <v>39</v>
      </c>
      <c r="P687" s="147">
        <f>O687*H687</f>
        <v>0</v>
      </c>
      <c r="Q687" s="147">
        <v>2.5300000000000001E-3</v>
      </c>
      <c r="R687" s="147">
        <f>Q687*H687</f>
        <v>6.9069000000000005E-3</v>
      </c>
      <c r="S687" s="147">
        <v>0</v>
      </c>
      <c r="T687" s="148">
        <f>S687*H687</f>
        <v>0</v>
      </c>
      <c r="AR687" s="149" t="s">
        <v>205</v>
      </c>
      <c r="AT687" s="149" t="s">
        <v>201</v>
      </c>
      <c r="AU687" s="149" t="s">
        <v>86</v>
      </c>
      <c r="AY687" s="17" t="s">
        <v>199</v>
      </c>
      <c r="BE687" s="150">
        <f>IF(N687="základní",J687,0)</f>
        <v>0</v>
      </c>
      <c r="BF687" s="150">
        <f>IF(N687="snížená",J687,0)</f>
        <v>0</v>
      </c>
      <c r="BG687" s="150">
        <f>IF(N687="zákl. přenesená",J687,0)</f>
        <v>0</v>
      </c>
      <c r="BH687" s="150">
        <f>IF(N687="sníž. přenesená",J687,0)</f>
        <v>0</v>
      </c>
      <c r="BI687" s="150">
        <f>IF(N687="nulová",J687,0)</f>
        <v>0</v>
      </c>
      <c r="BJ687" s="17" t="s">
        <v>86</v>
      </c>
      <c r="BK687" s="150">
        <f>ROUND(I687*H687,2)</f>
        <v>0</v>
      </c>
      <c r="BL687" s="17" t="s">
        <v>205</v>
      </c>
      <c r="BM687" s="149" t="s">
        <v>689</v>
      </c>
    </row>
    <row r="688" spans="2:65" s="12" customFormat="1" ht="12">
      <c r="B688" s="151"/>
      <c r="D688" s="152" t="s">
        <v>207</v>
      </c>
      <c r="E688" s="153" t="s">
        <v>1</v>
      </c>
      <c r="F688" s="154" t="s">
        <v>671</v>
      </c>
      <c r="H688" s="155">
        <v>2.73</v>
      </c>
      <c r="I688" s="156"/>
      <c r="L688" s="151"/>
      <c r="M688" s="157"/>
      <c r="T688" s="158"/>
      <c r="AT688" s="153" t="s">
        <v>207</v>
      </c>
      <c r="AU688" s="153" t="s">
        <v>86</v>
      </c>
      <c r="AV688" s="12" t="s">
        <v>86</v>
      </c>
      <c r="AW688" s="12" t="s">
        <v>30</v>
      </c>
      <c r="AX688" s="12" t="s">
        <v>73</v>
      </c>
      <c r="AY688" s="153" t="s">
        <v>199</v>
      </c>
    </row>
    <row r="689" spans="2:65" s="13" customFormat="1" ht="12">
      <c r="B689" s="159"/>
      <c r="D689" s="152" t="s">
        <v>207</v>
      </c>
      <c r="E689" s="160" t="s">
        <v>1</v>
      </c>
      <c r="F689" s="161" t="s">
        <v>690</v>
      </c>
      <c r="H689" s="162">
        <v>2.73</v>
      </c>
      <c r="I689" s="163"/>
      <c r="L689" s="159"/>
      <c r="M689" s="164"/>
      <c r="T689" s="165"/>
      <c r="AT689" s="160" t="s">
        <v>207</v>
      </c>
      <c r="AU689" s="160" t="s">
        <v>86</v>
      </c>
      <c r="AV689" s="13" t="s">
        <v>205</v>
      </c>
      <c r="AW689" s="13" t="s">
        <v>30</v>
      </c>
      <c r="AX689" s="13" t="s">
        <v>80</v>
      </c>
      <c r="AY689" s="160" t="s">
        <v>199</v>
      </c>
    </row>
    <row r="690" spans="2:65" s="1" customFormat="1" ht="24.25" customHeight="1">
      <c r="B690" s="32"/>
      <c r="C690" s="137" t="s">
        <v>691</v>
      </c>
      <c r="D690" s="137" t="s">
        <v>201</v>
      </c>
      <c r="E690" s="138" t="s">
        <v>692</v>
      </c>
      <c r="F690" s="139" t="s">
        <v>693</v>
      </c>
      <c r="G690" s="140" t="s">
        <v>264</v>
      </c>
      <c r="H690" s="141">
        <v>69.14</v>
      </c>
      <c r="I690" s="142"/>
      <c r="J690" s="143">
        <f>ROUND(I690*H690,2)</f>
        <v>0</v>
      </c>
      <c r="K690" s="144"/>
      <c r="L690" s="32"/>
      <c r="M690" s="145" t="s">
        <v>1</v>
      </c>
      <c r="N690" s="146" t="s">
        <v>39</v>
      </c>
      <c r="P690" s="147">
        <f>O690*H690</f>
        <v>0</v>
      </c>
      <c r="Q690" s="147">
        <v>0</v>
      </c>
      <c r="R690" s="147">
        <f>Q690*H690</f>
        <v>0</v>
      </c>
      <c r="S690" s="147">
        <v>0</v>
      </c>
      <c r="T690" s="148">
        <f>S690*H690</f>
        <v>0</v>
      </c>
      <c r="AR690" s="149" t="s">
        <v>205</v>
      </c>
      <c r="AT690" s="149" t="s">
        <v>201</v>
      </c>
      <c r="AU690" s="149" t="s">
        <v>86</v>
      </c>
      <c r="AY690" s="17" t="s">
        <v>199</v>
      </c>
      <c r="BE690" s="150">
        <f>IF(N690="základní",J690,0)</f>
        <v>0</v>
      </c>
      <c r="BF690" s="150">
        <f>IF(N690="snížená",J690,0)</f>
        <v>0</v>
      </c>
      <c r="BG690" s="150">
        <f>IF(N690="zákl. přenesená",J690,0)</f>
        <v>0</v>
      </c>
      <c r="BH690" s="150">
        <f>IF(N690="sníž. přenesená",J690,0)</f>
        <v>0</v>
      </c>
      <c r="BI690" s="150">
        <f>IF(N690="nulová",J690,0)</f>
        <v>0</v>
      </c>
      <c r="BJ690" s="17" t="s">
        <v>86</v>
      </c>
      <c r="BK690" s="150">
        <f>ROUND(I690*H690,2)</f>
        <v>0</v>
      </c>
      <c r="BL690" s="17" t="s">
        <v>205</v>
      </c>
      <c r="BM690" s="149" t="s">
        <v>694</v>
      </c>
    </row>
    <row r="691" spans="2:65" s="1" customFormat="1" ht="24.25" customHeight="1">
      <c r="B691" s="32"/>
      <c r="C691" s="173" t="s">
        <v>695</v>
      </c>
      <c r="D691" s="173" t="s">
        <v>288</v>
      </c>
      <c r="E691" s="174" t="s">
        <v>696</v>
      </c>
      <c r="F691" s="175" t="s">
        <v>697</v>
      </c>
      <c r="G691" s="176" t="s">
        <v>264</v>
      </c>
      <c r="H691" s="177">
        <v>72.596999999999994</v>
      </c>
      <c r="I691" s="178"/>
      <c r="J691" s="179">
        <f>ROUND(I691*H691,2)</f>
        <v>0</v>
      </c>
      <c r="K691" s="180"/>
      <c r="L691" s="181"/>
      <c r="M691" s="182" t="s">
        <v>1</v>
      </c>
      <c r="N691" s="183" t="s">
        <v>39</v>
      </c>
      <c r="P691" s="147">
        <f>O691*H691</f>
        <v>0</v>
      </c>
      <c r="Q691" s="147">
        <v>1E-4</v>
      </c>
      <c r="R691" s="147">
        <f>Q691*H691</f>
        <v>7.2597E-3</v>
      </c>
      <c r="S691" s="147">
        <v>0</v>
      </c>
      <c r="T691" s="148">
        <f>S691*H691</f>
        <v>0</v>
      </c>
      <c r="AR691" s="149" t="s">
        <v>250</v>
      </c>
      <c r="AT691" s="149" t="s">
        <v>288</v>
      </c>
      <c r="AU691" s="149" t="s">
        <v>86</v>
      </c>
      <c r="AY691" s="17" t="s">
        <v>199</v>
      </c>
      <c r="BE691" s="150">
        <f>IF(N691="základní",J691,0)</f>
        <v>0</v>
      </c>
      <c r="BF691" s="150">
        <f>IF(N691="snížená",J691,0)</f>
        <v>0</v>
      </c>
      <c r="BG691" s="150">
        <f>IF(N691="zákl. přenesená",J691,0)</f>
        <v>0</v>
      </c>
      <c r="BH691" s="150">
        <f>IF(N691="sníž. přenesená",J691,0)</f>
        <v>0</v>
      </c>
      <c r="BI691" s="150">
        <f>IF(N691="nulová",J691,0)</f>
        <v>0</v>
      </c>
      <c r="BJ691" s="17" t="s">
        <v>86</v>
      </c>
      <c r="BK691" s="150">
        <f>ROUND(I691*H691,2)</f>
        <v>0</v>
      </c>
      <c r="BL691" s="17" t="s">
        <v>205</v>
      </c>
      <c r="BM691" s="149" t="s">
        <v>698</v>
      </c>
    </row>
    <row r="692" spans="2:65" s="12" customFormat="1" ht="12">
      <c r="B692" s="151"/>
      <c r="D692" s="152" t="s">
        <v>207</v>
      </c>
      <c r="E692" s="153" t="s">
        <v>1</v>
      </c>
      <c r="F692" s="154" t="s">
        <v>699</v>
      </c>
      <c r="H692" s="155">
        <v>72.596999999999994</v>
      </c>
      <c r="I692" s="156"/>
      <c r="L692" s="151"/>
      <c r="M692" s="157"/>
      <c r="T692" s="158"/>
      <c r="AT692" s="153" t="s">
        <v>207</v>
      </c>
      <c r="AU692" s="153" t="s">
        <v>86</v>
      </c>
      <c r="AV692" s="12" t="s">
        <v>86</v>
      </c>
      <c r="AW692" s="12" t="s">
        <v>30</v>
      </c>
      <c r="AX692" s="12" t="s">
        <v>80</v>
      </c>
      <c r="AY692" s="153" t="s">
        <v>199</v>
      </c>
    </row>
    <row r="693" spans="2:65" s="1" customFormat="1" ht="24.25" customHeight="1">
      <c r="B693" s="32"/>
      <c r="C693" s="137" t="s">
        <v>700</v>
      </c>
      <c r="D693" s="137" t="s">
        <v>201</v>
      </c>
      <c r="E693" s="138" t="s">
        <v>701</v>
      </c>
      <c r="F693" s="139" t="s">
        <v>702</v>
      </c>
      <c r="G693" s="140" t="s">
        <v>264</v>
      </c>
      <c r="H693" s="141">
        <v>69.14</v>
      </c>
      <c r="I693" s="142"/>
      <c r="J693" s="143">
        <f>ROUND(I693*H693,2)</f>
        <v>0</v>
      </c>
      <c r="K693" s="144"/>
      <c r="L693" s="32"/>
      <c r="M693" s="145" t="s">
        <v>1</v>
      </c>
      <c r="N693" s="146" t="s">
        <v>39</v>
      </c>
      <c r="P693" s="147">
        <f>O693*H693</f>
        <v>0</v>
      </c>
      <c r="Q693" s="147">
        <v>0</v>
      </c>
      <c r="R693" s="147">
        <f>Q693*H693</f>
        <v>0</v>
      </c>
      <c r="S693" s="147">
        <v>0</v>
      </c>
      <c r="T693" s="148">
        <f>S693*H693</f>
        <v>0</v>
      </c>
      <c r="AR693" s="149" t="s">
        <v>205</v>
      </c>
      <c r="AT693" s="149" t="s">
        <v>201</v>
      </c>
      <c r="AU693" s="149" t="s">
        <v>86</v>
      </c>
      <c r="AY693" s="17" t="s">
        <v>199</v>
      </c>
      <c r="BE693" s="150">
        <f>IF(N693="základní",J693,0)</f>
        <v>0</v>
      </c>
      <c r="BF693" s="150">
        <f>IF(N693="snížená",J693,0)</f>
        <v>0</v>
      </c>
      <c r="BG693" s="150">
        <f>IF(N693="zákl. přenesená",J693,0)</f>
        <v>0</v>
      </c>
      <c r="BH693" s="150">
        <f>IF(N693="sníž. přenesená",J693,0)</f>
        <v>0</v>
      </c>
      <c r="BI693" s="150">
        <f>IF(N693="nulová",J693,0)</f>
        <v>0</v>
      </c>
      <c r="BJ693" s="17" t="s">
        <v>86</v>
      </c>
      <c r="BK693" s="150">
        <f>ROUND(I693*H693,2)</f>
        <v>0</v>
      </c>
      <c r="BL693" s="17" t="s">
        <v>205</v>
      </c>
      <c r="BM693" s="149" t="s">
        <v>703</v>
      </c>
    </row>
    <row r="694" spans="2:65" s="15" customFormat="1" ht="12">
      <c r="B694" s="184"/>
      <c r="D694" s="152" t="s">
        <v>207</v>
      </c>
      <c r="E694" s="185" t="s">
        <v>1</v>
      </c>
      <c r="F694" s="186" t="s">
        <v>704</v>
      </c>
      <c r="H694" s="185" t="s">
        <v>1</v>
      </c>
      <c r="I694" s="187"/>
      <c r="L694" s="184"/>
      <c r="M694" s="188"/>
      <c r="T694" s="189"/>
      <c r="AT694" s="185" t="s">
        <v>207</v>
      </c>
      <c r="AU694" s="185" t="s">
        <v>86</v>
      </c>
      <c r="AV694" s="15" t="s">
        <v>80</v>
      </c>
      <c r="AW694" s="15" t="s">
        <v>30</v>
      </c>
      <c r="AX694" s="15" t="s">
        <v>73</v>
      </c>
      <c r="AY694" s="185" t="s">
        <v>199</v>
      </c>
    </row>
    <row r="695" spans="2:65" s="12" customFormat="1" ht="12">
      <c r="B695" s="151"/>
      <c r="D695" s="152" t="s">
        <v>207</v>
      </c>
      <c r="E695" s="153" t="s">
        <v>1</v>
      </c>
      <c r="F695" s="154" t="s">
        <v>705</v>
      </c>
      <c r="H695" s="155">
        <v>6.32</v>
      </c>
      <c r="I695" s="156"/>
      <c r="L695" s="151"/>
      <c r="M695" s="157"/>
      <c r="T695" s="158"/>
      <c r="AT695" s="153" t="s">
        <v>207</v>
      </c>
      <c r="AU695" s="153" t="s">
        <v>86</v>
      </c>
      <c r="AV695" s="12" t="s">
        <v>86</v>
      </c>
      <c r="AW695" s="12" t="s">
        <v>30</v>
      </c>
      <c r="AX695" s="12" t="s">
        <v>73</v>
      </c>
      <c r="AY695" s="153" t="s">
        <v>199</v>
      </c>
    </row>
    <row r="696" spans="2:65" s="15" customFormat="1" ht="12">
      <c r="B696" s="184"/>
      <c r="D696" s="152" t="s">
        <v>207</v>
      </c>
      <c r="E696" s="185" t="s">
        <v>1</v>
      </c>
      <c r="F696" s="186" t="s">
        <v>706</v>
      </c>
      <c r="H696" s="185" t="s">
        <v>1</v>
      </c>
      <c r="I696" s="187"/>
      <c r="L696" s="184"/>
      <c r="M696" s="188"/>
      <c r="T696" s="189"/>
      <c r="AT696" s="185" t="s">
        <v>207</v>
      </c>
      <c r="AU696" s="185" t="s">
        <v>86</v>
      </c>
      <c r="AV696" s="15" t="s">
        <v>80</v>
      </c>
      <c r="AW696" s="15" t="s">
        <v>30</v>
      </c>
      <c r="AX696" s="15" t="s">
        <v>73</v>
      </c>
      <c r="AY696" s="185" t="s">
        <v>199</v>
      </c>
    </row>
    <row r="697" spans="2:65" s="12" customFormat="1" ht="12">
      <c r="B697" s="151"/>
      <c r="D697" s="152" t="s">
        <v>207</v>
      </c>
      <c r="E697" s="153" t="s">
        <v>1</v>
      </c>
      <c r="F697" s="154" t="s">
        <v>707</v>
      </c>
      <c r="H697" s="155">
        <v>2.9</v>
      </c>
      <c r="I697" s="156"/>
      <c r="L697" s="151"/>
      <c r="M697" s="157"/>
      <c r="T697" s="158"/>
      <c r="AT697" s="153" t="s">
        <v>207</v>
      </c>
      <c r="AU697" s="153" t="s">
        <v>86</v>
      </c>
      <c r="AV697" s="12" t="s">
        <v>86</v>
      </c>
      <c r="AW697" s="12" t="s">
        <v>30</v>
      </c>
      <c r="AX697" s="12" t="s">
        <v>73</v>
      </c>
      <c r="AY697" s="153" t="s">
        <v>199</v>
      </c>
    </row>
    <row r="698" spans="2:65" s="15" customFormat="1" ht="12">
      <c r="B698" s="184"/>
      <c r="D698" s="152" t="s">
        <v>207</v>
      </c>
      <c r="E698" s="185" t="s">
        <v>1</v>
      </c>
      <c r="F698" s="186" t="s">
        <v>708</v>
      </c>
      <c r="H698" s="185" t="s">
        <v>1</v>
      </c>
      <c r="I698" s="187"/>
      <c r="L698" s="184"/>
      <c r="M698" s="188"/>
      <c r="T698" s="189"/>
      <c r="AT698" s="185" t="s">
        <v>207</v>
      </c>
      <c r="AU698" s="185" t="s">
        <v>86</v>
      </c>
      <c r="AV698" s="15" t="s">
        <v>80</v>
      </c>
      <c r="AW698" s="15" t="s">
        <v>30</v>
      </c>
      <c r="AX698" s="15" t="s">
        <v>73</v>
      </c>
      <c r="AY698" s="185" t="s">
        <v>199</v>
      </c>
    </row>
    <row r="699" spans="2:65" s="12" customFormat="1" ht="12">
      <c r="B699" s="151"/>
      <c r="D699" s="152" t="s">
        <v>207</v>
      </c>
      <c r="E699" s="153" t="s">
        <v>1</v>
      </c>
      <c r="F699" s="154" t="s">
        <v>709</v>
      </c>
      <c r="H699" s="155">
        <v>4.47</v>
      </c>
      <c r="I699" s="156"/>
      <c r="L699" s="151"/>
      <c r="M699" s="157"/>
      <c r="T699" s="158"/>
      <c r="AT699" s="153" t="s">
        <v>207</v>
      </c>
      <c r="AU699" s="153" t="s">
        <v>86</v>
      </c>
      <c r="AV699" s="12" t="s">
        <v>86</v>
      </c>
      <c r="AW699" s="12" t="s">
        <v>30</v>
      </c>
      <c r="AX699" s="12" t="s">
        <v>73</v>
      </c>
      <c r="AY699" s="153" t="s">
        <v>199</v>
      </c>
    </row>
    <row r="700" spans="2:65" s="15" customFormat="1" ht="12">
      <c r="B700" s="184"/>
      <c r="D700" s="152" t="s">
        <v>207</v>
      </c>
      <c r="E700" s="185" t="s">
        <v>1</v>
      </c>
      <c r="F700" s="186" t="s">
        <v>710</v>
      </c>
      <c r="H700" s="185" t="s">
        <v>1</v>
      </c>
      <c r="I700" s="187"/>
      <c r="L700" s="184"/>
      <c r="M700" s="188"/>
      <c r="T700" s="189"/>
      <c r="AT700" s="185" t="s">
        <v>207</v>
      </c>
      <c r="AU700" s="185" t="s">
        <v>86</v>
      </c>
      <c r="AV700" s="15" t="s">
        <v>80</v>
      </c>
      <c r="AW700" s="15" t="s">
        <v>30</v>
      </c>
      <c r="AX700" s="15" t="s">
        <v>73</v>
      </c>
      <c r="AY700" s="185" t="s">
        <v>199</v>
      </c>
    </row>
    <row r="701" spans="2:65" s="12" customFormat="1" ht="12">
      <c r="B701" s="151"/>
      <c r="D701" s="152" t="s">
        <v>207</v>
      </c>
      <c r="E701" s="153" t="s">
        <v>1</v>
      </c>
      <c r="F701" s="154" t="s">
        <v>707</v>
      </c>
      <c r="H701" s="155">
        <v>2.9</v>
      </c>
      <c r="I701" s="156"/>
      <c r="L701" s="151"/>
      <c r="M701" s="157"/>
      <c r="T701" s="158"/>
      <c r="AT701" s="153" t="s">
        <v>207</v>
      </c>
      <c r="AU701" s="153" t="s">
        <v>86</v>
      </c>
      <c r="AV701" s="12" t="s">
        <v>86</v>
      </c>
      <c r="AW701" s="12" t="s">
        <v>30</v>
      </c>
      <c r="AX701" s="12" t="s">
        <v>73</v>
      </c>
      <c r="AY701" s="153" t="s">
        <v>199</v>
      </c>
    </row>
    <row r="702" spans="2:65" s="12" customFormat="1" ht="12">
      <c r="B702" s="151"/>
      <c r="D702" s="152" t="s">
        <v>207</v>
      </c>
      <c r="E702" s="153" t="s">
        <v>1</v>
      </c>
      <c r="F702" s="154" t="s">
        <v>709</v>
      </c>
      <c r="H702" s="155">
        <v>4.47</v>
      </c>
      <c r="I702" s="156"/>
      <c r="L702" s="151"/>
      <c r="M702" s="157"/>
      <c r="T702" s="158"/>
      <c r="AT702" s="153" t="s">
        <v>207</v>
      </c>
      <c r="AU702" s="153" t="s">
        <v>86</v>
      </c>
      <c r="AV702" s="12" t="s">
        <v>86</v>
      </c>
      <c r="AW702" s="12" t="s">
        <v>30</v>
      </c>
      <c r="AX702" s="12" t="s">
        <v>73</v>
      </c>
      <c r="AY702" s="153" t="s">
        <v>199</v>
      </c>
    </row>
    <row r="703" spans="2:65" s="12" customFormat="1" ht="12">
      <c r="B703" s="151"/>
      <c r="D703" s="152" t="s">
        <v>207</v>
      </c>
      <c r="E703" s="153" t="s">
        <v>1</v>
      </c>
      <c r="F703" s="154" t="s">
        <v>711</v>
      </c>
      <c r="H703" s="155">
        <v>15.54</v>
      </c>
      <c r="I703" s="156"/>
      <c r="L703" s="151"/>
      <c r="M703" s="157"/>
      <c r="T703" s="158"/>
      <c r="AT703" s="153" t="s">
        <v>207</v>
      </c>
      <c r="AU703" s="153" t="s">
        <v>86</v>
      </c>
      <c r="AV703" s="12" t="s">
        <v>86</v>
      </c>
      <c r="AW703" s="12" t="s">
        <v>30</v>
      </c>
      <c r="AX703" s="12" t="s">
        <v>73</v>
      </c>
      <c r="AY703" s="153" t="s">
        <v>199</v>
      </c>
    </row>
    <row r="704" spans="2:65" s="15" customFormat="1" ht="12">
      <c r="B704" s="184"/>
      <c r="D704" s="152" t="s">
        <v>207</v>
      </c>
      <c r="E704" s="185" t="s">
        <v>1</v>
      </c>
      <c r="F704" s="186" t="s">
        <v>712</v>
      </c>
      <c r="H704" s="185" t="s">
        <v>1</v>
      </c>
      <c r="I704" s="187"/>
      <c r="L704" s="184"/>
      <c r="M704" s="188"/>
      <c r="T704" s="189"/>
      <c r="AT704" s="185" t="s">
        <v>207</v>
      </c>
      <c r="AU704" s="185" t="s">
        <v>86</v>
      </c>
      <c r="AV704" s="15" t="s">
        <v>80</v>
      </c>
      <c r="AW704" s="15" t="s">
        <v>30</v>
      </c>
      <c r="AX704" s="15" t="s">
        <v>73</v>
      </c>
      <c r="AY704" s="185" t="s">
        <v>199</v>
      </c>
    </row>
    <row r="705" spans="2:65" s="12" customFormat="1" ht="12">
      <c r="B705" s="151"/>
      <c r="D705" s="152" t="s">
        <v>207</v>
      </c>
      <c r="E705" s="153" t="s">
        <v>1</v>
      </c>
      <c r="F705" s="154" t="s">
        <v>709</v>
      </c>
      <c r="H705" s="155">
        <v>4.47</v>
      </c>
      <c r="I705" s="156"/>
      <c r="L705" s="151"/>
      <c r="M705" s="157"/>
      <c r="T705" s="158"/>
      <c r="AT705" s="153" t="s">
        <v>207</v>
      </c>
      <c r="AU705" s="153" t="s">
        <v>86</v>
      </c>
      <c r="AV705" s="12" t="s">
        <v>86</v>
      </c>
      <c r="AW705" s="12" t="s">
        <v>30</v>
      </c>
      <c r="AX705" s="12" t="s">
        <v>73</v>
      </c>
      <c r="AY705" s="153" t="s">
        <v>199</v>
      </c>
    </row>
    <row r="706" spans="2:65" s="15" customFormat="1" ht="12">
      <c r="B706" s="184"/>
      <c r="D706" s="152" t="s">
        <v>207</v>
      </c>
      <c r="E706" s="185" t="s">
        <v>1</v>
      </c>
      <c r="F706" s="186" t="s">
        <v>713</v>
      </c>
      <c r="H706" s="185" t="s">
        <v>1</v>
      </c>
      <c r="I706" s="187"/>
      <c r="L706" s="184"/>
      <c r="M706" s="188"/>
      <c r="T706" s="189"/>
      <c r="AT706" s="185" t="s">
        <v>207</v>
      </c>
      <c r="AU706" s="185" t="s">
        <v>86</v>
      </c>
      <c r="AV706" s="15" t="s">
        <v>80</v>
      </c>
      <c r="AW706" s="15" t="s">
        <v>30</v>
      </c>
      <c r="AX706" s="15" t="s">
        <v>73</v>
      </c>
      <c r="AY706" s="185" t="s">
        <v>199</v>
      </c>
    </row>
    <row r="707" spans="2:65" s="12" customFormat="1" ht="12">
      <c r="B707" s="151"/>
      <c r="D707" s="152" t="s">
        <v>207</v>
      </c>
      <c r="E707" s="153" t="s">
        <v>1</v>
      </c>
      <c r="F707" s="154" t="s">
        <v>709</v>
      </c>
      <c r="H707" s="155">
        <v>4.47</v>
      </c>
      <c r="I707" s="156"/>
      <c r="L707" s="151"/>
      <c r="M707" s="157"/>
      <c r="T707" s="158"/>
      <c r="AT707" s="153" t="s">
        <v>207</v>
      </c>
      <c r="AU707" s="153" t="s">
        <v>86</v>
      </c>
      <c r="AV707" s="12" t="s">
        <v>86</v>
      </c>
      <c r="AW707" s="12" t="s">
        <v>30</v>
      </c>
      <c r="AX707" s="12" t="s">
        <v>73</v>
      </c>
      <c r="AY707" s="153" t="s">
        <v>199</v>
      </c>
    </row>
    <row r="708" spans="2:65" s="15" customFormat="1" ht="12">
      <c r="B708" s="184"/>
      <c r="D708" s="152" t="s">
        <v>207</v>
      </c>
      <c r="E708" s="185" t="s">
        <v>1</v>
      </c>
      <c r="F708" s="186" t="s">
        <v>714</v>
      </c>
      <c r="H708" s="185" t="s">
        <v>1</v>
      </c>
      <c r="I708" s="187"/>
      <c r="L708" s="184"/>
      <c r="M708" s="188"/>
      <c r="T708" s="189"/>
      <c r="AT708" s="185" t="s">
        <v>207</v>
      </c>
      <c r="AU708" s="185" t="s">
        <v>86</v>
      </c>
      <c r="AV708" s="15" t="s">
        <v>80</v>
      </c>
      <c r="AW708" s="15" t="s">
        <v>30</v>
      </c>
      <c r="AX708" s="15" t="s">
        <v>73</v>
      </c>
      <c r="AY708" s="185" t="s">
        <v>199</v>
      </c>
    </row>
    <row r="709" spans="2:65" s="12" customFormat="1" ht="12">
      <c r="B709" s="151"/>
      <c r="D709" s="152" t="s">
        <v>207</v>
      </c>
      <c r="E709" s="153" t="s">
        <v>1</v>
      </c>
      <c r="F709" s="154" t="s">
        <v>709</v>
      </c>
      <c r="H709" s="155">
        <v>4.47</v>
      </c>
      <c r="I709" s="156"/>
      <c r="L709" s="151"/>
      <c r="M709" s="157"/>
      <c r="T709" s="158"/>
      <c r="AT709" s="153" t="s">
        <v>207</v>
      </c>
      <c r="AU709" s="153" t="s">
        <v>86</v>
      </c>
      <c r="AV709" s="12" t="s">
        <v>86</v>
      </c>
      <c r="AW709" s="12" t="s">
        <v>30</v>
      </c>
      <c r="AX709" s="12" t="s">
        <v>73</v>
      </c>
      <c r="AY709" s="153" t="s">
        <v>199</v>
      </c>
    </row>
    <row r="710" spans="2:65" s="15" customFormat="1" ht="12">
      <c r="B710" s="184"/>
      <c r="D710" s="152" t="s">
        <v>207</v>
      </c>
      <c r="E710" s="185" t="s">
        <v>1</v>
      </c>
      <c r="F710" s="186" t="s">
        <v>715</v>
      </c>
      <c r="H710" s="185" t="s">
        <v>1</v>
      </c>
      <c r="I710" s="187"/>
      <c r="L710" s="184"/>
      <c r="M710" s="188"/>
      <c r="T710" s="189"/>
      <c r="AT710" s="185" t="s">
        <v>207</v>
      </c>
      <c r="AU710" s="185" t="s">
        <v>86</v>
      </c>
      <c r="AV710" s="15" t="s">
        <v>80</v>
      </c>
      <c r="AW710" s="15" t="s">
        <v>30</v>
      </c>
      <c r="AX710" s="15" t="s">
        <v>73</v>
      </c>
      <c r="AY710" s="185" t="s">
        <v>199</v>
      </c>
    </row>
    <row r="711" spans="2:65" s="12" customFormat="1" ht="12">
      <c r="B711" s="151"/>
      <c r="D711" s="152" t="s">
        <v>207</v>
      </c>
      <c r="E711" s="153" t="s">
        <v>1</v>
      </c>
      <c r="F711" s="154" t="s">
        <v>716</v>
      </c>
      <c r="H711" s="155">
        <v>5.72</v>
      </c>
      <c r="I711" s="156"/>
      <c r="L711" s="151"/>
      <c r="M711" s="157"/>
      <c r="T711" s="158"/>
      <c r="AT711" s="153" t="s">
        <v>207</v>
      </c>
      <c r="AU711" s="153" t="s">
        <v>86</v>
      </c>
      <c r="AV711" s="12" t="s">
        <v>86</v>
      </c>
      <c r="AW711" s="12" t="s">
        <v>30</v>
      </c>
      <c r="AX711" s="12" t="s">
        <v>73</v>
      </c>
      <c r="AY711" s="153" t="s">
        <v>199</v>
      </c>
    </row>
    <row r="712" spans="2:65" s="15" customFormat="1" ht="12">
      <c r="B712" s="184"/>
      <c r="D712" s="152" t="s">
        <v>207</v>
      </c>
      <c r="E712" s="185" t="s">
        <v>1</v>
      </c>
      <c r="F712" s="186" t="s">
        <v>717</v>
      </c>
      <c r="H712" s="185" t="s">
        <v>1</v>
      </c>
      <c r="I712" s="187"/>
      <c r="L712" s="184"/>
      <c r="M712" s="188"/>
      <c r="T712" s="189"/>
      <c r="AT712" s="185" t="s">
        <v>207</v>
      </c>
      <c r="AU712" s="185" t="s">
        <v>86</v>
      </c>
      <c r="AV712" s="15" t="s">
        <v>80</v>
      </c>
      <c r="AW712" s="15" t="s">
        <v>30</v>
      </c>
      <c r="AX712" s="15" t="s">
        <v>73</v>
      </c>
      <c r="AY712" s="185" t="s">
        <v>199</v>
      </c>
    </row>
    <row r="713" spans="2:65" s="12" customFormat="1" ht="12">
      <c r="B713" s="151"/>
      <c r="D713" s="152" t="s">
        <v>207</v>
      </c>
      <c r="E713" s="153" t="s">
        <v>1</v>
      </c>
      <c r="F713" s="154" t="s">
        <v>709</v>
      </c>
      <c r="H713" s="155">
        <v>4.47</v>
      </c>
      <c r="I713" s="156"/>
      <c r="L713" s="151"/>
      <c r="M713" s="157"/>
      <c r="T713" s="158"/>
      <c r="AT713" s="153" t="s">
        <v>207</v>
      </c>
      <c r="AU713" s="153" t="s">
        <v>86</v>
      </c>
      <c r="AV713" s="12" t="s">
        <v>86</v>
      </c>
      <c r="AW713" s="12" t="s">
        <v>30</v>
      </c>
      <c r="AX713" s="12" t="s">
        <v>73</v>
      </c>
      <c r="AY713" s="153" t="s">
        <v>199</v>
      </c>
    </row>
    <row r="714" spans="2:65" s="15" customFormat="1" ht="12">
      <c r="B714" s="184"/>
      <c r="D714" s="152" t="s">
        <v>207</v>
      </c>
      <c r="E714" s="185" t="s">
        <v>1</v>
      </c>
      <c r="F714" s="186" t="s">
        <v>718</v>
      </c>
      <c r="H714" s="185" t="s">
        <v>1</v>
      </c>
      <c r="I714" s="187"/>
      <c r="L714" s="184"/>
      <c r="M714" s="188"/>
      <c r="T714" s="189"/>
      <c r="AT714" s="185" t="s">
        <v>207</v>
      </c>
      <c r="AU714" s="185" t="s">
        <v>86</v>
      </c>
      <c r="AV714" s="15" t="s">
        <v>80</v>
      </c>
      <c r="AW714" s="15" t="s">
        <v>30</v>
      </c>
      <c r="AX714" s="15" t="s">
        <v>73</v>
      </c>
      <c r="AY714" s="185" t="s">
        <v>199</v>
      </c>
    </row>
    <row r="715" spans="2:65" s="12" customFormat="1" ht="12">
      <c r="B715" s="151"/>
      <c r="D715" s="152" t="s">
        <v>207</v>
      </c>
      <c r="E715" s="153" t="s">
        <v>1</v>
      </c>
      <c r="F715" s="154" t="s">
        <v>709</v>
      </c>
      <c r="H715" s="155">
        <v>4.47</v>
      </c>
      <c r="I715" s="156"/>
      <c r="L715" s="151"/>
      <c r="M715" s="157"/>
      <c r="T715" s="158"/>
      <c r="AT715" s="153" t="s">
        <v>207</v>
      </c>
      <c r="AU715" s="153" t="s">
        <v>86</v>
      </c>
      <c r="AV715" s="12" t="s">
        <v>86</v>
      </c>
      <c r="AW715" s="12" t="s">
        <v>30</v>
      </c>
      <c r="AX715" s="12" t="s">
        <v>73</v>
      </c>
      <c r="AY715" s="153" t="s">
        <v>199</v>
      </c>
    </row>
    <row r="716" spans="2:65" s="15" customFormat="1" ht="12">
      <c r="B716" s="184"/>
      <c r="D716" s="152" t="s">
        <v>207</v>
      </c>
      <c r="E716" s="185" t="s">
        <v>1</v>
      </c>
      <c r="F716" s="186" t="s">
        <v>719</v>
      </c>
      <c r="H716" s="185" t="s">
        <v>1</v>
      </c>
      <c r="I716" s="187"/>
      <c r="L716" s="184"/>
      <c r="M716" s="188"/>
      <c r="T716" s="189"/>
      <c r="AT716" s="185" t="s">
        <v>207</v>
      </c>
      <c r="AU716" s="185" t="s">
        <v>86</v>
      </c>
      <c r="AV716" s="15" t="s">
        <v>80</v>
      </c>
      <c r="AW716" s="15" t="s">
        <v>30</v>
      </c>
      <c r="AX716" s="15" t="s">
        <v>73</v>
      </c>
      <c r="AY716" s="185" t="s">
        <v>199</v>
      </c>
    </row>
    <row r="717" spans="2:65" s="12" customFormat="1" ht="12">
      <c r="B717" s="151"/>
      <c r="D717" s="152" t="s">
        <v>207</v>
      </c>
      <c r="E717" s="153" t="s">
        <v>1</v>
      </c>
      <c r="F717" s="154" t="s">
        <v>709</v>
      </c>
      <c r="H717" s="155">
        <v>4.47</v>
      </c>
      <c r="I717" s="156"/>
      <c r="L717" s="151"/>
      <c r="M717" s="157"/>
      <c r="T717" s="158"/>
      <c r="AT717" s="153" t="s">
        <v>207</v>
      </c>
      <c r="AU717" s="153" t="s">
        <v>86</v>
      </c>
      <c r="AV717" s="12" t="s">
        <v>86</v>
      </c>
      <c r="AW717" s="12" t="s">
        <v>30</v>
      </c>
      <c r="AX717" s="12" t="s">
        <v>73</v>
      </c>
      <c r="AY717" s="153" t="s">
        <v>199</v>
      </c>
    </row>
    <row r="718" spans="2:65" s="13" customFormat="1" ht="12">
      <c r="B718" s="159"/>
      <c r="D718" s="152" t="s">
        <v>207</v>
      </c>
      <c r="E718" s="160" t="s">
        <v>1</v>
      </c>
      <c r="F718" s="161" t="s">
        <v>209</v>
      </c>
      <c r="H718" s="162">
        <v>69.14</v>
      </c>
      <c r="I718" s="163"/>
      <c r="L718" s="159"/>
      <c r="M718" s="164"/>
      <c r="T718" s="165"/>
      <c r="AT718" s="160" t="s">
        <v>207</v>
      </c>
      <c r="AU718" s="160" t="s">
        <v>86</v>
      </c>
      <c r="AV718" s="13" t="s">
        <v>205</v>
      </c>
      <c r="AW718" s="13" t="s">
        <v>30</v>
      </c>
      <c r="AX718" s="13" t="s">
        <v>80</v>
      </c>
      <c r="AY718" s="160" t="s">
        <v>199</v>
      </c>
    </row>
    <row r="719" spans="2:65" s="1" customFormat="1" ht="16.5" customHeight="1">
      <c r="B719" s="32"/>
      <c r="C719" s="173" t="s">
        <v>720</v>
      </c>
      <c r="D719" s="173" t="s">
        <v>288</v>
      </c>
      <c r="E719" s="174" t="s">
        <v>721</v>
      </c>
      <c r="F719" s="175" t="s">
        <v>722</v>
      </c>
      <c r="G719" s="176" t="s">
        <v>264</v>
      </c>
      <c r="H719" s="177">
        <v>72.596999999999994</v>
      </c>
      <c r="I719" s="178"/>
      <c r="J719" s="179">
        <f>ROUND(I719*H719,2)</f>
        <v>0</v>
      </c>
      <c r="K719" s="180"/>
      <c r="L719" s="181"/>
      <c r="M719" s="182" t="s">
        <v>1</v>
      </c>
      <c r="N719" s="183" t="s">
        <v>39</v>
      </c>
      <c r="P719" s="147">
        <f>O719*H719</f>
        <v>0</v>
      </c>
      <c r="Q719" s="147">
        <v>2.9999999999999997E-4</v>
      </c>
      <c r="R719" s="147">
        <f>Q719*H719</f>
        <v>2.1779099999999996E-2</v>
      </c>
      <c r="S719" s="147">
        <v>0</v>
      </c>
      <c r="T719" s="148">
        <f>S719*H719</f>
        <v>0</v>
      </c>
      <c r="AR719" s="149" t="s">
        <v>250</v>
      </c>
      <c r="AT719" s="149" t="s">
        <v>288</v>
      </c>
      <c r="AU719" s="149" t="s">
        <v>86</v>
      </c>
      <c r="AY719" s="17" t="s">
        <v>199</v>
      </c>
      <c r="BE719" s="150">
        <f>IF(N719="základní",J719,0)</f>
        <v>0</v>
      </c>
      <c r="BF719" s="150">
        <f>IF(N719="snížená",J719,0)</f>
        <v>0</v>
      </c>
      <c r="BG719" s="150">
        <f>IF(N719="zákl. přenesená",J719,0)</f>
        <v>0</v>
      </c>
      <c r="BH719" s="150">
        <f>IF(N719="sníž. přenesená",J719,0)</f>
        <v>0</v>
      </c>
      <c r="BI719" s="150">
        <f>IF(N719="nulová",J719,0)</f>
        <v>0</v>
      </c>
      <c r="BJ719" s="17" t="s">
        <v>86</v>
      </c>
      <c r="BK719" s="150">
        <f>ROUND(I719*H719,2)</f>
        <v>0</v>
      </c>
      <c r="BL719" s="17" t="s">
        <v>205</v>
      </c>
      <c r="BM719" s="149" t="s">
        <v>723</v>
      </c>
    </row>
    <row r="720" spans="2:65" s="12" customFormat="1" ht="12">
      <c r="B720" s="151"/>
      <c r="D720" s="152" t="s">
        <v>207</v>
      </c>
      <c r="E720" s="153" t="s">
        <v>1</v>
      </c>
      <c r="F720" s="154" t="s">
        <v>699</v>
      </c>
      <c r="H720" s="155">
        <v>72.596999999999994</v>
      </c>
      <c r="I720" s="156"/>
      <c r="L720" s="151"/>
      <c r="M720" s="157"/>
      <c r="T720" s="158"/>
      <c r="AT720" s="153" t="s">
        <v>207</v>
      </c>
      <c r="AU720" s="153" t="s">
        <v>86</v>
      </c>
      <c r="AV720" s="12" t="s">
        <v>86</v>
      </c>
      <c r="AW720" s="12" t="s">
        <v>30</v>
      </c>
      <c r="AX720" s="12" t="s">
        <v>80</v>
      </c>
      <c r="AY720" s="153" t="s">
        <v>199</v>
      </c>
    </row>
    <row r="721" spans="2:65" s="1" customFormat="1" ht="44.25" customHeight="1">
      <c r="B721" s="32"/>
      <c r="C721" s="137" t="s">
        <v>724</v>
      </c>
      <c r="D721" s="137" t="s">
        <v>201</v>
      </c>
      <c r="E721" s="138" t="s">
        <v>725</v>
      </c>
      <c r="F721" s="139" t="s">
        <v>726</v>
      </c>
      <c r="G721" s="140" t="s">
        <v>204</v>
      </c>
      <c r="H721" s="141">
        <v>228.084</v>
      </c>
      <c r="I721" s="142"/>
      <c r="J721" s="143">
        <f>ROUND(I721*H721,2)</f>
        <v>0</v>
      </c>
      <c r="K721" s="144"/>
      <c r="L721" s="32"/>
      <c r="M721" s="145" t="s">
        <v>1</v>
      </c>
      <c r="N721" s="146" t="s">
        <v>39</v>
      </c>
      <c r="P721" s="147">
        <f>O721*H721</f>
        <v>0</v>
      </c>
      <c r="Q721" s="147">
        <v>8.5199999999999998E-3</v>
      </c>
      <c r="R721" s="147">
        <f>Q721*H721</f>
        <v>1.9432756799999999</v>
      </c>
      <c r="S721" s="147">
        <v>0</v>
      </c>
      <c r="T721" s="148">
        <f>S721*H721</f>
        <v>0</v>
      </c>
      <c r="AR721" s="149" t="s">
        <v>205</v>
      </c>
      <c r="AT721" s="149" t="s">
        <v>201</v>
      </c>
      <c r="AU721" s="149" t="s">
        <v>86</v>
      </c>
      <c r="AY721" s="17" t="s">
        <v>199</v>
      </c>
      <c r="BE721" s="150">
        <f>IF(N721="základní",J721,0)</f>
        <v>0</v>
      </c>
      <c r="BF721" s="150">
        <f>IF(N721="snížená",J721,0)</f>
        <v>0</v>
      </c>
      <c r="BG721" s="150">
        <f>IF(N721="zákl. přenesená",J721,0)</f>
        <v>0</v>
      </c>
      <c r="BH721" s="150">
        <f>IF(N721="sníž. přenesená",J721,0)</f>
        <v>0</v>
      </c>
      <c r="BI721" s="150">
        <f>IF(N721="nulová",J721,0)</f>
        <v>0</v>
      </c>
      <c r="BJ721" s="17" t="s">
        <v>86</v>
      </c>
      <c r="BK721" s="150">
        <f>ROUND(I721*H721,2)</f>
        <v>0</v>
      </c>
      <c r="BL721" s="17" t="s">
        <v>205</v>
      </c>
      <c r="BM721" s="149" t="s">
        <v>727</v>
      </c>
    </row>
    <row r="722" spans="2:65" s="12" customFormat="1" ht="12">
      <c r="B722" s="151"/>
      <c r="D722" s="152" t="s">
        <v>207</v>
      </c>
      <c r="E722" s="153" t="s">
        <v>1</v>
      </c>
      <c r="F722" s="154" t="s">
        <v>728</v>
      </c>
      <c r="H722" s="155">
        <v>40.35</v>
      </c>
      <c r="I722" s="156"/>
      <c r="L722" s="151"/>
      <c r="M722" s="157"/>
      <c r="T722" s="158"/>
      <c r="AT722" s="153" t="s">
        <v>207</v>
      </c>
      <c r="AU722" s="153" t="s">
        <v>86</v>
      </c>
      <c r="AV722" s="12" t="s">
        <v>86</v>
      </c>
      <c r="AW722" s="12" t="s">
        <v>30</v>
      </c>
      <c r="AX722" s="12" t="s">
        <v>73</v>
      </c>
      <c r="AY722" s="153" t="s">
        <v>199</v>
      </c>
    </row>
    <row r="723" spans="2:65" s="12" customFormat="1" ht="12">
      <c r="B723" s="151"/>
      <c r="D723" s="152" t="s">
        <v>207</v>
      </c>
      <c r="E723" s="153" t="s">
        <v>1</v>
      </c>
      <c r="F723" s="154" t="s">
        <v>729</v>
      </c>
      <c r="H723" s="155">
        <v>17.25</v>
      </c>
      <c r="I723" s="156"/>
      <c r="L723" s="151"/>
      <c r="M723" s="157"/>
      <c r="T723" s="158"/>
      <c r="AT723" s="153" t="s">
        <v>207</v>
      </c>
      <c r="AU723" s="153" t="s">
        <v>86</v>
      </c>
      <c r="AV723" s="12" t="s">
        <v>86</v>
      </c>
      <c r="AW723" s="12" t="s">
        <v>30</v>
      </c>
      <c r="AX723" s="12" t="s">
        <v>73</v>
      </c>
      <c r="AY723" s="153" t="s">
        <v>199</v>
      </c>
    </row>
    <row r="724" spans="2:65" s="12" customFormat="1" ht="12">
      <c r="B724" s="151"/>
      <c r="D724" s="152" t="s">
        <v>207</v>
      </c>
      <c r="E724" s="153" t="s">
        <v>1</v>
      </c>
      <c r="F724" s="154" t="s">
        <v>730</v>
      </c>
      <c r="H724" s="155">
        <v>-4.6040000000000001</v>
      </c>
      <c r="I724" s="156"/>
      <c r="L724" s="151"/>
      <c r="M724" s="157"/>
      <c r="T724" s="158"/>
      <c r="AT724" s="153" t="s">
        <v>207</v>
      </c>
      <c r="AU724" s="153" t="s">
        <v>86</v>
      </c>
      <c r="AV724" s="12" t="s">
        <v>86</v>
      </c>
      <c r="AW724" s="12" t="s">
        <v>30</v>
      </c>
      <c r="AX724" s="12" t="s">
        <v>73</v>
      </c>
      <c r="AY724" s="153" t="s">
        <v>199</v>
      </c>
    </row>
    <row r="725" spans="2:65" s="14" customFormat="1" ht="12">
      <c r="B725" s="166"/>
      <c r="D725" s="152" t="s">
        <v>207</v>
      </c>
      <c r="E725" s="167" t="s">
        <v>1</v>
      </c>
      <c r="F725" s="168" t="s">
        <v>731</v>
      </c>
      <c r="H725" s="169">
        <v>52.996000000000002</v>
      </c>
      <c r="I725" s="170"/>
      <c r="L725" s="166"/>
      <c r="M725" s="171"/>
      <c r="T725" s="172"/>
      <c r="AT725" s="167" t="s">
        <v>207</v>
      </c>
      <c r="AU725" s="167" t="s">
        <v>86</v>
      </c>
      <c r="AV725" s="14" t="s">
        <v>223</v>
      </c>
      <c r="AW725" s="14" t="s">
        <v>30</v>
      </c>
      <c r="AX725" s="14" t="s">
        <v>73</v>
      </c>
      <c r="AY725" s="167" t="s">
        <v>199</v>
      </c>
    </row>
    <row r="726" spans="2:65" s="12" customFormat="1" ht="12">
      <c r="B726" s="151"/>
      <c r="D726" s="152" t="s">
        <v>207</v>
      </c>
      <c r="E726" s="153" t="s">
        <v>1</v>
      </c>
      <c r="F726" s="154" t="s">
        <v>728</v>
      </c>
      <c r="H726" s="155">
        <v>40.35</v>
      </c>
      <c r="I726" s="156"/>
      <c r="L726" s="151"/>
      <c r="M726" s="157"/>
      <c r="T726" s="158"/>
      <c r="AT726" s="153" t="s">
        <v>207</v>
      </c>
      <c r="AU726" s="153" t="s">
        <v>86</v>
      </c>
      <c r="AV726" s="12" t="s">
        <v>86</v>
      </c>
      <c r="AW726" s="12" t="s">
        <v>30</v>
      </c>
      <c r="AX726" s="12" t="s">
        <v>73</v>
      </c>
      <c r="AY726" s="153" t="s">
        <v>199</v>
      </c>
    </row>
    <row r="727" spans="2:65" s="12" customFormat="1" ht="12">
      <c r="B727" s="151"/>
      <c r="D727" s="152" t="s">
        <v>207</v>
      </c>
      <c r="E727" s="153" t="s">
        <v>1</v>
      </c>
      <c r="F727" s="154" t="s">
        <v>729</v>
      </c>
      <c r="H727" s="155">
        <v>17.25</v>
      </c>
      <c r="I727" s="156"/>
      <c r="L727" s="151"/>
      <c r="M727" s="157"/>
      <c r="T727" s="158"/>
      <c r="AT727" s="153" t="s">
        <v>207</v>
      </c>
      <c r="AU727" s="153" t="s">
        <v>86</v>
      </c>
      <c r="AV727" s="12" t="s">
        <v>86</v>
      </c>
      <c r="AW727" s="12" t="s">
        <v>30</v>
      </c>
      <c r="AX727" s="12" t="s">
        <v>73</v>
      </c>
      <c r="AY727" s="153" t="s">
        <v>199</v>
      </c>
    </row>
    <row r="728" spans="2:65" s="12" customFormat="1" ht="12">
      <c r="B728" s="151"/>
      <c r="D728" s="152" t="s">
        <v>207</v>
      </c>
      <c r="E728" s="153" t="s">
        <v>1</v>
      </c>
      <c r="F728" s="154" t="s">
        <v>732</v>
      </c>
      <c r="H728" s="155">
        <v>-2.153</v>
      </c>
      <c r="I728" s="156"/>
      <c r="L728" s="151"/>
      <c r="M728" s="157"/>
      <c r="T728" s="158"/>
      <c r="AT728" s="153" t="s">
        <v>207</v>
      </c>
      <c r="AU728" s="153" t="s">
        <v>86</v>
      </c>
      <c r="AV728" s="12" t="s">
        <v>86</v>
      </c>
      <c r="AW728" s="12" t="s">
        <v>30</v>
      </c>
      <c r="AX728" s="12" t="s">
        <v>73</v>
      </c>
      <c r="AY728" s="153" t="s">
        <v>199</v>
      </c>
    </row>
    <row r="729" spans="2:65" s="14" customFormat="1" ht="12">
      <c r="B729" s="166"/>
      <c r="D729" s="152" t="s">
        <v>207</v>
      </c>
      <c r="E729" s="167" t="s">
        <v>1</v>
      </c>
      <c r="F729" s="168" t="s">
        <v>731</v>
      </c>
      <c r="H729" s="169">
        <v>55.447000000000003</v>
      </c>
      <c r="I729" s="170"/>
      <c r="L729" s="166"/>
      <c r="M729" s="171"/>
      <c r="T729" s="172"/>
      <c r="AT729" s="167" t="s">
        <v>207</v>
      </c>
      <c r="AU729" s="167" t="s">
        <v>86</v>
      </c>
      <c r="AV729" s="14" t="s">
        <v>223</v>
      </c>
      <c r="AW729" s="14" t="s">
        <v>30</v>
      </c>
      <c r="AX729" s="14" t="s">
        <v>73</v>
      </c>
      <c r="AY729" s="167" t="s">
        <v>199</v>
      </c>
    </row>
    <row r="730" spans="2:65" s="12" customFormat="1" ht="12">
      <c r="B730" s="151"/>
      <c r="D730" s="152" t="s">
        <v>207</v>
      </c>
      <c r="E730" s="153" t="s">
        <v>1</v>
      </c>
      <c r="F730" s="154" t="s">
        <v>733</v>
      </c>
      <c r="H730" s="155">
        <v>71.400000000000006</v>
      </c>
      <c r="I730" s="156"/>
      <c r="L730" s="151"/>
      <c r="M730" s="157"/>
      <c r="T730" s="158"/>
      <c r="AT730" s="153" t="s">
        <v>207</v>
      </c>
      <c r="AU730" s="153" t="s">
        <v>86</v>
      </c>
      <c r="AV730" s="12" t="s">
        <v>86</v>
      </c>
      <c r="AW730" s="12" t="s">
        <v>30</v>
      </c>
      <c r="AX730" s="12" t="s">
        <v>73</v>
      </c>
      <c r="AY730" s="153" t="s">
        <v>199</v>
      </c>
    </row>
    <row r="731" spans="2:65" s="12" customFormat="1" ht="12">
      <c r="B731" s="151"/>
      <c r="D731" s="152" t="s">
        <v>207</v>
      </c>
      <c r="E731" s="153" t="s">
        <v>1</v>
      </c>
      <c r="F731" s="154" t="s">
        <v>734</v>
      </c>
      <c r="H731" s="155">
        <v>-12.71</v>
      </c>
      <c r="I731" s="156"/>
      <c r="L731" s="151"/>
      <c r="M731" s="157"/>
      <c r="T731" s="158"/>
      <c r="AT731" s="153" t="s">
        <v>207</v>
      </c>
      <c r="AU731" s="153" t="s">
        <v>86</v>
      </c>
      <c r="AV731" s="12" t="s">
        <v>86</v>
      </c>
      <c r="AW731" s="12" t="s">
        <v>30</v>
      </c>
      <c r="AX731" s="12" t="s">
        <v>73</v>
      </c>
      <c r="AY731" s="153" t="s">
        <v>199</v>
      </c>
    </row>
    <row r="732" spans="2:65" s="12" customFormat="1" ht="12">
      <c r="B732" s="151"/>
      <c r="D732" s="152" t="s">
        <v>207</v>
      </c>
      <c r="E732" s="153" t="s">
        <v>1</v>
      </c>
      <c r="F732" s="154" t="s">
        <v>735</v>
      </c>
      <c r="H732" s="155">
        <v>-6.6829999999999998</v>
      </c>
      <c r="I732" s="156"/>
      <c r="L732" s="151"/>
      <c r="M732" s="157"/>
      <c r="T732" s="158"/>
      <c r="AT732" s="153" t="s">
        <v>207</v>
      </c>
      <c r="AU732" s="153" t="s">
        <v>86</v>
      </c>
      <c r="AV732" s="12" t="s">
        <v>86</v>
      </c>
      <c r="AW732" s="12" t="s">
        <v>30</v>
      </c>
      <c r="AX732" s="12" t="s">
        <v>73</v>
      </c>
      <c r="AY732" s="153" t="s">
        <v>199</v>
      </c>
    </row>
    <row r="733" spans="2:65" s="14" customFormat="1" ht="12">
      <c r="B733" s="166"/>
      <c r="D733" s="152" t="s">
        <v>207</v>
      </c>
      <c r="E733" s="167" t="s">
        <v>1</v>
      </c>
      <c r="F733" s="168" t="s">
        <v>736</v>
      </c>
      <c r="H733" s="169">
        <v>52.006999999999998</v>
      </c>
      <c r="I733" s="170"/>
      <c r="L733" s="166"/>
      <c r="M733" s="171"/>
      <c r="T733" s="172"/>
      <c r="AT733" s="167" t="s">
        <v>207</v>
      </c>
      <c r="AU733" s="167" t="s">
        <v>86</v>
      </c>
      <c r="AV733" s="14" t="s">
        <v>223</v>
      </c>
      <c r="AW733" s="14" t="s">
        <v>30</v>
      </c>
      <c r="AX733" s="14" t="s">
        <v>73</v>
      </c>
      <c r="AY733" s="167" t="s">
        <v>199</v>
      </c>
    </row>
    <row r="734" spans="2:65" s="12" customFormat="1" ht="12">
      <c r="B734" s="151"/>
      <c r="D734" s="152" t="s">
        <v>207</v>
      </c>
      <c r="E734" s="153" t="s">
        <v>1</v>
      </c>
      <c r="F734" s="154" t="s">
        <v>733</v>
      </c>
      <c r="H734" s="155">
        <v>71.400000000000006</v>
      </c>
      <c r="I734" s="156"/>
      <c r="L734" s="151"/>
      <c r="M734" s="157"/>
      <c r="T734" s="158"/>
      <c r="AT734" s="153" t="s">
        <v>207</v>
      </c>
      <c r="AU734" s="153" t="s">
        <v>86</v>
      </c>
      <c r="AV734" s="12" t="s">
        <v>86</v>
      </c>
      <c r="AW734" s="12" t="s">
        <v>30</v>
      </c>
      <c r="AX734" s="12" t="s">
        <v>73</v>
      </c>
      <c r="AY734" s="153" t="s">
        <v>199</v>
      </c>
    </row>
    <row r="735" spans="2:65" s="12" customFormat="1" ht="12">
      <c r="B735" s="151"/>
      <c r="D735" s="152" t="s">
        <v>207</v>
      </c>
      <c r="E735" s="153" t="s">
        <v>1</v>
      </c>
      <c r="F735" s="154" t="s">
        <v>737</v>
      </c>
      <c r="H735" s="155">
        <v>6.3</v>
      </c>
      <c r="I735" s="156"/>
      <c r="L735" s="151"/>
      <c r="M735" s="157"/>
      <c r="T735" s="158"/>
      <c r="AT735" s="153" t="s">
        <v>207</v>
      </c>
      <c r="AU735" s="153" t="s">
        <v>86</v>
      </c>
      <c r="AV735" s="12" t="s">
        <v>86</v>
      </c>
      <c r="AW735" s="12" t="s">
        <v>30</v>
      </c>
      <c r="AX735" s="12" t="s">
        <v>73</v>
      </c>
      <c r="AY735" s="153" t="s">
        <v>199</v>
      </c>
    </row>
    <row r="736" spans="2:65" s="12" customFormat="1" ht="12">
      <c r="B736" s="151"/>
      <c r="D736" s="152" t="s">
        <v>207</v>
      </c>
      <c r="E736" s="153" t="s">
        <v>1</v>
      </c>
      <c r="F736" s="154" t="s">
        <v>735</v>
      </c>
      <c r="H736" s="155">
        <v>-6.6829999999999998</v>
      </c>
      <c r="I736" s="156"/>
      <c r="L736" s="151"/>
      <c r="M736" s="157"/>
      <c r="T736" s="158"/>
      <c r="AT736" s="153" t="s">
        <v>207</v>
      </c>
      <c r="AU736" s="153" t="s">
        <v>86</v>
      </c>
      <c r="AV736" s="12" t="s">
        <v>86</v>
      </c>
      <c r="AW736" s="12" t="s">
        <v>30</v>
      </c>
      <c r="AX736" s="12" t="s">
        <v>73</v>
      </c>
      <c r="AY736" s="153" t="s">
        <v>199</v>
      </c>
    </row>
    <row r="737" spans="2:65" s="12" customFormat="1" ht="12">
      <c r="B737" s="151"/>
      <c r="D737" s="152" t="s">
        <v>207</v>
      </c>
      <c r="E737" s="153" t="s">
        <v>1</v>
      </c>
      <c r="F737" s="154" t="s">
        <v>738</v>
      </c>
      <c r="H737" s="155">
        <v>-3.383</v>
      </c>
      <c r="I737" s="156"/>
      <c r="L737" s="151"/>
      <c r="M737" s="157"/>
      <c r="T737" s="158"/>
      <c r="AT737" s="153" t="s">
        <v>207</v>
      </c>
      <c r="AU737" s="153" t="s">
        <v>86</v>
      </c>
      <c r="AV737" s="12" t="s">
        <v>86</v>
      </c>
      <c r="AW737" s="12" t="s">
        <v>30</v>
      </c>
      <c r="AX737" s="12" t="s">
        <v>73</v>
      </c>
      <c r="AY737" s="153" t="s">
        <v>199</v>
      </c>
    </row>
    <row r="738" spans="2:65" s="14" customFormat="1" ht="12">
      <c r="B738" s="166"/>
      <c r="D738" s="152" t="s">
        <v>207</v>
      </c>
      <c r="E738" s="167" t="s">
        <v>1</v>
      </c>
      <c r="F738" s="168" t="s">
        <v>739</v>
      </c>
      <c r="H738" s="169">
        <v>67.634</v>
      </c>
      <c r="I738" s="170"/>
      <c r="L738" s="166"/>
      <c r="M738" s="171"/>
      <c r="T738" s="172"/>
      <c r="AT738" s="167" t="s">
        <v>207</v>
      </c>
      <c r="AU738" s="167" t="s">
        <v>86</v>
      </c>
      <c r="AV738" s="14" t="s">
        <v>223</v>
      </c>
      <c r="AW738" s="14" t="s">
        <v>30</v>
      </c>
      <c r="AX738" s="14" t="s">
        <v>73</v>
      </c>
      <c r="AY738" s="167" t="s">
        <v>199</v>
      </c>
    </row>
    <row r="739" spans="2:65" s="13" customFormat="1" ht="12">
      <c r="B739" s="159"/>
      <c r="D739" s="152" t="s">
        <v>207</v>
      </c>
      <c r="E739" s="160" t="s">
        <v>1</v>
      </c>
      <c r="F739" s="161" t="s">
        <v>209</v>
      </c>
      <c r="H739" s="162">
        <v>228.084</v>
      </c>
      <c r="I739" s="163"/>
      <c r="L739" s="159"/>
      <c r="M739" s="164"/>
      <c r="T739" s="165"/>
      <c r="AT739" s="160" t="s">
        <v>207</v>
      </c>
      <c r="AU739" s="160" t="s">
        <v>86</v>
      </c>
      <c r="AV739" s="13" t="s">
        <v>205</v>
      </c>
      <c r="AW739" s="13" t="s">
        <v>30</v>
      </c>
      <c r="AX739" s="13" t="s">
        <v>80</v>
      </c>
      <c r="AY739" s="160" t="s">
        <v>199</v>
      </c>
    </row>
    <row r="740" spans="2:65" s="1" customFormat="1" ht="38" customHeight="1">
      <c r="B740" s="32"/>
      <c r="C740" s="137" t="s">
        <v>740</v>
      </c>
      <c r="D740" s="137" t="s">
        <v>201</v>
      </c>
      <c r="E740" s="138" t="s">
        <v>741</v>
      </c>
      <c r="F740" s="139" t="s">
        <v>742</v>
      </c>
      <c r="G740" s="140" t="s">
        <v>204</v>
      </c>
      <c r="H740" s="141">
        <v>228.084</v>
      </c>
      <c r="I740" s="142"/>
      <c r="J740" s="143">
        <f>ROUND(I740*H740,2)</f>
        <v>0</v>
      </c>
      <c r="K740" s="144"/>
      <c r="L740" s="32"/>
      <c r="M740" s="145" t="s">
        <v>1</v>
      </c>
      <c r="N740" s="146" t="s">
        <v>39</v>
      </c>
      <c r="P740" s="147">
        <f>O740*H740</f>
        <v>0</v>
      </c>
      <c r="Q740" s="147">
        <v>6.1399999999999996E-3</v>
      </c>
      <c r="R740" s="147">
        <f>Q740*H740</f>
        <v>1.4004357599999999</v>
      </c>
      <c r="S740" s="147">
        <v>0</v>
      </c>
      <c r="T740" s="148">
        <f>S740*H740</f>
        <v>0</v>
      </c>
      <c r="AR740" s="149" t="s">
        <v>205</v>
      </c>
      <c r="AT740" s="149" t="s">
        <v>201</v>
      </c>
      <c r="AU740" s="149" t="s">
        <v>86</v>
      </c>
      <c r="AY740" s="17" t="s">
        <v>199</v>
      </c>
      <c r="BE740" s="150">
        <f>IF(N740="základní",J740,0)</f>
        <v>0</v>
      </c>
      <c r="BF740" s="150">
        <f>IF(N740="snížená",J740,0)</f>
        <v>0</v>
      </c>
      <c r="BG740" s="150">
        <f>IF(N740="zákl. přenesená",J740,0)</f>
        <v>0</v>
      </c>
      <c r="BH740" s="150">
        <f>IF(N740="sníž. přenesená",J740,0)</f>
        <v>0</v>
      </c>
      <c r="BI740" s="150">
        <f>IF(N740="nulová",J740,0)</f>
        <v>0</v>
      </c>
      <c r="BJ740" s="17" t="s">
        <v>86</v>
      </c>
      <c r="BK740" s="150">
        <f>ROUND(I740*H740,2)</f>
        <v>0</v>
      </c>
      <c r="BL740" s="17" t="s">
        <v>205</v>
      </c>
      <c r="BM740" s="149" t="s">
        <v>743</v>
      </c>
    </row>
    <row r="741" spans="2:65" s="12" customFormat="1" ht="12">
      <c r="B741" s="151"/>
      <c r="D741" s="152" t="s">
        <v>207</v>
      </c>
      <c r="E741" s="153" t="s">
        <v>1</v>
      </c>
      <c r="F741" s="154" t="s">
        <v>728</v>
      </c>
      <c r="H741" s="155">
        <v>40.35</v>
      </c>
      <c r="I741" s="156"/>
      <c r="L741" s="151"/>
      <c r="M741" s="157"/>
      <c r="T741" s="158"/>
      <c r="AT741" s="153" t="s">
        <v>207</v>
      </c>
      <c r="AU741" s="153" t="s">
        <v>86</v>
      </c>
      <c r="AV741" s="12" t="s">
        <v>86</v>
      </c>
      <c r="AW741" s="12" t="s">
        <v>30</v>
      </c>
      <c r="AX741" s="12" t="s">
        <v>73</v>
      </c>
      <c r="AY741" s="153" t="s">
        <v>199</v>
      </c>
    </row>
    <row r="742" spans="2:65" s="12" customFormat="1" ht="12">
      <c r="B742" s="151"/>
      <c r="D742" s="152" t="s">
        <v>207</v>
      </c>
      <c r="E742" s="153" t="s">
        <v>1</v>
      </c>
      <c r="F742" s="154" t="s">
        <v>729</v>
      </c>
      <c r="H742" s="155">
        <v>17.25</v>
      </c>
      <c r="I742" s="156"/>
      <c r="L742" s="151"/>
      <c r="M742" s="157"/>
      <c r="T742" s="158"/>
      <c r="AT742" s="153" t="s">
        <v>207</v>
      </c>
      <c r="AU742" s="153" t="s">
        <v>86</v>
      </c>
      <c r="AV742" s="12" t="s">
        <v>86</v>
      </c>
      <c r="AW742" s="12" t="s">
        <v>30</v>
      </c>
      <c r="AX742" s="12" t="s">
        <v>73</v>
      </c>
      <c r="AY742" s="153" t="s">
        <v>199</v>
      </c>
    </row>
    <row r="743" spans="2:65" s="12" customFormat="1" ht="12">
      <c r="B743" s="151"/>
      <c r="D743" s="152" t="s">
        <v>207</v>
      </c>
      <c r="E743" s="153" t="s">
        <v>1</v>
      </c>
      <c r="F743" s="154" t="s">
        <v>730</v>
      </c>
      <c r="H743" s="155">
        <v>-4.6040000000000001</v>
      </c>
      <c r="I743" s="156"/>
      <c r="L743" s="151"/>
      <c r="M743" s="157"/>
      <c r="T743" s="158"/>
      <c r="AT743" s="153" t="s">
        <v>207</v>
      </c>
      <c r="AU743" s="153" t="s">
        <v>86</v>
      </c>
      <c r="AV743" s="12" t="s">
        <v>86</v>
      </c>
      <c r="AW743" s="12" t="s">
        <v>30</v>
      </c>
      <c r="AX743" s="12" t="s">
        <v>73</v>
      </c>
      <c r="AY743" s="153" t="s">
        <v>199</v>
      </c>
    </row>
    <row r="744" spans="2:65" s="14" customFormat="1" ht="12">
      <c r="B744" s="166"/>
      <c r="D744" s="152" t="s">
        <v>207</v>
      </c>
      <c r="E744" s="167" t="s">
        <v>1</v>
      </c>
      <c r="F744" s="168" t="s">
        <v>731</v>
      </c>
      <c r="H744" s="169">
        <v>52.996000000000002</v>
      </c>
      <c r="I744" s="170"/>
      <c r="L744" s="166"/>
      <c r="M744" s="171"/>
      <c r="T744" s="172"/>
      <c r="AT744" s="167" t="s">
        <v>207</v>
      </c>
      <c r="AU744" s="167" t="s">
        <v>86</v>
      </c>
      <c r="AV744" s="14" t="s">
        <v>223</v>
      </c>
      <c r="AW744" s="14" t="s">
        <v>30</v>
      </c>
      <c r="AX744" s="14" t="s">
        <v>73</v>
      </c>
      <c r="AY744" s="167" t="s">
        <v>199</v>
      </c>
    </row>
    <row r="745" spans="2:65" s="12" customFormat="1" ht="12">
      <c r="B745" s="151"/>
      <c r="D745" s="152" t="s">
        <v>207</v>
      </c>
      <c r="E745" s="153" t="s">
        <v>1</v>
      </c>
      <c r="F745" s="154" t="s">
        <v>728</v>
      </c>
      <c r="H745" s="155">
        <v>40.35</v>
      </c>
      <c r="I745" s="156"/>
      <c r="L745" s="151"/>
      <c r="M745" s="157"/>
      <c r="T745" s="158"/>
      <c r="AT745" s="153" t="s">
        <v>207</v>
      </c>
      <c r="AU745" s="153" t="s">
        <v>86</v>
      </c>
      <c r="AV745" s="12" t="s">
        <v>86</v>
      </c>
      <c r="AW745" s="12" t="s">
        <v>30</v>
      </c>
      <c r="AX745" s="12" t="s">
        <v>73</v>
      </c>
      <c r="AY745" s="153" t="s">
        <v>199</v>
      </c>
    </row>
    <row r="746" spans="2:65" s="12" customFormat="1" ht="12">
      <c r="B746" s="151"/>
      <c r="D746" s="152" t="s">
        <v>207</v>
      </c>
      <c r="E746" s="153" t="s">
        <v>1</v>
      </c>
      <c r="F746" s="154" t="s">
        <v>729</v>
      </c>
      <c r="H746" s="155">
        <v>17.25</v>
      </c>
      <c r="I746" s="156"/>
      <c r="L746" s="151"/>
      <c r="M746" s="157"/>
      <c r="T746" s="158"/>
      <c r="AT746" s="153" t="s">
        <v>207</v>
      </c>
      <c r="AU746" s="153" t="s">
        <v>86</v>
      </c>
      <c r="AV746" s="12" t="s">
        <v>86</v>
      </c>
      <c r="AW746" s="12" t="s">
        <v>30</v>
      </c>
      <c r="AX746" s="12" t="s">
        <v>73</v>
      </c>
      <c r="AY746" s="153" t="s">
        <v>199</v>
      </c>
    </row>
    <row r="747" spans="2:65" s="12" customFormat="1" ht="12">
      <c r="B747" s="151"/>
      <c r="D747" s="152" t="s">
        <v>207</v>
      </c>
      <c r="E747" s="153" t="s">
        <v>1</v>
      </c>
      <c r="F747" s="154" t="s">
        <v>732</v>
      </c>
      <c r="H747" s="155">
        <v>-2.153</v>
      </c>
      <c r="I747" s="156"/>
      <c r="L747" s="151"/>
      <c r="M747" s="157"/>
      <c r="T747" s="158"/>
      <c r="AT747" s="153" t="s">
        <v>207</v>
      </c>
      <c r="AU747" s="153" t="s">
        <v>86</v>
      </c>
      <c r="AV747" s="12" t="s">
        <v>86</v>
      </c>
      <c r="AW747" s="12" t="s">
        <v>30</v>
      </c>
      <c r="AX747" s="12" t="s">
        <v>73</v>
      </c>
      <c r="AY747" s="153" t="s">
        <v>199</v>
      </c>
    </row>
    <row r="748" spans="2:65" s="14" customFormat="1" ht="12">
      <c r="B748" s="166"/>
      <c r="D748" s="152" t="s">
        <v>207</v>
      </c>
      <c r="E748" s="167" t="s">
        <v>1</v>
      </c>
      <c r="F748" s="168" t="s">
        <v>731</v>
      </c>
      <c r="H748" s="169">
        <v>55.447000000000003</v>
      </c>
      <c r="I748" s="170"/>
      <c r="L748" s="166"/>
      <c r="M748" s="171"/>
      <c r="T748" s="172"/>
      <c r="AT748" s="167" t="s">
        <v>207</v>
      </c>
      <c r="AU748" s="167" t="s">
        <v>86</v>
      </c>
      <c r="AV748" s="14" t="s">
        <v>223</v>
      </c>
      <c r="AW748" s="14" t="s">
        <v>30</v>
      </c>
      <c r="AX748" s="14" t="s">
        <v>73</v>
      </c>
      <c r="AY748" s="167" t="s">
        <v>199</v>
      </c>
    </row>
    <row r="749" spans="2:65" s="12" customFormat="1" ht="12">
      <c r="B749" s="151"/>
      <c r="D749" s="152" t="s">
        <v>207</v>
      </c>
      <c r="E749" s="153" t="s">
        <v>1</v>
      </c>
      <c r="F749" s="154" t="s">
        <v>733</v>
      </c>
      <c r="H749" s="155">
        <v>71.400000000000006</v>
      </c>
      <c r="I749" s="156"/>
      <c r="L749" s="151"/>
      <c r="M749" s="157"/>
      <c r="T749" s="158"/>
      <c r="AT749" s="153" t="s">
        <v>207</v>
      </c>
      <c r="AU749" s="153" t="s">
        <v>86</v>
      </c>
      <c r="AV749" s="12" t="s">
        <v>86</v>
      </c>
      <c r="AW749" s="12" t="s">
        <v>30</v>
      </c>
      <c r="AX749" s="12" t="s">
        <v>73</v>
      </c>
      <c r="AY749" s="153" t="s">
        <v>199</v>
      </c>
    </row>
    <row r="750" spans="2:65" s="12" customFormat="1" ht="12">
      <c r="B750" s="151"/>
      <c r="D750" s="152" t="s">
        <v>207</v>
      </c>
      <c r="E750" s="153" t="s">
        <v>1</v>
      </c>
      <c r="F750" s="154" t="s">
        <v>734</v>
      </c>
      <c r="H750" s="155">
        <v>-12.71</v>
      </c>
      <c r="I750" s="156"/>
      <c r="L750" s="151"/>
      <c r="M750" s="157"/>
      <c r="T750" s="158"/>
      <c r="AT750" s="153" t="s">
        <v>207</v>
      </c>
      <c r="AU750" s="153" t="s">
        <v>86</v>
      </c>
      <c r="AV750" s="12" t="s">
        <v>86</v>
      </c>
      <c r="AW750" s="12" t="s">
        <v>30</v>
      </c>
      <c r="AX750" s="12" t="s">
        <v>73</v>
      </c>
      <c r="AY750" s="153" t="s">
        <v>199</v>
      </c>
    </row>
    <row r="751" spans="2:65" s="12" customFormat="1" ht="12">
      <c r="B751" s="151"/>
      <c r="D751" s="152" t="s">
        <v>207</v>
      </c>
      <c r="E751" s="153" t="s">
        <v>1</v>
      </c>
      <c r="F751" s="154" t="s">
        <v>735</v>
      </c>
      <c r="H751" s="155">
        <v>-6.6829999999999998</v>
      </c>
      <c r="I751" s="156"/>
      <c r="L751" s="151"/>
      <c r="M751" s="157"/>
      <c r="T751" s="158"/>
      <c r="AT751" s="153" t="s">
        <v>207</v>
      </c>
      <c r="AU751" s="153" t="s">
        <v>86</v>
      </c>
      <c r="AV751" s="12" t="s">
        <v>86</v>
      </c>
      <c r="AW751" s="12" t="s">
        <v>30</v>
      </c>
      <c r="AX751" s="12" t="s">
        <v>73</v>
      </c>
      <c r="AY751" s="153" t="s">
        <v>199</v>
      </c>
    </row>
    <row r="752" spans="2:65" s="14" customFormat="1" ht="12">
      <c r="B752" s="166"/>
      <c r="D752" s="152" t="s">
        <v>207</v>
      </c>
      <c r="E752" s="167" t="s">
        <v>1</v>
      </c>
      <c r="F752" s="168" t="s">
        <v>736</v>
      </c>
      <c r="H752" s="169">
        <v>52.006999999999998</v>
      </c>
      <c r="I752" s="170"/>
      <c r="L752" s="166"/>
      <c r="M752" s="171"/>
      <c r="T752" s="172"/>
      <c r="AT752" s="167" t="s">
        <v>207</v>
      </c>
      <c r="AU752" s="167" t="s">
        <v>86</v>
      </c>
      <c r="AV752" s="14" t="s">
        <v>223</v>
      </c>
      <c r="AW752" s="14" t="s">
        <v>30</v>
      </c>
      <c r="AX752" s="14" t="s">
        <v>73</v>
      </c>
      <c r="AY752" s="167" t="s">
        <v>199</v>
      </c>
    </row>
    <row r="753" spans="2:65" s="12" customFormat="1" ht="12">
      <c r="B753" s="151"/>
      <c r="D753" s="152" t="s">
        <v>207</v>
      </c>
      <c r="E753" s="153" t="s">
        <v>1</v>
      </c>
      <c r="F753" s="154" t="s">
        <v>733</v>
      </c>
      <c r="H753" s="155">
        <v>71.400000000000006</v>
      </c>
      <c r="I753" s="156"/>
      <c r="L753" s="151"/>
      <c r="M753" s="157"/>
      <c r="T753" s="158"/>
      <c r="AT753" s="153" t="s">
        <v>207</v>
      </c>
      <c r="AU753" s="153" t="s">
        <v>86</v>
      </c>
      <c r="AV753" s="12" t="s">
        <v>86</v>
      </c>
      <c r="AW753" s="12" t="s">
        <v>30</v>
      </c>
      <c r="AX753" s="12" t="s">
        <v>73</v>
      </c>
      <c r="AY753" s="153" t="s">
        <v>199</v>
      </c>
    </row>
    <row r="754" spans="2:65" s="12" customFormat="1" ht="12">
      <c r="B754" s="151"/>
      <c r="D754" s="152" t="s">
        <v>207</v>
      </c>
      <c r="E754" s="153" t="s">
        <v>1</v>
      </c>
      <c r="F754" s="154" t="s">
        <v>737</v>
      </c>
      <c r="H754" s="155">
        <v>6.3</v>
      </c>
      <c r="I754" s="156"/>
      <c r="L754" s="151"/>
      <c r="M754" s="157"/>
      <c r="T754" s="158"/>
      <c r="AT754" s="153" t="s">
        <v>207</v>
      </c>
      <c r="AU754" s="153" t="s">
        <v>86</v>
      </c>
      <c r="AV754" s="12" t="s">
        <v>86</v>
      </c>
      <c r="AW754" s="12" t="s">
        <v>30</v>
      </c>
      <c r="AX754" s="12" t="s">
        <v>73</v>
      </c>
      <c r="AY754" s="153" t="s">
        <v>199</v>
      </c>
    </row>
    <row r="755" spans="2:65" s="12" customFormat="1" ht="12">
      <c r="B755" s="151"/>
      <c r="D755" s="152" t="s">
        <v>207</v>
      </c>
      <c r="E755" s="153" t="s">
        <v>1</v>
      </c>
      <c r="F755" s="154" t="s">
        <v>735</v>
      </c>
      <c r="H755" s="155">
        <v>-6.6829999999999998</v>
      </c>
      <c r="I755" s="156"/>
      <c r="L755" s="151"/>
      <c r="M755" s="157"/>
      <c r="T755" s="158"/>
      <c r="AT755" s="153" t="s">
        <v>207</v>
      </c>
      <c r="AU755" s="153" t="s">
        <v>86</v>
      </c>
      <c r="AV755" s="12" t="s">
        <v>86</v>
      </c>
      <c r="AW755" s="12" t="s">
        <v>30</v>
      </c>
      <c r="AX755" s="12" t="s">
        <v>73</v>
      </c>
      <c r="AY755" s="153" t="s">
        <v>199</v>
      </c>
    </row>
    <row r="756" spans="2:65" s="12" customFormat="1" ht="12">
      <c r="B756" s="151"/>
      <c r="D756" s="152" t="s">
        <v>207</v>
      </c>
      <c r="E756" s="153" t="s">
        <v>1</v>
      </c>
      <c r="F756" s="154" t="s">
        <v>738</v>
      </c>
      <c r="H756" s="155">
        <v>-3.383</v>
      </c>
      <c r="I756" s="156"/>
      <c r="L756" s="151"/>
      <c r="M756" s="157"/>
      <c r="T756" s="158"/>
      <c r="AT756" s="153" t="s">
        <v>207</v>
      </c>
      <c r="AU756" s="153" t="s">
        <v>86</v>
      </c>
      <c r="AV756" s="12" t="s">
        <v>86</v>
      </c>
      <c r="AW756" s="12" t="s">
        <v>30</v>
      </c>
      <c r="AX756" s="12" t="s">
        <v>73</v>
      </c>
      <c r="AY756" s="153" t="s">
        <v>199</v>
      </c>
    </row>
    <row r="757" spans="2:65" s="14" customFormat="1" ht="12">
      <c r="B757" s="166"/>
      <c r="D757" s="152" t="s">
        <v>207</v>
      </c>
      <c r="E757" s="167" t="s">
        <v>1</v>
      </c>
      <c r="F757" s="168" t="s">
        <v>739</v>
      </c>
      <c r="H757" s="169">
        <v>67.634</v>
      </c>
      <c r="I757" s="170"/>
      <c r="L757" s="166"/>
      <c r="M757" s="171"/>
      <c r="T757" s="172"/>
      <c r="AT757" s="167" t="s">
        <v>207</v>
      </c>
      <c r="AU757" s="167" t="s">
        <v>86</v>
      </c>
      <c r="AV757" s="14" t="s">
        <v>223</v>
      </c>
      <c r="AW757" s="14" t="s">
        <v>30</v>
      </c>
      <c r="AX757" s="14" t="s">
        <v>73</v>
      </c>
      <c r="AY757" s="167" t="s">
        <v>199</v>
      </c>
    </row>
    <row r="758" spans="2:65" s="13" customFormat="1" ht="12">
      <c r="B758" s="159"/>
      <c r="D758" s="152" t="s">
        <v>207</v>
      </c>
      <c r="E758" s="160" t="s">
        <v>1</v>
      </c>
      <c r="F758" s="161" t="s">
        <v>209</v>
      </c>
      <c r="H758" s="162">
        <v>228.084</v>
      </c>
      <c r="I758" s="163"/>
      <c r="L758" s="159"/>
      <c r="M758" s="164"/>
      <c r="T758" s="165"/>
      <c r="AT758" s="160" t="s">
        <v>207</v>
      </c>
      <c r="AU758" s="160" t="s">
        <v>86</v>
      </c>
      <c r="AV758" s="13" t="s">
        <v>205</v>
      </c>
      <c r="AW758" s="13" t="s">
        <v>30</v>
      </c>
      <c r="AX758" s="13" t="s">
        <v>80</v>
      </c>
      <c r="AY758" s="160" t="s">
        <v>199</v>
      </c>
    </row>
    <row r="759" spans="2:65" s="1" customFormat="1" ht="38" customHeight="1">
      <c r="B759" s="32"/>
      <c r="C759" s="137" t="s">
        <v>744</v>
      </c>
      <c r="D759" s="137" t="s">
        <v>201</v>
      </c>
      <c r="E759" s="138" t="s">
        <v>745</v>
      </c>
      <c r="F759" s="139" t="s">
        <v>746</v>
      </c>
      <c r="G759" s="140" t="s">
        <v>204</v>
      </c>
      <c r="H759" s="141">
        <v>228.084</v>
      </c>
      <c r="I759" s="142"/>
      <c r="J759" s="143">
        <f>ROUND(I759*H759,2)</f>
        <v>0</v>
      </c>
      <c r="K759" s="144"/>
      <c r="L759" s="32"/>
      <c r="M759" s="145" t="s">
        <v>1</v>
      </c>
      <c r="N759" s="146" t="s">
        <v>39</v>
      </c>
      <c r="P759" s="147">
        <f>O759*H759</f>
        <v>0</v>
      </c>
      <c r="Q759" s="147">
        <v>8.0000000000000007E-5</v>
      </c>
      <c r="R759" s="147">
        <f>Q759*H759</f>
        <v>1.8246720000000001E-2</v>
      </c>
      <c r="S759" s="147">
        <v>0</v>
      </c>
      <c r="T759" s="148">
        <f>S759*H759</f>
        <v>0</v>
      </c>
      <c r="AR759" s="149" t="s">
        <v>205</v>
      </c>
      <c r="AT759" s="149" t="s">
        <v>201</v>
      </c>
      <c r="AU759" s="149" t="s">
        <v>86</v>
      </c>
      <c r="AY759" s="17" t="s">
        <v>199</v>
      </c>
      <c r="BE759" s="150">
        <f>IF(N759="základní",J759,0)</f>
        <v>0</v>
      </c>
      <c r="BF759" s="150">
        <f>IF(N759="snížená",J759,0)</f>
        <v>0</v>
      </c>
      <c r="BG759" s="150">
        <f>IF(N759="zákl. přenesená",J759,0)</f>
        <v>0</v>
      </c>
      <c r="BH759" s="150">
        <f>IF(N759="sníž. přenesená",J759,0)</f>
        <v>0</v>
      </c>
      <c r="BI759" s="150">
        <f>IF(N759="nulová",J759,0)</f>
        <v>0</v>
      </c>
      <c r="BJ759" s="17" t="s">
        <v>86</v>
      </c>
      <c r="BK759" s="150">
        <f>ROUND(I759*H759,2)</f>
        <v>0</v>
      </c>
      <c r="BL759" s="17" t="s">
        <v>205</v>
      </c>
      <c r="BM759" s="149" t="s">
        <v>747</v>
      </c>
    </row>
    <row r="760" spans="2:65" s="1" customFormat="1" ht="21.75" customHeight="1">
      <c r="B760" s="32"/>
      <c r="C760" s="173" t="s">
        <v>748</v>
      </c>
      <c r="D760" s="173" t="s">
        <v>288</v>
      </c>
      <c r="E760" s="174" t="s">
        <v>682</v>
      </c>
      <c r="F760" s="175" t="s">
        <v>683</v>
      </c>
      <c r="G760" s="176" t="s">
        <v>204</v>
      </c>
      <c r="H760" s="177">
        <v>478.976</v>
      </c>
      <c r="I760" s="178"/>
      <c r="J760" s="179">
        <f>ROUND(I760*H760,2)</f>
        <v>0</v>
      </c>
      <c r="K760" s="180"/>
      <c r="L760" s="181"/>
      <c r="M760" s="182" t="s">
        <v>1</v>
      </c>
      <c r="N760" s="183" t="s">
        <v>39</v>
      </c>
      <c r="P760" s="147">
        <f>O760*H760</f>
        <v>0</v>
      </c>
      <c r="Q760" s="147">
        <v>1.5E-3</v>
      </c>
      <c r="R760" s="147">
        <f>Q760*H760</f>
        <v>0.71846399999999999</v>
      </c>
      <c r="S760" s="147">
        <v>0</v>
      </c>
      <c r="T760" s="148">
        <f>S760*H760</f>
        <v>0</v>
      </c>
      <c r="AR760" s="149" t="s">
        <v>250</v>
      </c>
      <c r="AT760" s="149" t="s">
        <v>288</v>
      </c>
      <c r="AU760" s="149" t="s">
        <v>86</v>
      </c>
      <c r="AY760" s="17" t="s">
        <v>199</v>
      </c>
      <c r="BE760" s="150">
        <f>IF(N760="základní",J760,0)</f>
        <v>0</v>
      </c>
      <c r="BF760" s="150">
        <f>IF(N760="snížená",J760,0)</f>
        <v>0</v>
      </c>
      <c r="BG760" s="150">
        <f>IF(N760="zákl. přenesená",J760,0)</f>
        <v>0</v>
      </c>
      <c r="BH760" s="150">
        <f>IF(N760="sníž. přenesená",J760,0)</f>
        <v>0</v>
      </c>
      <c r="BI760" s="150">
        <f>IF(N760="nulová",J760,0)</f>
        <v>0</v>
      </c>
      <c r="BJ760" s="17" t="s">
        <v>86</v>
      </c>
      <c r="BK760" s="150">
        <f>ROUND(I760*H760,2)</f>
        <v>0</v>
      </c>
      <c r="BL760" s="17" t="s">
        <v>205</v>
      </c>
      <c r="BM760" s="149" t="s">
        <v>749</v>
      </c>
    </row>
    <row r="761" spans="2:65" s="12" customFormat="1" ht="12">
      <c r="B761" s="151"/>
      <c r="D761" s="152" t="s">
        <v>207</v>
      </c>
      <c r="E761" s="153" t="s">
        <v>1</v>
      </c>
      <c r="F761" s="154" t="s">
        <v>750</v>
      </c>
      <c r="H761" s="155">
        <v>478.976</v>
      </c>
      <c r="I761" s="156"/>
      <c r="L761" s="151"/>
      <c r="M761" s="157"/>
      <c r="T761" s="158"/>
      <c r="AT761" s="153" t="s">
        <v>207</v>
      </c>
      <c r="AU761" s="153" t="s">
        <v>86</v>
      </c>
      <c r="AV761" s="12" t="s">
        <v>86</v>
      </c>
      <c r="AW761" s="12" t="s">
        <v>30</v>
      </c>
      <c r="AX761" s="12" t="s">
        <v>73</v>
      </c>
      <c r="AY761" s="153" t="s">
        <v>199</v>
      </c>
    </row>
    <row r="762" spans="2:65" s="13" customFormat="1" ht="12">
      <c r="B762" s="159"/>
      <c r="D762" s="152" t="s">
        <v>207</v>
      </c>
      <c r="E762" s="160" t="s">
        <v>1</v>
      </c>
      <c r="F762" s="161" t="s">
        <v>209</v>
      </c>
      <c r="H762" s="162">
        <v>478.976</v>
      </c>
      <c r="I762" s="163"/>
      <c r="L762" s="159"/>
      <c r="M762" s="164"/>
      <c r="T762" s="165"/>
      <c r="AT762" s="160" t="s">
        <v>207</v>
      </c>
      <c r="AU762" s="160" t="s">
        <v>86</v>
      </c>
      <c r="AV762" s="13" t="s">
        <v>205</v>
      </c>
      <c r="AW762" s="13" t="s">
        <v>30</v>
      </c>
      <c r="AX762" s="13" t="s">
        <v>80</v>
      </c>
      <c r="AY762" s="160" t="s">
        <v>199</v>
      </c>
    </row>
    <row r="763" spans="2:65" s="1" customFormat="1" ht="44.25" customHeight="1">
      <c r="B763" s="32"/>
      <c r="C763" s="137" t="s">
        <v>751</v>
      </c>
      <c r="D763" s="137" t="s">
        <v>201</v>
      </c>
      <c r="E763" s="138" t="s">
        <v>725</v>
      </c>
      <c r="F763" s="139" t="s">
        <v>726</v>
      </c>
      <c r="G763" s="140" t="s">
        <v>204</v>
      </c>
      <c r="H763" s="141">
        <v>19.294</v>
      </c>
      <c r="I763" s="142"/>
      <c r="J763" s="143">
        <f>ROUND(I763*H763,2)</f>
        <v>0</v>
      </c>
      <c r="K763" s="144"/>
      <c r="L763" s="32"/>
      <c r="M763" s="145" t="s">
        <v>1</v>
      </c>
      <c r="N763" s="146" t="s">
        <v>39</v>
      </c>
      <c r="P763" s="147">
        <f>O763*H763</f>
        <v>0</v>
      </c>
      <c r="Q763" s="147">
        <v>8.5199999999999998E-3</v>
      </c>
      <c r="R763" s="147">
        <f>Q763*H763</f>
        <v>0.16438488000000001</v>
      </c>
      <c r="S763" s="147">
        <v>0</v>
      </c>
      <c r="T763" s="148">
        <f>S763*H763</f>
        <v>0</v>
      </c>
      <c r="AR763" s="149" t="s">
        <v>205</v>
      </c>
      <c r="AT763" s="149" t="s">
        <v>201</v>
      </c>
      <c r="AU763" s="149" t="s">
        <v>86</v>
      </c>
      <c r="AY763" s="17" t="s">
        <v>199</v>
      </c>
      <c r="BE763" s="150">
        <f>IF(N763="základní",J763,0)</f>
        <v>0</v>
      </c>
      <c r="BF763" s="150">
        <f>IF(N763="snížená",J763,0)</f>
        <v>0</v>
      </c>
      <c r="BG763" s="150">
        <f>IF(N763="zákl. přenesená",J763,0)</f>
        <v>0</v>
      </c>
      <c r="BH763" s="150">
        <f>IF(N763="sníž. přenesená",J763,0)</f>
        <v>0</v>
      </c>
      <c r="BI763" s="150">
        <f>IF(N763="nulová",J763,0)</f>
        <v>0</v>
      </c>
      <c r="BJ763" s="17" t="s">
        <v>86</v>
      </c>
      <c r="BK763" s="150">
        <f>ROUND(I763*H763,2)</f>
        <v>0</v>
      </c>
      <c r="BL763" s="17" t="s">
        <v>205</v>
      </c>
      <c r="BM763" s="149" t="s">
        <v>752</v>
      </c>
    </row>
    <row r="764" spans="2:65" s="12" customFormat="1" ht="12">
      <c r="B764" s="151"/>
      <c r="D764" s="152" t="s">
        <v>207</v>
      </c>
      <c r="E764" s="153" t="s">
        <v>1</v>
      </c>
      <c r="F764" s="154" t="s">
        <v>753</v>
      </c>
      <c r="H764" s="155">
        <v>6.9109999999999996</v>
      </c>
      <c r="I764" s="156"/>
      <c r="L764" s="151"/>
      <c r="M764" s="157"/>
      <c r="T764" s="158"/>
      <c r="AT764" s="153" t="s">
        <v>207</v>
      </c>
      <c r="AU764" s="153" t="s">
        <v>86</v>
      </c>
      <c r="AV764" s="12" t="s">
        <v>86</v>
      </c>
      <c r="AW764" s="12" t="s">
        <v>30</v>
      </c>
      <c r="AX764" s="12" t="s">
        <v>73</v>
      </c>
      <c r="AY764" s="153" t="s">
        <v>199</v>
      </c>
    </row>
    <row r="765" spans="2:65" s="12" customFormat="1" ht="12">
      <c r="B765" s="151"/>
      <c r="D765" s="152" t="s">
        <v>207</v>
      </c>
      <c r="E765" s="153" t="s">
        <v>1</v>
      </c>
      <c r="F765" s="154" t="s">
        <v>754</v>
      </c>
      <c r="H765" s="155">
        <v>3.8330000000000002</v>
      </c>
      <c r="I765" s="156"/>
      <c r="L765" s="151"/>
      <c r="M765" s="157"/>
      <c r="T765" s="158"/>
      <c r="AT765" s="153" t="s">
        <v>207</v>
      </c>
      <c r="AU765" s="153" t="s">
        <v>86</v>
      </c>
      <c r="AV765" s="12" t="s">
        <v>86</v>
      </c>
      <c r="AW765" s="12" t="s">
        <v>30</v>
      </c>
      <c r="AX765" s="12" t="s">
        <v>73</v>
      </c>
      <c r="AY765" s="153" t="s">
        <v>199</v>
      </c>
    </row>
    <row r="766" spans="2:65" s="12" customFormat="1" ht="12">
      <c r="B766" s="151"/>
      <c r="D766" s="152" t="s">
        <v>207</v>
      </c>
      <c r="E766" s="153" t="s">
        <v>1</v>
      </c>
      <c r="F766" s="154" t="s">
        <v>755</v>
      </c>
      <c r="H766" s="155">
        <v>5.016</v>
      </c>
      <c r="I766" s="156"/>
      <c r="L766" s="151"/>
      <c r="M766" s="157"/>
      <c r="T766" s="158"/>
      <c r="AT766" s="153" t="s">
        <v>207</v>
      </c>
      <c r="AU766" s="153" t="s">
        <v>86</v>
      </c>
      <c r="AV766" s="12" t="s">
        <v>86</v>
      </c>
      <c r="AW766" s="12" t="s">
        <v>30</v>
      </c>
      <c r="AX766" s="12" t="s">
        <v>73</v>
      </c>
      <c r="AY766" s="153" t="s">
        <v>199</v>
      </c>
    </row>
    <row r="767" spans="2:65" s="12" customFormat="1" ht="12">
      <c r="B767" s="151"/>
      <c r="D767" s="152" t="s">
        <v>207</v>
      </c>
      <c r="E767" s="153" t="s">
        <v>1</v>
      </c>
      <c r="F767" s="154" t="s">
        <v>756</v>
      </c>
      <c r="H767" s="155">
        <v>3.5339999999999998</v>
      </c>
      <c r="I767" s="156"/>
      <c r="L767" s="151"/>
      <c r="M767" s="157"/>
      <c r="T767" s="158"/>
      <c r="AT767" s="153" t="s">
        <v>207</v>
      </c>
      <c r="AU767" s="153" t="s">
        <v>86</v>
      </c>
      <c r="AV767" s="12" t="s">
        <v>86</v>
      </c>
      <c r="AW767" s="12" t="s">
        <v>30</v>
      </c>
      <c r="AX767" s="12" t="s">
        <v>73</v>
      </c>
      <c r="AY767" s="153" t="s">
        <v>199</v>
      </c>
    </row>
    <row r="768" spans="2:65" s="13" customFormat="1" ht="12">
      <c r="B768" s="159"/>
      <c r="D768" s="152" t="s">
        <v>207</v>
      </c>
      <c r="E768" s="160" t="s">
        <v>1</v>
      </c>
      <c r="F768" s="161" t="s">
        <v>757</v>
      </c>
      <c r="H768" s="162">
        <v>19.294</v>
      </c>
      <c r="I768" s="163"/>
      <c r="L768" s="159"/>
      <c r="M768" s="164"/>
      <c r="T768" s="165"/>
      <c r="AT768" s="160" t="s">
        <v>207</v>
      </c>
      <c r="AU768" s="160" t="s">
        <v>86</v>
      </c>
      <c r="AV768" s="13" t="s">
        <v>205</v>
      </c>
      <c r="AW768" s="13" t="s">
        <v>30</v>
      </c>
      <c r="AX768" s="13" t="s">
        <v>80</v>
      </c>
      <c r="AY768" s="160" t="s">
        <v>199</v>
      </c>
    </row>
    <row r="769" spans="2:65" s="1" customFormat="1" ht="38" customHeight="1">
      <c r="B769" s="32"/>
      <c r="C769" s="137" t="s">
        <v>758</v>
      </c>
      <c r="D769" s="137" t="s">
        <v>201</v>
      </c>
      <c r="E769" s="138" t="s">
        <v>741</v>
      </c>
      <c r="F769" s="139" t="s">
        <v>742</v>
      </c>
      <c r="G769" s="140" t="s">
        <v>204</v>
      </c>
      <c r="H769" s="141">
        <v>19.294</v>
      </c>
      <c r="I769" s="142"/>
      <c r="J769" s="143">
        <f>ROUND(I769*H769,2)</f>
        <v>0</v>
      </c>
      <c r="K769" s="144"/>
      <c r="L769" s="32"/>
      <c r="M769" s="145" t="s">
        <v>1</v>
      </c>
      <c r="N769" s="146" t="s">
        <v>39</v>
      </c>
      <c r="P769" s="147">
        <f>O769*H769</f>
        <v>0</v>
      </c>
      <c r="Q769" s="147">
        <v>6.1399999999999996E-3</v>
      </c>
      <c r="R769" s="147">
        <f>Q769*H769</f>
        <v>0.11846516</v>
      </c>
      <c r="S769" s="147">
        <v>0</v>
      </c>
      <c r="T769" s="148">
        <f>S769*H769</f>
        <v>0</v>
      </c>
      <c r="AR769" s="149" t="s">
        <v>205</v>
      </c>
      <c r="AT769" s="149" t="s">
        <v>201</v>
      </c>
      <c r="AU769" s="149" t="s">
        <v>86</v>
      </c>
      <c r="AY769" s="17" t="s">
        <v>199</v>
      </c>
      <c r="BE769" s="150">
        <f>IF(N769="základní",J769,0)</f>
        <v>0</v>
      </c>
      <c r="BF769" s="150">
        <f>IF(N769="snížená",J769,0)</f>
        <v>0</v>
      </c>
      <c r="BG769" s="150">
        <f>IF(N769="zákl. přenesená",J769,0)</f>
        <v>0</v>
      </c>
      <c r="BH769" s="150">
        <f>IF(N769="sníž. přenesená",J769,0)</f>
        <v>0</v>
      </c>
      <c r="BI769" s="150">
        <f>IF(N769="nulová",J769,0)</f>
        <v>0</v>
      </c>
      <c r="BJ769" s="17" t="s">
        <v>86</v>
      </c>
      <c r="BK769" s="150">
        <f>ROUND(I769*H769,2)</f>
        <v>0</v>
      </c>
      <c r="BL769" s="17" t="s">
        <v>205</v>
      </c>
      <c r="BM769" s="149" t="s">
        <v>759</v>
      </c>
    </row>
    <row r="770" spans="2:65" s="12" customFormat="1" ht="12">
      <c r="B770" s="151"/>
      <c r="D770" s="152" t="s">
        <v>207</v>
      </c>
      <c r="E770" s="153" t="s">
        <v>1</v>
      </c>
      <c r="F770" s="154" t="s">
        <v>753</v>
      </c>
      <c r="H770" s="155">
        <v>6.9109999999999996</v>
      </c>
      <c r="I770" s="156"/>
      <c r="L770" s="151"/>
      <c r="M770" s="157"/>
      <c r="T770" s="158"/>
      <c r="AT770" s="153" t="s">
        <v>207</v>
      </c>
      <c r="AU770" s="153" t="s">
        <v>86</v>
      </c>
      <c r="AV770" s="12" t="s">
        <v>86</v>
      </c>
      <c r="AW770" s="12" t="s">
        <v>30</v>
      </c>
      <c r="AX770" s="12" t="s">
        <v>73</v>
      </c>
      <c r="AY770" s="153" t="s">
        <v>199</v>
      </c>
    </row>
    <row r="771" spans="2:65" s="12" customFormat="1" ht="12">
      <c r="B771" s="151"/>
      <c r="D771" s="152" t="s">
        <v>207</v>
      </c>
      <c r="E771" s="153" t="s">
        <v>1</v>
      </c>
      <c r="F771" s="154" t="s">
        <v>754</v>
      </c>
      <c r="H771" s="155">
        <v>3.8330000000000002</v>
      </c>
      <c r="I771" s="156"/>
      <c r="L771" s="151"/>
      <c r="M771" s="157"/>
      <c r="T771" s="158"/>
      <c r="AT771" s="153" t="s">
        <v>207</v>
      </c>
      <c r="AU771" s="153" t="s">
        <v>86</v>
      </c>
      <c r="AV771" s="12" t="s">
        <v>86</v>
      </c>
      <c r="AW771" s="12" t="s">
        <v>30</v>
      </c>
      <c r="AX771" s="12" t="s">
        <v>73</v>
      </c>
      <c r="AY771" s="153" t="s">
        <v>199</v>
      </c>
    </row>
    <row r="772" spans="2:65" s="12" customFormat="1" ht="12">
      <c r="B772" s="151"/>
      <c r="D772" s="152" t="s">
        <v>207</v>
      </c>
      <c r="E772" s="153" t="s">
        <v>1</v>
      </c>
      <c r="F772" s="154" t="s">
        <v>755</v>
      </c>
      <c r="H772" s="155">
        <v>5.016</v>
      </c>
      <c r="I772" s="156"/>
      <c r="L772" s="151"/>
      <c r="M772" s="157"/>
      <c r="T772" s="158"/>
      <c r="AT772" s="153" t="s">
        <v>207</v>
      </c>
      <c r="AU772" s="153" t="s">
        <v>86</v>
      </c>
      <c r="AV772" s="12" t="s">
        <v>86</v>
      </c>
      <c r="AW772" s="12" t="s">
        <v>30</v>
      </c>
      <c r="AX772" s="12" t="s">
        <v>73</v>
      </c>
      <c r="AY772" s="153" t="s">
        <v>199</v>
      </c>
    </row>
    <row r="773" spans="2:65" s="12" customFormat="1" ht="12">
      <c r="B773" s="151"/>
      <c r="D773" s="152" t="s">
        <v>207</v>
      </c>
      <c r="E773" s="153" t="s">
        <v>1</v>
      </c>
      <c r="F773" s="154" t="s">
        <v>756</v>
      </c>
      <c r="H773" s="155">
        <v>3.5339999999999998</v>
      </c>
      <c r="I773" s="156"/>
      <c r="L773" s="151"/>
      <c r="M773" s="157"/>
      <c r="T773" s="158"/>
      <c r="AT773" s="153" t="s">
        <v>207</v>
      </c>
      <c r="AU773" s="153" t="s">
        <v>86</v>
      </c>
      <c r="AV773" s="12" t="s">
        <v>86</v>
      </c>
      <c r="AW773" s="12" t="s">
        <v>30</v>
      </c>
      <c r="AX773" s="12" t="s">
        <v>73</v>
      </c>
      <c r="AY773" s="153" t="s">
        <v>199</v>
      </c>
    </row>
    <row r="774" spans="2:65" s="13" customFormat="1" ht="12">
      <c r="B774" s="159"/>
      <c r="D774" s="152" t="s">
        <v>207</v>
      </c>
      <c r="E774" s="160" t="s">
        <v>1</v>
      </c>
      <c r="F774" s="161" t="s">
        <v>757</v>
      </c>
      <c r="H774" s="162">
        <v>19.294</v>
      </c>
      <c r="I774" s="163"/>
      <c r="L774" s="159"/>
      <c r="M774" s="164"/>
      <c r="T774" s="165"/>
      <c r="AT774" s="160" t="s">
        <v>207</v>
      </c>
      <c r="AU774" s="160" t="s">
        <v>86</v>
      </c>
      <c r="AV774" s="13" t="s">
        <v>205</v>
      </c>
      <c r="AW774" s="13" t="s">
        <v>30</v>
      </c>
      <c r="AX774" s="13" t="s">
        <v>80</v>
      </c>
      <c r="AY774" s="160" t="s">
        <v>199</v>
      </c>
    </row>
    <row r="775" spans="2:65" s="1" customFormat="1" ht="38" customHeight="1">
      <c r="B775" s="32"/>
      <c r="C775" s="137" t="s">
        <v>760</v>
      </c>
      <c r="D775" s="137" t="s">
        <v>201</v>
      </c>
      <c r="E775" s="138" t="s">
        <v>745</v>
      </c>
      <c r="F775" s="139" t="s">
        <v>746</v>
      </c>
      <c r="G775" s="140" t="s">
        <v>204</v>
      </c>
      <c r="H775" s="141">
        <v>19.294</v>
      </c>
      <c r="I775" s="142"/>
      <c r="J775" s="143">
        <f>ROUND(I775*H775,2)</f>
        <v>0</v>
      </c>
      <c r="K775" s="144"/>
      <c r="L775" s="32"/>
      <c r="M775" s="145" t="s">
        <v>1</v>
      </c>
      <c r="N775" s="146" t="s">
        <v>39</v>
      </c>
      <c r="P775" s="147">
        <f>O775*H775</f>
        <v>0</v>
      </c>
      <c r="Q775" s="147">
        <v>8.0000000000000007E-5</v>
      </c>
      <c r="R775" s="147">
        <f>Q775*H775</f>
        <v>1.5435200000000003E-3</v>
      </c>
      <c r="S775" s="147">
        <v>0</v>
      </c>
      <c r="T775" s="148">
        <f>S775*H775</f>
        <v>0</v>
      </c>
      <c r="AR775" s="149" t="s">
        <v>205</v>
      </c>
      <c r="AT775" s="149" t="s">
        <v>201</v>
      </c>
      <c r="AU775" s="149" t="s">
        <v>86</v>
      </c>
      <c r="AY775" s="17" t="s">
        <v>199</v>
      </c>
      <c r="BE775" s="150">
        <f>IF(N775="základní",J775,0)</f>
        <v>0</v>
      </c>
      <c r="BF775" s="150">
        <f>IF(N775="snížená",J775,0)</f>
        <v>0</v>
      </c>
      <c r="BG775" s="150">
        <f>IF(N775="zákl. přenesená",J775,0)</f>
        <v>0</v>
      </c>
      <c r="BH775" s="150">
        <f>IF(N775="sníž. přenesená",J775,0)</f>
        <v>0</v>
      </c>
      <c r="BI775" s="150">
        <f>IF(N775="nulová",J775,0)</f>
        <v>0</v>
      </c>
      <c r="BJ775" s="17" t="s">
        <v>86</v>
      </c>
      <c r="BK775" s="150">
        <f>ROUND(I775*H775,2)</f>
        <v>0</v>
      </c>
      <c r="BL775" s="17" t="s">
        <v>205</v>
      </c>
      <c r="BM775" s="149" t="s">
        <v>761</v>
      </c>
    </row>
    <row r="776" spans="2:65" s="12" customFormat="1" ht="12">
      <c r="B776" s="151"/>
      <c r="D776" s="152" t="s">
        <v>207</v>
      </c>
      <c r="E776" s="153" t="s">
        <v>1</v>
      </c>
      <c r="F776" s="154" t="s">
        <v>753</v>
      </c>
      <c r="H776" s="155">
        <v>6.9109999999999996</v>
      </c>
      <c r="I776" s="156"/>
      <c r="L776" s="151"/>
      <c r="M776" s="157"/>
      <c r="T776" s="158"/>
      <c r="AT776" s="153" t="s">
        <v>207</v>
      </c>
      <c r="AU776" s="153" t="s">
        <v>86</v>
      </c>
      <c r="AV776" s="12" t="s">
        <v>86</v>
      </c>
      <c r="AW776" s="12" t="s">
        <v>30</v>
      </c>
      <c r="AX776" s="12" t="s">
        <v>73</v>
      </c>
      <c r="AY776" s="153" t="s">
        <v>199</v>
      </c>
    </row>
    <row r="777" spans="2:65" s="12" customFormat="1" ht="12">
      <c r="B777" s="151"/>
      <c r="D777" s="152" t="s">
        <v>207</v>
      </c>
      <c r="E777" s="153" t="s">
        <v>1</v>
      </c>
      <c r="F777" s="154" t="s">
        <v>754</v>
      </c>
      <c r="H777" s="155">
        <v>3.8330000000000002</v>
      </c>
      <c r="I777" s="156"/>
      <c r="L777" s="151"/>
      <c r="M777" s="157"/>
      <c r="T777" s="158"/>
      <c r="AT777" s="153" t="s">
        <v>207</v>
      </c>
      <c r="AU777" s="153" t="s">
        <v>86</v>
      </c>
      <c r="AV777" s="12" t="s">
        <v>86</v>
      </c>
      <c r="AW777" s="12" t="s">
        <v>30</v>
      </c>
      <c r="AX777" s="12" t="s">
        <v>73</v>
      </c>
      <c r="AY777" s="153" t="s">
        <v>199</v>
      </c>
    </row>
    <row r="778" spans="2:65" s="12" customFormat="1" ht="12">
      <c r="B778" s="151"/>
      <c r="D778" s="152" t="s">
        <v>207</v>
      </c>
      <c r="E778" s="153" t="s">
        <v>1</v>
      </c>
      <c r="F778" s="154" t="s">
        <v>755</v>
      </c>
      <c r="H778" s="155">
        <v>5.016</v>
      </c>
      <c r="I778" s="156"/>
      <c r="L778" s="151"/>
      <c r="M778" s="157"/>
      <c r="T778" s="158"/>
      <c r="AT778" s="153" t="s">
        <v>207</v>
      </c>
      <c r="AU778" s="153" t="s">
        <v>86</v>
      </c>
      <c r="AV778" s="12" t="s">
        <v>86</v>
      </c>
      <c r="AW778" s="12" t="s">
        <v>30</v>
      </c>
      <c r="AX778" s="12" t="s">
        <v>73</v>
      </c>
      <c r="AY778" s="153" t="s">
        <v>199</v>
      </c>
    </row>
    <row r="779" spans="2:65" s="12" customFormat="1" ht="12">
      <c r="B779" s="151"/>
      <c r="D779" s="152" t="s">
        <v>207</v>
      </c>
      <c r="E779" s="153" t="s">
        <v>1</v>
      </c>
      <c r="F779" s="154" t="s">
        <v>756</v>
      </c>
      <c r="H779" s="155">
        <v>3.5339999999999998</v>
      </c>
      <c r="I779" s="156"/>
      <c r="L779" s="151"/>
      <c r="M779" s="157"/>
      <c r="T779" s="158"/>
      <c r="AT779" s="153" t="s">
        <v>207</v>
      </c>
      <c r="AU779" s="153" t="s">
        <v>86</v>
      </c>
      <c r="AV779" s="12" t="s">
        <v>86</v>
      </c>
      <c r="AW779" s="12" t="s">
        <v>30</v>
      </c>
      <c r="AX779" s="12" t="s">
        <v>73</v>
      </c>
      <c r="AY779" s="153" t="s">
        <v>199</v>
      </c>
    </row>
    <row r="780" spans="2:65" s="13" customFormat="1" ht="12">
      <c r="B780" s="159"/>
      <c r="D780" s="152" t="s">
        <v>207</v>
      </c>
      <c r="E780" s="160" t="s">
        <v>1</v>
      </c>
      <c r="F780" s="161" t="s">
        <v>757</v>
      </c>
      <c r="H780" s="162">
        <v>19.294</v>
      </c>
      <c r="I780" s="163"/>
      <c r="L780" s="159"/>
      <c r="M780" s="164"/>
      <c r="T780" s="165"/>
      <c r="AT780" s="160" t="s">
        <v>207</v>
      </c>
      <c r="AU780" s="160" t="s">
        <v>86</v>
      </c>
      <c r="AV780" s="13" t="s">
        <v>205</v>
      </c>
      <c r="AW780" s="13" t="s">
        <v>30</v>
      </c>
      <c r="AX780" s="13" t="s">
        <v>80</v>
      </c>
      <c r="AY780" s="160" t="s">
        <v>199</v>
      </c>
    </row>
    <row r="781" spans="2:65" s="1" customFormat="1" ht="24.25" customHeight="1">
      <c r="B781" s="32"/>
      <c r="C781" s="173" t="s">
        <v>762</v>
      </c>
      <c r="D781" s="173" t="s">
        <v>288</v>
      </c>
      <c r="E781" s="174" t="s">
        <v>763</v>
      </c>
      <c r="F781" s="175" t="s">
        <v>764</v>
      </c>
      <c r="G781" s="176" t="s">
        <v>204</v>
      </c>
      <c r="H781" s="177">
        <v>40.517000000000003</v>
      </c>
      <c r="I781" s="178"/>
      <c r="J781" s="179">
        <f>ROUND(I781*H781,2)</f>
        <v>0</v>
      </c>
      <c r="K781" s="180"/>
      <c r="L781" s="181"/>
      <c r="M781" s="182" t="s">
        <v>1</v>
      </c>
      <c r="N781" s="183" t="s">
        <v>39</v>
      </c>
      <c r="P781" s="147">
        <f>O781*H781</f>
        <v>0</v>
      </c>
      <c r="Q781" s="147">
        <v>3.0000000000000001E-3</v>
      </c>
      <c r="R781" s="147">
        <f>Q781*H781</f>
        <v>0.12155100000000001</v>
      </c>
      <c r="S781" s="147">
        <v>0</v>
      </c>
      <c r="T781" s="148">
        <f>S781*H781</f>
        <v>0</v>
      </c>
      <c r="AR781" s="149" t="s">
        <v>250</v>
      </c>
      <c r="AT781" s="149" t="s">
        <v>288</v>
      </c>
      <c r="AU781" s="149" t="s">
        <v>86</v>
      </c>
      <c r="AY781" s="17" t="s">
        <v>199</v>
      </c>
      <c r="BE781" s="150">
        <f>IF(N781="základní",J781,0)</f>
        <v>0</v>
      </c>
      <c r="BF781" s="150">
        <f>IF(N781="snížená",J781,0)</f>
        <v>0</v>
      </c>
      <c r="BG781" s="150">
        <f>IF(N781="zákl. přenesená",J781,0)</f>
        <v>0</v>
      </c>
      <c r="BH781" s="150">
        <f>IF(N781="sníž. přenesená",J781,0)</f>
        <v>0</v>
      </c>
      <c r="BI781" s="150">
        <f>IF(N781="nulová",J781,0)</f>
        <v>0</v>
      </c>
      <c r="BJ781" s="17" t="s">
        <v>86</v>
      </c>
      <c r="BK781" s="150">
        <f>ROUND(I781*H781,2)</f>
        <v>0</v>
      </c>
      <c r="BL781" s="17" t="s">
        <v>205</v>
      </c>
      <c r="BM781" s="149" t="s">
        <v>765</v>
      </c>
    </row>
    <row r="782" spans="2:65" s="12" customFormat="1" ht="12">
      <c r="B782" s="151"/>
      <c r="D782" s="152" t="s">
        <v>207</v>
      </c>
      <c r="E782" s="153" t="s">
        <v>1</v>
      </c>
      <c r="F782" s="154" t="s">
        <v>766</v>
      </c>
      <c r="H782" s="155">
        <v>40.517000000000003</v>
      </c>
      <c r="I782" s="156"/>
      <c r="L782" s="151"/>
      <c r="M782" s="157"/>
      <c r="T782" s="158"/>
      <c r="AT782" s="153" t="s">
        <v>207</v>
      </c>
      <c r="AU782" s="153" t="s">
        <v>86</v>
      </c>
      <c r="AV782" s="12" t="s">
        <v>86</v>
      </c>
      <c r="AW782" s="12" t="s">
        <v>30</v>
      </c>
      <c r="AX782" s="12" t="s">
        <v>73</v>
      </c>
      <c r="AY782" s="153" t="s">
        <v>199</v>
      </c>
    </row>
    <row r="783" spans="2:65" s="13" customFormat="1" ht="12">
      <c r="B783" s="159"/>
      <c r="D783" s="152" t="s">
        <v>207</v>
      </c>
      <c r="E783" s="160" t="s">
        <v>1</v>
      </c>
      <c r="F783" s="161" t="s">
        <v>209</v>
      </c>
      <c r="H783" s="162">
        <v>40.517000000000003</v>
      </c>
      <c r="I783" s="163"/>
      <c r="L783" s="159"/>
      <c r="M783" s="164"/>
      <c r="T783" s="165"/>
      <c r="AT783" s="160" t="s">
        <v>207</v>
      </c>
      <c r="AU783" s="160" t="s">
        <v>86</v>
      </c>
      <c r="AV783" s="13" t="s">
        <v>205</v>
      </c>
      <c r="AW783" s="13" t="s">
        <v>30</v>
      </c>
      <c r="AX783" s="13" t="s">
        <v>80</v>
      </c>
      <c r="AY783" s="160" t="s">
        <v>199</v>
      </c>
    </row>
    <row r="784" spans="2:65" s="1" customFormat="1" ht="24.25" customHeight="1">
      <c r="B784" s="32"/>
      <c r="C784" s="137" t="s">
        <v>767</v>
      </c>
      <c r="D784" s="137" t="s">
        <v>201</v>
      </c>
      <c r="E784" s="138" t="s">
        <v>768</v>
      </c>
      <c r="F784" s="139" t="s">
        <v>769</v>
      </c>
      <c r="G784" s="140" t="s">
        <v>264</v>
      </c>
      <c r="H784" s="141">
        <v>67.7</v>
      </c>
      <c r="I784" s="142"/>
      <c r="J784" s="143">
        <f>ROUND(I784*H784,2)</f>
        <v>0</v>
      </c>
      <c r="K784" s="144"/>
      <c r="L784" s="32"/>
      <c r="M784" s="145" t="s">
        <v>1</v>
      </c>
      <c r="N784" s="146" t="s">
        <v>39</v>
      </c>
      <c r="P784" s="147">
        <f>O784*H784</f>
        <v>0</v>
      </c>
      <c r="Q784" s="147">
        <v>3.0000000000000001E-5</v>
      </c>
      <c r="R784" s="147">
        <f>Q784*H784</f>
        <v>2.0310000000000003E-3</v>
      </c>
      <c r="S784" s="147">
        <v>0</v>
      </c>
      <c r="T784" s="148">
        <f>S784*H784</f>
        <v>0</v>
      </c>
      <c r="AR784" s="149" t="s">
        <v>205</v>
      </c>
      <c r="AT784" s="149" t="s">
        <v>201</v>
      </c>
      <c r="AU784" s="149" t="s">
        <v>86</v>
      </c>
      <c r="AY784" s="17" t="s">
        <v>199</v>
      </c>
      <c r="BE784" s="150">
        <f>IF(N784="základní",J784,0)</f>
        <v>0</v>
      </c>
      <c r="BF784" s="150">
        <f>IF(N784="snížená",J784,0)</f>
        <v>0</v>
      </c>
      <c r="BG784" s="150">
        <f>IF(N784="zákl. přenesená",J784,0)</f>
        <v>0</v>
      </c>
      <c r="BH784" s="150">
        <f>IF(N784="sníž. přenesená",J784,0)</f>
        <v>0</v>
      </c>
      <c r="BI784" s="150">
        <f>IF(N784="nulová",J784,0)</f>
        <v>0</v>
      </c>
      <c r="BJ784" s="17" t="s">
        <v>86</v>
      </c>
      <c r="BK784" s="150">
        <f>ROUND(I784*H784,2)</f>
        <v>0</v>
      </c>
      <c r="BL784" s="17" t="s">
        <v>205</v>
      </c>
      <c r="BM784" s="149" t="s">
        <v>770</v>
      </c>
    </row>
    <row r="785" spans="2:65" s="12" customFormat="1" ht="12">
      <c r="B785" s="151"/>
      <c r="D785" s="152" t="s">
        <v>207</v>
      </c>
      <c r="E785" s="153" t="s">
        <v>1</v>
      </c>
      <c r="F785" s="154" t="s">
        <v>771</v>
      </c>
      <c r="H785" s="155">
        <v>24.25</v>
      </c>
      <c r="I785" s="156"/>
      <c r="L785" s="151"/>
      <c r="M785" s="157"/>
      <c r="T785" s="158"/>
      <c r="AT785" s="153" t="s">
        <v>207</v>
      </c>
      <c r="AU785" s="153" t="s">
        <v>86</v>
      </c>
      <c r="AV785" s="12" t="s">
        <v>86</v>
      </c>
      <c r="AW785" s="12" t="s">
        <v>30</v>
      </c>
      <c r="AX785" s="12" t="s">
        <v>73</v>
      </c>
      <c r="AY785" s="153" t="s">
        <v>199</v>
      </c>
    </row>
    <row r="786" spans="2:65" s="12" customFormat="1" ht="12">
      <c r="B786" s="151"/>
      <c r="D786" s="152" t="s">
        <v>207</v>
      </c>
      <c r="E786" s="153" t="s">
        <v>1</v>
      </c>
      <c r="F786" s="154" t="s">
        <v>772</v>
      </c>
      <c r="H786" s="155">
        <v>13.45</v>
      </c>
      <c r="I786" s="156"/>
      <c r="L786" s="151"/>
      <c r="M786" s="157"/>
      <c r="T786" s="158"/>
      <c r="AT786" s="153" t="s">
        <v>207</v>
      </c>
      <c r="AU786" s="153" t="s">
        <v>86</v>
      </c>
      <c r="AV786" s="12" t="s">
        <v>86</v>
      </c>
      <c r="AW786" s="12" t="s">
        <v>30</v>
      </c>
      <c r="AX786" s="12" t="s">
        <v>73</v>
      </c>
      <c r="AY786" s="153" t="s">
        <v>199</v>
      </c>
    </row>
    <row r="787" spans="2:65" s="12" customFormat="1" ht="12">
      <c r="B787" s="151"/>
      <c r="D787" s="152" t="s">
        <v>207</v>
      </c>
      <c r="E787" s="153" t="s">
        <v>1</v>
      </c>
      <c r="F787" s="154" t="s">
        <v>773</v>
      </c>
      <c r="H787" s="155">
        <v>17.600000000000001</v>
      </c>
      <c r="I787" s="156"/>
      <c r="L787" s="151"/>
      <c r="M787" s="157"/>
      <c r="T787" s="158"/>
      <c r="AT787" s="153" t="s">
        <v>207</v>
      </c>
      <c r="AU787" s="153" t="s">
        <v>86</v>
      </c>
      <c r="AV787" s="12" t="s">
        <v>86</v>
      </c>
      <c r="AW787" s="12" t="s">
        <v>30</v>
      </c>
      <c r="AX787" s="12" t="s">
        <v>73</v>
      </c>
      <c r="AY787" s="153" t="s">
        <v>199</v>
      </c>
    </row>
    <row r="788" spans="2:65" s="12" customFormat="1" ht="12">
      <c r="B788" s="151"/>
      <c r="D788" s="152" t="s">
        <v>207</v>
      </c>
      <c r="E788" s="153" t="s">
        <v>1</v>
      </c>
      <c r="F788" s="154" t="s">
        <v>774</v>
      </c>
      <c r="H788" s="155">
        <v>12.4</v>
      </c>
      <c r="I788" s="156"/>
      <c r="L788" s="151"/>
      <c r="M788" s="157"/>
      <c r="T788" s="158"/>
      <c r="AT788" s="153" t="s">
        <v>207</v>
      </c>
      <c r="AU788" s="153" t="s">
        <v>86</v>
      </c>
      <c r="AV788" s="12" t="s">
        <v>86</v>
      </c>
      <c r="AW788" s="12" t="s">
        <v>30</v>
      </c>
      <c r="AX788" s="12" t="s">
        <v>73</v>
      </c>
      <c r="AY788" s="153" t="s">
        <v>199</v>
      </c>
    </row>
    <row r="789" spans="2:65" s="13" customFormat="1" ht="12">
      <c r="B789" s="159"/>
      <c r="D789" s="152" t="s">
        <v>207</v>
      </c>
      <c r="E789" s="160" t="s">
        <v>1</v>
      </c>
      <c r="F789" s="161" t="s">
        <v>209</v>
      </c>
      <c r="H789" s="162">
        <v>67.7</v>
      </c>
      <c r="I789" s="163"/>
      <c r="L789" s="159"/>
      <c r="M789" s="164"/>
      <c r="T789" s="165"/>
      <c r="AT789" s="160" t="s">
        <v>207</v>
      </c>
      <c r="AU789" s="160" t="s">
        <v>86</v>
      </c>
      <c r="AV789" s="13" t="s">
        <v>205</v>
      </c>
      <c r="AW789" s="13" t="s">
        <v>30</v>
      </c>
      <c r="AX789" s="13" t="s">
        <v>80</v>
      </c>
      <c r="AY789" s="160" t="s">
        <v>199</v>
      </c>
    </row>
    <row r="790" spans="2:65" s="1" customFormat="1" ht="24.25" customHeight="1">
      <c r="B790" s="32"/>
      <c r="C790" s="173" t="s">
        <v>775</v>
      </c>
      <c r="D790" s="173" t="s">
        <v>288</v>
      </c>
      <c r="E790" s="174" t="s">
        <v>776</v>
      </c>
      <c r="F790" s="175" t="s">
        <v>777</v>
      </c>
      <c r="G790" s="176" t="s">
        <v>264</v>
      </c>
      <c r="H790" s="177">
        <v>71.05</v>
      </c>
      <c r="I790" s="178"/>
      <c r="J790" s="179">
        <f>ROUND(I790*H790,2)</f>
        <v>0</v>
      </c>
      <c r="K790" s="180"/>
      <c r="L790" s="181"/>
      <c r="M790" s="182" t="s">
        <v>1</v>
      </c>
      <c r="N790" s="183" t="s">
        <v>39</v>
      </c>
      <c r="P790" s="147">
        <f>O790*H790</f>
        <v>0</v>
      </c>
      <c r="Q790" s="147">
        <v>7.6000000000000004E-4</v>
      </c>
      <c r="R790" s="147">
        <f>Q790*H790</f>
        <v>5.3997999999999997E-2</v>
      </c>
      <c r="S790" s="147">
        <v>0</v>
      </c>
      <c r="T790" s="148">
        <f>S790*H790</f>
        <v>0</v>
      </c>
      <c r="AR790" s="149" t="s">
        <v>250</v>
      </c>
      <c r="AT790" s="149" t="s">
        <v>288</v>
      </c>
      <c r="AU790" s="149" t="s">
        <v>86</v>
      </c>
      <c r="AY790" s="17" t="s">
        <v>199</v>
      </c>
      <c r="BE790" s="150">
        <f>IF(N790="základní",J790,0)</f>
        <v>0</v>
      </c>
      <c r="BF790" s="150">
        <f>IF(N790="snížená",J790,0)</f>
        <v>0</v>
      </c>
      <c r="BG790" s="150">
        <f>IF(N790="zákl. přenesená",J790,0)</f>
        <v>0</v>
      </c>
      <c r="BH790" s="150">
        <f>IF(N790="sníž. přenesená",J790,0)</f>
        <v>0</v>
      </c>
      <c r="BI790" s="150">
        <f>IF(N790="nulová",J790,0)</f>
        <v>0</v>
      </c>
      <c r="BJ790" s="17" t="s">
        <v>86</v>
      </c>
      <c r="BK790" s="150">
        <f>ROUND(I790*H790,2)</f>
        <v>0</v>
      </c>
      <c r="BL790" s="17" t="s">
        <v>205</v>
      </c>
      <c r="BM790" s="149" t="s">
        <v>778</v>
      </c>
    </row>
    <row r="791" spans="2:65" s="1" customFormat="1" ht="16.5" customHeight="1">
      <c r="B791" s="32"/>
      <c r="C791" s="137" t="s">
        <v>779</v>
      </c>
      <c r="D791" s="137" t="s">
        <v>201</v>
      </c>
      <c r="E791" s="138" t="s">
        <v>780</v>
      </c>
      <c r="F791" s="139" t="s">
        <v>781</v>
      </c>
      <c r="G791" s="140" t="s">
        <v>264</v>
      </c>
      <c r="H791" s="141">
        <v>83.05</v>
      </c>
      <c r="I791" s="142"/>
      <c r="J791" s="143">
        <f>ROUND(I791*H791,2)</f>
        <v>0</v>
      </c>
      <c r="K791" s="144"/>
      <c r="L791" s="32"/>
      <c r="M791" s="145" t="s">
        <v>1</v>
      </c>
      <c r="N791" s="146" t="s">
        <v>39</v>
      </c>
      <c r="P791" s="147">
        <f>O791*H791</f>
        <v>0</v>
      </c>
      <c r="Q791" s="147">
        <v>0</v>
      </c>
      <c r="R791" s="147">
        <f>Q791*H791</f>
        <v>0</v>
      </c>
      <c r="S791" s="147">
        <v>0</v>
      </c>
      <c r="T791" s="148">
        <f>S791*H791</f>
        <v>0</v>
      </c>
      <c r="AR791" s="149" t="s">
        <v>205</v>
      </c>
      <c r="AT791" s="149" t="s">
        <v>201</v>
      </c>
      <c r="AU791" s="149" t="s">
        <v>86</v>
      </c>
      <c r="AY791" s="17" t="s">
        <v>199</v>
      </c>
      <c r="BE791" s="150">
        <f>IF(N791="základní",J791,0)</f>
        <v>0</v>
      </c>
      <c r="BF791" s="150">
        <f>IF(N791="snížená",J791,0)</f>
        <v>0</v>
      </c>
      <c r="BG791" s="150">
        <f>IF(N791="zákl. přenesená",J791,0)</f>
        <v>0</v>
      </c>
      <c r="BH791" s="150">
        <f>IF(N791="sníž. přenesená",J791,0)</f>
        <v>0</v>
      </c>
      <c r="BI791" s="150">
        <f>IF(N791="nulová",J791,0)</f>
        <v>0</v>
      </c>
      <c r="BJ791" s="17" t="s">
        <v>86</v>
      </c>
      <c r="BK791" s="150">
        <f>ROUND(I791*H791,2)</f>
        <v>0</v>
      </c>
      <c r="BL791" s="17" t="s">
        <v>205</v>
      </c>
      <c r="BM791" s="149" t="s">
        <v>782</v>
      </c>
    </row>
    <row r="792" spans="2:65" s="12" customFormat="1" ht="12">
      <c r="B792" s="151"/>
      <c r="D792" s="152" t="s">
        <v>207</v>
      </c>
      <c r="E792" s="153" t="s">
        <v>1</v>
      </c>
      <c r="F792" s="154" t="s">
        <v>705</v>
      </c>
      <c r="H792" s="155">
        <v>6.32</v>
      </c>
      <c r="I792" s="156"/>
      <c r="L792" s="151"/>
      <c r="M792" s="157"/>
      <c r="T792" s="158"/>
      <c r="AT792" s="153" t="s">
        <v>207</v>
      </c>
      <c r="AU792" s="153" t="s">
        <v>86</v>
      </c>
      <c r="AV792" s="12" t="s">
        <v>86</v>
      </c>
      <c r="AW792" s="12" t="s">
        <v>30</v>
      </c>
      <c r="AX792" s="12" t="s">
        <v>73</v>
      </c>
      <c r="AY792" s="153" t="s">
        <v>199</v>
      </c>
    </row>
    <row r="793" spans="2:65" s="12" customFormat="1" ht="12">
      <c r="B793" s="151"/>
      <c r="D793" s="152" t="s">
        <v>207</v>
      </c>
      <c r="E793" s="153" t="s">
        <v>1</v>
      </c>
      <c r="F793" s="154" t="s">
        <v>783</v>
      </c>
      <c r="H793" s="155">
        <v>13.41</v>
      </c>
      <c r="I793" s="156"/>
      <c r="L793" s="151"/>
      <c r="M793" s="157"/>
      <c r="T793" s="158"/>
      <c r="AT793" s="153" t="s">
        <v>207</v>
      </c>
      <c r="AU793" s="153" t="s">
        <v>86</v>
      </c>
      <c r="AV793" s="12" t="s">
        <v>86</v>
      </c>
      <c r="AW793" s="12" t="s">
        <v>30</v>
      </c>
      <c r="AX793" s="12" t="s">
        <v>73</v>
      </c>
      <c r="AY793" s="153" t="s">
        <v>199</v>
      </c>
    </row>
    <row r="794" spans="2:65" s="14" customFormat="1" ht="12">
      <c r="B794" s="166"/>
      <c r="D794" s="152" t="s">
        <v>207</v>
      </c>
      <c r="E794" s="167" t="s">
        <v>1</v>
      </c>
      <c r="F794" s="168" t="s">
        <v>784</v>
      </c>
      <c r="H794" s="169">
        <v>19.73</v>
      </c>
      <c r="I794" s="170"/>
      <c r="L794" s="166"/>
      <c r="M794" s="171"/>
      <c r="T794" s="172"/>
      <c r="AT794" s="167" t="s">
        <v>207</v>
      </c>
      <c r="AU794" s="167" t="s">
        <v>86</v>
      </c>
      <c r="AV794" s="14" t="s">
        <v>223</v>
      </c>
      <c r="AW794" s="14" t="s">
        <v>30</v>
      </c>
      <c r="AX794" s="14" t="s">
        <v>73</v>
      </c>
      <c r="AY794" s="167" t="s">
        <v>199</v>
      </c>
    </row>
    <row r="795" spans="2:65" s="12" customFormat="1" ht="12">
      <c r="B795" s="151"/>
      <c r="D795" s="152" t="s">
        <v>207</v>
      </c>
      <c r="E795" s="153" t="s">
        <v>1</v>
      </c>
      <c r="F795" s="154" t="s">
        <v>716</v>
      </c>
      <c r="H795" s="155">
        <v>5.72</v>
      </c>
      <c r="I795" s="156"/>
      <c r="L795" s="151"/>
      <c r="M795" s="157"/>
      <c r="T795" s="158"/>
      <c r="AT795" s="153" t="s">
        <v>207</v>
      </c>
      <c r="AU795" s="153" t="s">
        <v>86</v>
      </c>
      <c r="AV795" s="12" t="s">
        <v>86</v>
      </c>
      <c r="AW795" s="12" t="s">
        <v>30</v>
      </c>
      <c r="AX795" s="12" t="s">
        <v>73</v>
      </c>
      <c r="AY795" s="153" t="s">
        <v>199</v>
      </c>
    </row>
    <row r="796" spans="2:65" s="14" customFormat="1" ht="12">
      <c r="B796" s="166"/>
      <c r="D796" s="152" t="s">
        <v>207</v>
      </c>
      <c r="E796" s="167" t="s">
        <v>1</v>
      </c>
      <c r="F796" s="168" t="s">
        <v>785</v>
      </c>
      <c r="H796" s="169">
        <v>5.72</v>
      </c>
      <c r="I796" s="170"/>
      <c r="L796" s="166"/>
      <c r="M796" s="171"/>
      <c r="T796" s="172"/>
      <c r="AT796" s="167" t="s">
        <v>207</v>
      </c>
      <c r="AU796" s="167" t="s">
        <v>86</v>
      </c>
      <c r="AV796" s="14" t="s">
        <v>223</v>
      </c>
      <c r="AW796" s="14" t="s">
        <v>30</v>
      </c>
      <c r="AX796" s="14" t="s">
        <v>73</v>
      </c>
      <c r="AY796" s="167" t="s">
        <v>199</v>
      </c>
    </row>
    <row r="797" spans="2:65" s="12" customFormat="1" ht="12">
      <c r="B797" s="151"/>
      <c r="D797" s="152" t="s">
        <v>207</v>
      </c>
      <c r="E797" s="153" t="s">
        <v>1</v>
      </c>
      <c r="F797" s="154" t="s">
        <v>783</v>
      </c>
      <c r="H797" s="155">
        <v>13.41</v>
      </c>
      <c r="I797" s="156"/>
      <c r="L797" s="151"/>
      <c r="M797" s="157"/>
      <c r="T797" s="158"/>
      <c r="AT797" s="153" t="s">
        <v>207</v>
      </c>
      <c r="AU797" s="153" t="s">
        <v>86</v>
      </c>
      <c r="AV797" s="12" t="s">
        <v>86</v>
      </c>
      <c r="AW797" s="12" t="s">
        <v>30</v>
      </c>
      <c r="AX797" s="12" t="s">
        <v>73</v>
      </c>
      <c r="AY797" s="153" t="s">
        <v>199</v>
      </c>
    </row>
    <row r="798" spans="2:65" s="12" customFormat="1" ht="12">
      <c r="B798" s="151"/>
      <c r="D798" s="152" t="s">
        <v>207</v>
      </c>
      <c r="E798" s="153" t="s">
        <v>1</v>
      </c>
      <c r="F798" s="154" t="s">
        <v>711</v>
      </c>
      <c r="H798" s="155">
        <v>15.54</v>
      </c>
      <c r="I798" s="156"/>
      <c r="L798" s="151"/>
      <c r="M798" s="157"/>
      <c r="T798" s="158"/>
      <c r="AT798" s="153" t="s">
        <v>207</v>
      </c>
      <c r="AU798" s="153" t="s">
        <v>86</v>
      </c>
      <c r="AV798" s="12" t="s">
        <v>86</v>
      </c>
      <c r="AW798" s="12" t="s">
        <v>30</v>
      </c>
      <c r="AX798" s="12" t="s">
        <v>73</v>
      </c>
      <c r="AY798" s="153" t="s">
        <v>199</v>
      </c>
    </row>
    <row r="799" spans="2:65" s="14" customFormat="1" ht="12">
      <c r="B799" s="166"/>
      <c r="D799" s="152" t="s">
        <v>207</v>
      </c>
      <c r="E799" s="167" t="s">
        <v>1</v>
      </c>
      <c r="F799" s="168" t="s">
        <v>736</v>
      </c>
      <c r="H799" s="169">
        <v>28.95</v>
      </c>
      <c r="I799" s="170"/>
      <c r="L799" s="166"/>
      <c r="M799" s="171"/>
      <c r="T799" s="172"/>
      <c r="AT799" s="167" t="s">
        <v>207</v>
      </c>
      <c r="AU799" s="167" t="s">
        <v>86</v>
      </c>
      <c r="AV799" s="14" t="s">
        <v>223</v>
      </c>
      <c r="AW799" s="14" t="s">
        <v>30</v>
      </c>
      <c r="AX799" s="14" t="s">
        <v>73</v>
      </c>
      <c r="AY799" s="167" t="s">
        <v>199</v>
      </c>
    </row>
    <row r="800" spans="2:65" s="12" customFormat="1" ht="12">
      <c r="B800" s="151"/>
      <c r="D800" s="152" t="s">
        <v>207</v>
      </c>
      <c r="E800" s="153" t="s">
        <v>1</v>
      </c>
      <c r="F800" s="154" t="s">
        <v>786</v>
      </c>
      <c r="H800" s="155">
        <v>8.94</v>
      </c>
      <c r="I800" s="156"/>
      <c r="L800" s="151"/>
      <c r="M800" s="157"/>
      <c r="T800" s="158"/>
      <c r="AT800" s="153" t="s">
        <v>207</v>
      </c>
      <c r="AU800" s="153" t="s">
        <v>86</v>
      </c>
      <c r="AV800" s="12" t="s">
        <v>86</v>
      </c>
      <c r="AW800" s="12" t="s">
        <v>30</v>
      </c>
      <c r="AX800" s="12" t="s">
        <v>73</v>
      </c>
      <c r="AY800" s="153" t="s">
        <v>199</v>
      </c>
    </row>
    <row r="801" spans="2:65" s="14" customFormat="1" ht="12">
      <c r="B801" s="166"/>
      <c r="D801" s="152" t="s">
        <v>207</v>
      </c>
      <c r="E801" s="167" t="s">
        <v>1</v>
      </c>
      <c r="F801" s="168" t="s">
        <v>731</v>
      </c>
      <c r="H801" s="169">
        <v>8.94</v>
      </c>
      <c r="I801" s="170"/>
      <c r="L801" s="166"/>
      <c r="M801" s="171"/>
      <c r="T801" s="172"/>
      <c r="AT801" s="167" t="s">
        <v>207</v>
      </c>
      <c r="AU801" s="167" t="s">
        <v>86</v>
      </c>
      <c r="AV801" s="14" t="s">
        <v>223</v>
      </c>
      <c r="AW801" s="14" t="s">
        <v>30</v>
      </c>
      <c r="AX801" s="14" t="s">
        <v>73</v>
      </c>
      <c r="AY801" s="167" t="s">
        <v>199</v>
      </c>
    </row>
    <row r="802" spans="2:65" s="12" customFormat="1" ht="12">
      <c r="B802" s="151"/>
      <c r="D802" s="152" t="s">
        <v>207</v>
      </c>
      <c r="E802" s="153" t="s">
        <v>1</v>
      </c>
      <c r="F802" s="154" t="s">
        <v>787</v>
      </c>
      <c r="H802" s="155">
        <v>19.71</v>
      </c>
      <c r="I802" s="156"/>
      <c r="L802" s="151"/>
      <c r="M802" s="157"/>
      <c r="T802" s="158"/>
      <c r="AT802" s="153" t="s">
        <v>207</v>
      </c>
      <c r="AU802" s="153" t="s">
        <v>86</v>
      </c>
      <c r="AV802" s="12" t="s">
        <v>86</v>
      </c>
      <c r="AW802" s="12" t="s">
        <v>30</v>
      </c>
      <c r="AX802" s="12" t="s">
        <v>73</v>
      </c>
      <c r="AY802" s="153" t="s">
        <v>199</v>
      </c>
    </row>
    <row r="803" spans="2:65" s="14" customFormat="1" ht="12">
      <c r="B803" s="166"/>
      <c r="D803" s="152" t="s">
        <v>207</v>
      </c>
      <c r="E803" s="167" t="s">
        <v>1</v>
      </c>
      <c r="F803" s="168" t="s">
        <v>788</v>
      </c>
      <c r="H803" s="169">
        <v>19.71</v>
      </c>
      <c r="I803" s="170"/>
      <c r="L803" s="166"/>
      <c r="M803" s="171"/>
      <c r="T803" s="172"/>
      <c r="AT803" s="167" t="s">
        <v>207</v>
      </c>
      <c r="AU803" s="167" t="s">
        <v>86</v>
      </c>
      <c r="AV803" s="14" t="s">
        <v>223</v>
      </c>
      <c r="AW803" s="14" t="s">
        <v>30</v>
      </c>
      <c r="AX803" s="14" t="s">
        <v>73</v>
      </c>
      <c r="AY803" s="167" t="s">
        <v>199</v>
      </c>
    </row>
    <row r="804" spans="2:65" s="13" customFormat="1" ht="12">
      <c r="B804" s="159"/>
      <c r="D804" s="152" t="s">
        <v>207</v>
      </c>
      <c r="E804" s="160" t="s">
        <v>1</v>
      </c>
      <c r="F804" s="161" t="s">
        <v>209</v>
      </c>
      <c r="H804" s="162">
        <v>83.05</v>
      </c>
      <c r="I804" s="163"/>
      <c r="L804" s="159"/>
      <c r="M804" s="164"/>
      <c r="T804" s="165"/>
      <c r="AT804" s="160" t="s">
        <v>207</v>
      </c>
      <c r="AU804" s="160" t="s">
        <v>86</v>
      </c>
      <c r="AV804" s="13" t="s">
        <v>205</v>
      </c>
      <c r="AW804" s="13" t="s">
        <v>30</v>
      </c>
      <c r="AX804" s="13" t="s">
        <v>80</v>
      </c>
      <c r="AY804" s="160" t="s">
        <v>199</v>
      </c>
    </row>
    <row r="805" spans="2:65" s="1" customFormat="1" ht="24.25" customHeight="1">
      <c r="B805" s="32"/>
      <c r="C805" s="173" t="s">
        <v>789</v>
      </c>
      <c r="D805" s="173" t="s">
        <v>288</v>
      </c>
      <c r="E805" s="174" t="s">
        <v>790</v>
      </c>
      <c r="F805" s="175" t="s">
        <v>791</v>
      </c>
      <c r="G805" s="176" t="s">
        <v>264</v>
      </c>
      <c r="H805" s="177">
        <v>87.203000000000003</v>
      </c>
      <c r="I805" s="178"/>
      <c r="J805" s="179">
        <f>ROUND(I805*H805,2)</f>
        <v>0</v>
      </c>
      <c r="K805" s="180"/>
      <c r="L805" s="181"/>
      <c r="M805" s="182" t="s">
        <v>1</v>
      </c>
      <c r="N805" s="183" t="s">
        <v>39</v>
      </c>
      <c r="P805" s="147">
        <f>O805*H805</f>
        <v>0</v>
      </c>
      <c r="Q805" s="147">
        <v>1E-4</v>
      </c>
      <c r="R805" s="147">
        <f>Q805*H805</f>
        <v>8.7203000000000003E-3</v>
      </c>
      <c r="S805" s="147">
        <v>0</v>
      </c>
      <c r="T805" s="148">
        <f>S805*H805</f>
        <v>0</v>
      </c>
      <c r="AR805" s="149" t="s">
        <v>250</v>
      </c>
      <c r="AT805" s="149" t="s">
        <v>288</v>
      </c>
      <c r="AU805" s="149" t="s">
        <v>86</v>
      </c>
      <c r="AY805" s="17" t="s">
        <v>199</v>
      </c>
      <c r="BE805" s="150">
        <f>IF(N805="základní",J805,0)</f>
        <v>0</v>
      </c>
      <c r="BF805" s="150">
        <f>IF(N805="snížená",J805,0)</f>
        <v>0</v>
      </c>
      <c r="BG805" s="150">
        <f>IF(N805="zákl. přenesená",J805,0)</f>
        <v>0</v>
      </c>
      <c r="BH805" s="150">
        <f>IF(N805="sníž. přenesená",J805,0)</f>
        <v>0</v>
      </c>
      <c r="BI805" s="150">
        <f>IF(N805="nulová",J805,0)</f>
        <v>0</v>
      </c>
      <c r="BJ805" s="17" t="s">
        <v>86</v>
      </c>
      <c r="BK805" s="150">
        <f>ROUND(I805*H805,2)</f>
        <v>0</v>
      </c>
      <c r="BL805" s="17" t="s">
        <v>205</v>
      </c>
      <c r="BM805" s="149" t="s">
        <v>792</v>
      </c>
    </row>
    <row r="806" spans="2:65" s="12" customFormat="1" ht="12">
      <c r="B806" s="151"/>
      <c r="D806" s="152" t="s">
        <v>207</v>
      </c>
      <c r="E806" s="153" t="s">
        <v>1</v>
      </c>
      <c r="F806" s="154" t="s">
        <v>793</v>
      </c>
      <c r="H806" s="155">
        <v>87.203000000000003</v>
      </c>
      <c r="I806" s="156"/>
      <c r="L806" s="151"/>
      <c r="M806" s="157"/>
      <c r="T806" s="158"/>
      <c r="AT806" s="153" t="s">
        <v>207</v>
      </c>
      <c r="AU806" s="153" t="s">
        <v>86</v>
      </c>
      <c r="AV806" s="12" t="s">
        <v>86</v>
      </c>
      <c r="AW806" s="12" t="s">
        <v>30</v>
      </c>
      <c r="AX806" s="12" t="s">
        <v>80</v>
      </c>
      <c r="AY806" s="153" t="s">
        <v>199</v>
      </c>
    </row>
    <row r="807" spans="2:65" s="1" customFormat="1" ht="16.5" customHeight="1">
      <c r="B807" s="32"/>
      <c r="C807" s="137" t="s">
        <v>794</v>
      </c>
      <c r="D807" s="137" t="s">
        <v>201</v>
      </c>
      <c r="E807" s="138" t="s">
        <v>780</v>
      </c>
      <c r="F807" s="139" t="s">
        <v>781</v>
      </c>
      <c r="G807" s="140" t="s">
        <v>264</v>
      </c>
      <c r="H807" s="141">
        <v>63.34</v>
      </c>
      <c r="I807" s="142"/>
      <c r="J807" s="143">
        <f>ROUND(I807*H807,2)</f>
        <v>0</v>
      </c>
      <c r="K807" s="144"/>
      <c r="L807" s="32"/>
      <c r="M807" s="145" t="s">
        <v>1</v>
      </c>
      <c r="N807" s="146" t="s">
        <v>39</v>
      </c>
      <c r="P807" s="147">
        <f>O807*H807</f>
        <v>0</v>
      </c>
      <c r="Q807" s="147">
        <v>0</v>
      </c>
      <c r="R807" s="147">
        <f>Q807*H807</f>
        <v>0</v>
      </c>
      <c r="S807" s="147">
        <v>0</v>
      </c>
      <c r="T807" s="148">
        <f>S807*H807</f>
        <v>0</v>
      </c>
      <c r="AR807" s="149" t="s">
        <v>205</v>
      </c>
      <c r="AT807" s="149" t="s">
        <v>201</v>
      </c>
      <c r="AU807" s="149" t="s">
        <v>86</v>
      </c>
      <c r="AY807" s="17" t="s">
        <v>199</v>
      </c>
      <c r="BE807" s="150">
        <f>IF(N807="základní",J807,0)</f>
        <v>0</v>
      </c>
      <c r="BF807" s="150">
        <f>IF(N807="snížená",J807,0)</f>
        <v>0</v>
      </c>
      <c r="BG807" s="150">
        <f>IF(N807="zákl. přenesená",J807,0)</f>
        <v>0</v>
      </c>
      <c r="BH807" s="150">
        <f>IF(N807="sníž. přenesená",J807,0)</f>
        <v>0</v>
      </c>
      <c r="BI807" s="150">
        <f>IF(N807="nulová",J807,0)</f>
        <v>0</v>
      </c>
      <c r="BJ807" s="17" t="s">
        <v>86</v>
      </c>
      <c r="BK807" s="150">
        <f>ROUND(I807*H807,2)</f>
        <v>0</v>
      </c>
      <c r="BL807" s="17" t="s">
        <v>205</v>
      </c>
      <c r="BM807" s="149" t="s">
        <v>795</v>
      </c>
    </row>
    <row r="808" spans="2:65" s="12" customFormat="1" ht="12">
      <c r="B808" s="151"/>
      <c r="D808" s="152" t="s">
        <v>207</v>
      </c>
      <c r="E808" s="153" t="s">
        <v>1</v>
      </c>
      <c r="F808" s="154" t="s">
        <v>705</v>
      </c>
      <c r="H808" s="155">
        <v>6.32</v>
      </c>
      <c r="I808" s="156"/>
      <c r="L808" s="151"/>
      <c r="M808" s="157"/>
      <c r="T808" s="158"/>
      <c r="AT808" s="153" t="s">
        <v>207</v>
      </c>
      <c r="AU808" s="153" t="s">
        <v>86</v>
      </c>
      <c r="AV808" s="12" t="s">
        <v>86</v>
      </c>
      <c r="AW808" s="12" t="s">
        <v>30</v>
      </c>
      <c r="AX808" s="12" t="s">
        <v>73</v>
      </c>
      <c r="AY808" s="153" t="s">
        <v>199</v>
      </c>
    </row>
    <row r="809" spans="2:65" s="12" customFormat="1" ht="12">
      <c r="B809" s="151"/>
      <c r="D809" s="152" t="s">
        <v>207</v>
      </c>
      <c r="E809" s="153" t="s">
        <v>1</v>
      </c>
      <c r="F809" s="154" t="s">
        <v>783</v>
      </c>
      <c r="H809" s="155">
        <v>13.41</v>
      </c>
      <c r="I809" s="156"/>
      <c r="L809" s="151"/>
      <c r="M809" s="157"/>
      <c r="T809" s="158"/>
      <c r="AT809" s="153" t="s">
        <v>207</v>
      </c>
      <c r="AU809" s="153" t="s">
        <v>86</v>
      </c>
      <c r="AV809" s="12" t="s">
        <v>86</v>
      </c>
      <c r="AW809" s="12" t="s">
        <v>30</v>
      </c>
      <c r="AX809" s="12" t="s">
        <v>73</v>
      </c>
      <c r="AY809" s="153" t="s">
        <v>199</v>
      </c>
    </row>
    <row r="810" spans="2:65" s="14" customFormat="1" ht="12">
      <c r="B810" s="166"/>
      <c r="D810" s="152" t="s">
        <v>207</v>
      </c>
      <c r="E810" s="167" t="s">
        <v>1</v>
      </c>
      <c r="F810" s="168" t="s">
        <v>784</v>
      </c>
      <c r="H810" s="169">
        <v>19.73</v>
      </c>
      <c r="I810" s="170"/>
      <c r="L810" s="166"/>
      <c r="M810" s="171"/>
      <c r="T810" s="172"/>
      <c r="AT810" s="167" t="s">
        <v>207</v>
      </c>
      <c r="AU810" s="167" t="s">
        <v>86</v>
      </c>
      <c r="AV810" s="14" t="s">
        <v>223</v>
      </c>
      <c r="AW810" s="14" t="s">
        <v>30</v>
      </c>
      <c r="AX810" s="14" t="s">
        <v>73</v>
      </c>
      <c r="AY810" s="167" t="s">
        <v>199</v>
      </c>
    </row>
    <row r="811" spans="2:65" s="12" customFormat="1" ht="12">
      <c r="B811" s="151"/>
      <c r="D811" s="152" t="s">
        <v>207</v>
      </c>
      <c r="E811" s="153" t="s">
        <v>1</v>
      </c>
      <c r="F811" s="154" t="s">
        <v>716</v>
      </c>
      <c r="H811" s="155">
        <v>5.72</v>
      </c>
      <c r="I811" s="156"/>
      <c r="L811" s="151"/>
      <c r="M811" s="157"/>
      <c r="T811" s="158"/>
      <c r="AT811" s="153" t="s">
        <v>207</v>
      </c>
      <c r="AU811" s="153" t="s">
        <v>86</v>
      </c>
      <c r="AV811" s="12" t="s">
        <v>86</v>
      </c>
      <c r="AW811" s="12" t="s">
        <v>30</v>
      </c>
      <c r="AX811" s="12" t="s">
        <v>73</v>
      </c>
      <c r="AY811" s="153" t="s">
        <v>199</v>
      </c>
    </row>
    <row r="812" spans="2:65" s="14" customFormat="1" ht="12">
      <c r="B812" s="166"/>
      <c r="D812" s="152" t="s">
        <v>207</v>
      </c>
      <c r="E812" s="167" t="s">
        <v>1</v>
      </c>
      <c r="F812" s="168" t="s">
        <v>785</v>
      </c>
      <c r="H812" s="169">
        <v>5.72</v>
      </c>
      <c r="I812" s="170"/>
      <c r="L812" s="166"/>
      <c r="M812" s="171"/>
      <c r="T812" s="172"/>
      <c r="AT812" s="167" t="s">
        <v>207</v>
      </c>
      <c r="AU812" s="167" t="s">
        <v>86</v>
      </c>
      <c r="AV812" s="14" t="s">
        <v>223</v>
      </c>
      <c r="AW812" s="14" t="s">
        <v>30</v>
      </c>
      <c r="AX812" s="14" t="s">
        <v>73</v>
      </c>
      <c r="AY812" s="167" t="s">
        <v>199</v>
      </c>
    </row>
    <row r="813" spans="2:65" s="12" customFormat="1" ht="12">
      <c r="B813" s="151"/>
      <c r="D813" s="152" t="s">
        <v>207</v>
      </c>
      <c r="E813" s="153" t="s">
        <v>1</v>
      </c>
      <c r="F813" s="154" t="s">
        <v>783</v>
      </c>
      <c r="H813" s="155">
        <v>13.41</v>
      </c>
      <c r="I813" s="156"/>
      <c r="L813" s="151"/>
      <c r="M813" s="157"/>
      <c r="T813" s="158"/>
      <c r="AT813" s="153" t="s">
        <v>207</v>
      </c>
      <c r="AU813" s="153" t="s">
        <v>86</v>
      </c>
      <c r="AV813" s="12" t="s">
        <v>86</v>
      </c>
      <c r="AW813" s="12" t="s">
        <v>30</v>
      </c>
      <c r="AX813" s="12" t="s">
        <v>73</v>
      </c>
      <c r="AY813" s="153" t="s">
        <v>199</v>
      </c>
    </row>
    <row r="814" spans="2:65" s="12" customFormat="1" ht="12">
      <c r="B814" s="151"/>
      <c r="D814" s="152" t="s">
        <v>207</v>
      </c>
      <c r="E814" s="153" t="s">
        <v>1</v>
      </c>
      <c r="F814" s="154" t="s">
        <v>711</v>
      </c>
      <c r="H814" s="155">
        <v>15.54</v>
      </c>
      <c r="I814" s="156"/>
      <c r="L814" s="151"/>
      <c r="M814" s="157"/>
      <c r="T814" s="158"/>
      <c r="AT814" s="153" t="s">
        <v>207</v>
      </c>
      <c r="AU814" s="153" t="s">
        <v>86</v>
      </c>
      <c r="AV814" s="12" t="s">
        <v>86</v>
      </c>
      <c r="AW814" s="12" t="s">
        <v>30</v>
      </c>
      <c r="AX814" s="12" t="s">
        <v>73</v>
      </c>
      <c r="AY814" s="153" t="s">
        <v>199</v>
      </c>
    </row>
    <row r="815" spans="2:65" s="14" customFormat="1" ht="12">
      <c r="B815" s="166"/>
      <c r="D815" s="152" t="s">
        <v>207</v>
      </c>
      <c r="E815" s="167" t="s">
        <v>1</v>
      </c>
      <c r="F815" s="168" t="s">
        <v>736</v>
      </c>
      <c r="H815" s="169">
        <v>28.95</v>
      </c>
      <c r="I815" s="170"/>
      <c r="L815" s="166"/>
      <c r="M815" s="171"/>
      <c r="T815" s="172"/>
      <c r="AT815" s="167" t="s">
        <v>207</v>
      </c>
      <c r="AU815" s="167" t="s">
        <v>86</v>
      </c>
      <c r="AV815" s="14" t="s">
        <v>223</v>
      </c>
      <c r="AW815" s="14" t="s">
        <v>30</v>
      </c>
      <c r="AX815" s="14" t="s">
        <v>73</v>
      </c>
      <c r="AY815" s="167" t="s">
        <v>199</v>
      </c>
    </row>
    <row r="816" spans="2:65" s="12" customFormat="1" ht="12">
      <c r="B816" s="151"/>
      <c r="D816" s="152" t="s">
        <v>207</v>
      </c>
      <c r="E816" s="153" t="s">
        <v>1</v>
      </c>
      <c r="F816" s="154" t="s">
        <v>786</v>
      </c>
      <c r="H816" s="155">
        <v>8.94</v>
      </c>
      <c r="I816" s="156"/>
      <c r="L816" s="151"/>
      <c r="M816" s="157"/>
      <c r="T816" s="158"/>
      <c r="AT816" s="153" t="s">
        <v>207</v>
      </c>
      <c r="AU816" s="153" t="s">
        <v>86</v>
      </c>
      <c r="AV816" s="12" t="s">
        <v>86</v>
      </c>
      <c r="AW816" s="12" t="s">
        <v>30</v>
      </c>
      <c r="AX816" s="12" t="s">
        <v>73</v>
      </c>
      <c r="AY816" s="153" t="s">
        <v>199</v>
      </c>
    </row>
    <row r="817" spans="2:65" s="14" customFormat="1" ht="12">
      <c r="B817" s="166"/>
      <c r="D817" s="152" t="s">
        <v>207</v>
      </c>
      <c r="E817" s="167" t="s">
        <v>1</v>
      </c>
      <c r="F817" s="168" t="s">
        <v>731</v>
      </c>
      <c r="H817" s="169">
        <v>8.94</v>
      </c>
      <c r="I817" s="170"/>
      <c r="L817" s="166"/>
      <c r="M817" s="171"/>
      <c r="T817" s="172"/>
      <c r="AT817" s="167" t="s">
        <v>207</v>
      </c>
      <c r="AU817" s="167" t="s">
        <v>86</v>
      </c>
      <c r="AV817" s="14" t="s">
        <v>223</v>
      </c>
      <c r="AW817" s="14" t="s">
        <v>30</v>
      </c>
      <c r="AX817" s="14" t="s">
        <v>73</v>
      </c>
      <c r="AY817" s="167" t="s">
        <v>199</v>
      </c>
    </row>
    <row r="818" spans="2:65" s="13" customFormat="1" ht="12">
      <c r="B818" s="159"/>
      <c r="D818" s="152" t="s">
        <v>207</v>
      </c>
      <c r="E818" s="160" t="s">
        <v>1</v>
      </c>
      <c r="F818" s="161" t="s">
        <v>209</v>
      </c>
      <c r="H818" s="162">
        <v>63.34</v>
      </c>
      <c r="I818" s="163"/>
      <c r="L818" s="159"/>
      <c r="M818" s="164"/>
      <c r="T818" s="165"/>
      <c r="AT818" s="160" t="s">
        <v>207</v>
      </c>
      <c r="AU818" s="160" t="s">
        <v>86</v>
      </c>
      <c r="AV818" s="13" t="s">
        <v>205</v>
      </c>
      <c r="AW818" s="13" t="s">
        <v>30</v>
      </c>
      <c r="AX818" s="13" t="s">
        <v>80</v>
      </c>
      <c r="AY818" s="160" t="s">
        <v>199</v>
      </c>
    </row>
    <row r="819" spans="2:65" s="1" customFormat="1" ht="24.25" customHeight="1">
      <c r="B819" s="32"/>
      <c r="C819" s="173" t="s">
        <v>796</v>
      </c>
      <c r="D819" s="173" t="s">
        <v>288</v>
      </c>
      <c r="E819" s="174" t="s">
        <v>797</v>
      </c>
      <c r="F819" s="175" t="s">
        <v>798</v>
      </c>
      <c r="G819" s="176" t="s">
        <v>264</v>
      </c>
      <c r="H819" s="177">
        <v>66.507000000000005</v>
      </c>
      <c r="I819" s="178"/>
      <c r="J819" s="179">
        <f>ROUND(I819*H819,2)</f>
        <v>0</v>
      </c>
      <c r="K819" s="180"/>
      <c r="L819" s="181"/>
      <c r="M819" s="182" t="s">
        <v>1</v>
      </c>
      <c r="N819" s="183" t="s">
        <v>39</v>
      </c>
      <c r="P819" s="147">
        <f>O819*H819</f>
        <v>0</v>
      </c>
      <c r="Q819" s="147">
        <v>4.0000000000000003E-5</v>
      </c>
      <c r="R819" s="147">
        <f>Q819*H819</f>
        <v>2.6602800000000005E-3</v>
      </c>
      <c r="S819" s="147">
        <v>0</v>
      </c>
      <c r="T819" s="148">
        <f>S819*H819</f>
        <v>0</v>
      </c>
      <c r="AR819" s="149" t="s">
        <v>250</v>
      </c>
      <c r="AT819" s="149" t="s">
        <v>288</v>
      </c>
      <c r="AU819" s="149" t="s">
        <v>86</v>
      </c>
      <c r="AY819" s="17" t="s">
        <v>199</v>
      </c>
      <c r="BE819" s="150">
        <f>IF(N819="základní",J819,0)</f>
        <v>0</v>
      </c>
      <c r="BF819" s="150">
        <f>IF(N819="snížená",J819,0)</f>
        <v>0</v>
      </c>
      <c r="BG819" s="150">
        <f>IF(N819="zákl. přenesená",J819,0)</f>
        <v>0</v>
      </c>
      <c r="BH819" s="150">
        <f>IF(N819="sníž. přenesená",J819,0)</f>
        <v>0</v>
      </c>
      <c r="BI819" s="150">
        <f>IF(N819="nulová",J819,0)</f>
        <v>0</v>
      </c>
      <c r="BJ819" s="17" t="s">
        <v>86</v>
      </c>
      <c r="BK819" s="150">
        <f>ROUND(I819*H819,2)</f>
        <v>0</v>
      </c>
      <c r="BL819" s="17" t="s">
        <v>205</v>
      </c>
      <c r="BM819" s="149" t="s">
        <v>799</v>
      </c>
    </row>
    <row r="820" spans="2:65" s="12" customFormat="1" ht="12">
      <c r="B820" s="151"/>
      <c r="D820" s="152" t="s">
        <v>207</v>
      </c>
      <c r="E820" s="153" t="s">
        <v>1</v>
      </c>
      <c r="F820" s="154" t="s">
        <v>800</v>
      </c>
      <c r="H820" s="155">
        <v>66.507000000000005</v>
      </c>
      <c r="I820" s="156"/>
      <c r="L820" s="151"/>
      <c r="M820" s="157"/>
      <c r="T820" s="158"/>
      <c r="AT820" s="153" t="s">
        <v>207</v>
      </c>
      <c r="AU820" s="153" t="s">
        <v>86</v>
      </c>
      <c r="AV820" s="12" t="s">
        <v>86</v>
      </c>
      <c r="AW820" s="12" t="s">
        <v>30</v>
      </c>
      <c r="AX820" s="12" t="s">
        <v>73</v>
      </c>
      <c r="AY820" s="153" t="s">
        <v>199</v>
      </c>
    </row>
    <row r="821" spans="2:65" s="13" customFormat="1" ht="12">
      <c r="B821" s="159"/>
      <c r="D821" s="152" t="s">
        <v>207</v>
      </c>
      <c r="E821" s="160" t="s">
        <v>1</v>
      </c>
      <c r="F821" s="161" t="s">
        <v>209</v>
      </c>
      <c r="H821" s="162">
        <v>66.507000000000005</v>
      </c>
      <c r="I821" s="163"/>
      <c r="L821" s="159"/>
      <c r="M821" s="164"/>
      <c r="T821" s="165"/>
      <c r="AT821" s="160" t="s">
        <v>207</v>
      </c>
      <c r="AU821" s="160" t="s">
        <v>86</v>
      </c>
      <c r="AV821" s="13" t="s">
        <v>205</v>
      </c>
      <c r="AW821" s="13" t="s">
        <v>30</v>
      </c>
      <c r="AX821" s="13" t="s">
        <v>80</v>
      </c>
      <c r="AY821" s="160" t="s">
        <v>199</v>
      </c>
    </row>
    <row r="822" spans="2:65" s="1" customFormat="1" ht="16.5" customHeight="1">
      <c r="B822" s="32"/>
      <c r="C822" s="137" t="s">
        <v>801</v>
      </c>
      <c r="D822" s="137" t="s">
        <v>201</v>
      </c>
      <c r="E822" s="138" t="s">
        <v>780</v>
      </c>
      <c r="F822" s="139" t="s">
        <v>781</v>
      </c>
      <c r="G822" s="140" t="s">
        <v>264</v>
      </c>
      <c r="H822" s="141">
        <v>41.8</v>
      </c>
      <c r="I822" s="142"/>
      <c r="J822" s="143">
        <f>ROUND(I822*H822,2)</f>
        <v>0</v>
      </c>
      <c r="K822" s="144"/>
      <c r="L822" s="32"/>
      <c r="M822" s="145" t="s">
        <v>1</v>
      </c>
      <c r="N822" s="146" t="s">
        <v>39</v>
      </c>
      <c r="P822" s="147">
        <f>O822*H822</f>
        <v>0</v>
      </c>
      <c r="Q822" s="147">
        <v>0</v>
      </c>
      <c r="R822" s="147">
        <f>Q822*H822</f>
        <v>0</v>
      </c>
      <c r="S822" s="147">
        <v>0</v>
      </c>
      <c r="T822" s="148">
        <f>S822*H822</f>
        <v>0</v>
      </c>
      <c r="AR822" s="149" t="s">
        <v>205</v>
      </c>
      <c r="AT822" s="149" t="s">
        <v>201</v>
      </c>
      <c r="AU822" s="149" t="s">
        <v>86</v>
      </c>
      <c r="AY822" s="17" t="s">
        <v>199</v>
      </c>
      <c r="BE822" s="150">
        <f>IF(N822="základní",J822,0)</f>
        <v>0</v>
      </c>
      <c r="BF822" s="150">
        <f>IF(N822="snížená",J822,0)</f>
        <v>0</v>
      </c>
      <c r="BG822" s="150">
        <f>IF(N822="zákl. přenesená",J822,0)</f>
        <v>0</v>
      </c>
      <c r="BH822" s="150">
        <f>IF(N822="sníž. přenesená",J822,0)</f>
        <v>0</v>
      </c>
      <c r="BI822" s="150">
        <f>IF(N822="nulová",J822,0)</f>
        <v>0</v>
      </c>
      <c r="BJ822" s="17" t="s">
        <v>86</v>
      </c>
      <c r="BK822" s="150">
        <f>ROUND(I822*H822,2)</f>
        <v>0</v>
      </c>
      <c r="BL822" s="17" t="s">
        <v>205</v>
      </c>
      <c r="BM822" s="149" t="s">
        <v>802</v>
      </c>
    </row>
    <row r="823" spans="2:65" s="12" customFormat="1" ht="12">
      <c r="B823" s="151"/>
      <c r="D823" s="152" t="s">
        <v>207</v>
      </c>
      <c r="E823" s="153" t="s">
        <v>1</v>
      </c>
      <c r="F823" s="154" t="s">
        <v>803</v>
      </c>
      <c r="H823" s="155">
        <v>3.3</v>
      </c>
      <c r="I823" s="156"/>
      <c r="L823" s="151"/>
      <c r="M823" s="157"/>
      <c r="T823" s="158"/>
      <c r="AT823" s="153" t="s">
        <v>207</v>
      </c>
      <c r="AU823" s="153" t="s">
        <v>86</v>
      </c>
      <c r="AV823" s="12" t="s">
        <v>86</v>
      </c>
      <c r="AW823" s="12" t="s">
        <v>30</v>
      </c>
      <c r="AX823" s="12" t="s">
        <v>73</v>
      </c>
      <c r="AY823" s="153" t="s">
        <v>199</v>
      </c>
    </row>
    <row r="824" spans="2:65" s="12" customFormat="1" ht="12">
      <c r="B824" s="151"/>
      <c r="D824" s="152" t="s">
        <v>207</v>
      </c>
      <c r="E824" s="153" t="s">
        <v>1</v>
      </c>
      <c r="F824" s="154" t="s">
        <v>804</v>
      </c>
      <c r="H824" s="155">
        <v>9</v>
      </c>
      <c r="I824" s="156"/>
      <c r="L824" s="151"/>
      <c r="M824" s="157"/>
      <c r="T824" s="158"/>
      <c r="AT824" s="153" t="s">
        <v>207</v>
      </c>
      <c r="AU824" s="153" t="s">
        <v>86</v>
      </c>
      <c r="AV824" s="12" t="s">
        <v>86</v>
      </c>
      <c r="AW824" s="12" t="s">
        <v>30</v>
      </c>
      <c r="AX824" s="12" t="s">
        <v>73</v>
      </c>
      <c r="AY824" s="153" t="s">
        <v>199</v>
      </c>
    </row>
    <row r="825" spans="2:65" s="14" customFormat="1" ht="12">
      <c r="B825" s="166"/>
      <c r="D825" s="152" t="s">
        <v>207</v>
      </c>
      <c r="E825" s="167" t="s">
        <v>1</v>
      </c>
      <c r="F825" s="168" t="s">
        <v>784</v>
      </c>
      <c r="H825" s="169">
        <v>12.3</v>
      </c>
      <c r="I825" s="170"/>
      <c r="L825" s="166"/>
      <c r="M825" s="171"/>
      <c r="T825" s="172"/>
      <c r="AT825" s="167" t="s">
        <v>207</v>
      </c>
      <c r="AU825" s="167" t="s">
        <v>86</v>
      </c>
      <c r="AV825" s="14" t="s">
        <v>223</v>
      </c>
      <c r="AW825" s="14" t="s">
        <v>30</v>
      </c>
      <c r="AX825" s="14" t="s">
        <v>73</v>
      </c>
      <c r="AY825" s="167" t="s">
        <v>199</v>
      </c>
    </row>
    <row r="826" spans="2:65" s="12" customFormat="1" ht="12">
      <c r="B826" s="151"/>
      <c r="D826" s="152" t="s">
        <v>207</v>
      </c>
      <c r="E826" s="153" t="s">
        <v>1</v>
      </c>
      <c r="F826" s="154" t="s">
        <v>805</v>
      </c>
      <c r="H826" s="155">
        <v>2.1</v>
      </c>
      <c r="I826" s="156"/>
      <c r="L826" s="151"/>
      <c r="M826" s="157"/>
      <c r="T826" s="158"/>
      <c r="AT826" s="153" t="s">
        <v>207</v>
      </c>
      <c r="AU826" s="153" t="s">
        <v>86</v>
      </c>
      <c r="AV826" s="12" t="s">
        <v>86</v>
      </c>
      <c r="AW826" s="12" t="s">
        <v>30</v>
      </c>
      <c r="AX826" s="12" t="s">
        <v>73</v>
      </c>
      <c r="AY826" s="153" t="s">
        <v>199</v>
      </c>
    </row>
    <row r="827" spans="2:65" s="14" customFormat="1" ht="12">
      <c r="B827" s="166"/>
      <c r="D827" s="152" t="s">
        <v>207</v>
      </c>
      <c r="E827" s="167" t="s">
        <v>1</v>
      </c>
      <c r="F827" s="168" t="s">
        <v>785</v>
      </c>
      <c r="H827" s="169">
        <v>2.1</v>
      </c>
      <c r="I827" s="170"/>
      <c r="L827" s="166"/>
      <c r="M827" s="171"/>
      <c r="T827" s="172"/>
      <c r="AT827" s="167" t="s">
        <v>207</v>
      </c>
      <c r="AU827" s="167" t="s">
        <v>86</v>
      </c>
      <c r="AV827" s="14" t="s">
        <v>223</v>
      </c>
      <c r="AW827" s="14" t="s">
        <v>30</v>
      </c>
      <c r="AX827" s="14" t="s">
        <v>73</v>
      </c>
      <c r="AY827" s="167" t="s">
        <v>199</v>
      </c>
    </row>
    <row r="828" spans="2:65" s="12" customFormat="1" ht="12">
      <c r="B828" s="151"/>
      <c r="D828" s="152" t="s">
        <v>207</v>
      </c>
      <c r="E828" s="153" t="s">
        <v>1</v>
      </c>
      <c r="F828" s="154" t="s">
        <v>804</v>
      </c>
      <c r="H828" s="155">
        <v>9</v>
      </c>
      <c r="I828" s="156"/>
      <c r="L828" s="151"/>
      <c r="M828" s="157"/>
      <c r="T828" s="158"/>
      <c r="AT828" s="153" t="s">
        <v>207</v>
      </c>
      <c r="AU828" s="153" t="s">
        <v>86</v>
      </c>
      <c r="AV828" s="12" t="s">
        <v>86</v>
      </c>
      <c r="AW828" s="12" t="s">
        <v>30</v>
      </c>
      <c r="AX828" s="12" t="s">
        <v>73</v>
      </c>
      <c r="AY828" s="153" t="s">
        <v>199</v>
      </c>
    </row>
    <row r="829" spans="2:65" s="12" customFormat="1" ht="12">
      <c r="B829" s="151"/>
      <c r="D829" s="152" t="s">
        <v>207</v>
      </c>
      <c r="E829" s="153" t="s">
        <v>1</v>
      </c>
      <c r="F829" s="154" t="s">
        <v>806</v>
      </c>
      <c r="H829" s="155">
        <v>12.4</v>
      </c>
      <c r="I829" s="156"/>
      <c r="L829" s="151"/>
      <c r="M829" s="157"/>
      <c r="T829" s="158"/>
      <c r="AT829" s="153" t="s">
        <v>207</v>
      </c>
      <c r="AU829" s="153" t="s">
        <v>86</v>
      </c>
      <c r="AV829" s="12" t="s">
        <v>86</v>
      </c>
      <c r="AW829" s="12" t="s">
        <v>30</v>
      </c>
      <c r="AX829" s="12" t="s">
        <v>73</v>
      </c>
      <c r="AY829" s="153" t="s">
        <v>199</v>
      </c>
    </row>
    <row r="830" spans="2:65" s="14" customFormat="1" ht="12">
      <c r="B830" s="166"/>
      <c r="D830" s="152" t="s">
        <v>207</v>
      </c>
      <c r="E830" s="167" t="s">
        <v>1</v>
      </c>
      <c r="F830" s="168" t="s">
        <v>736</v>
      </c>
      <c r="H830" s="169">
        <v>21.4</v>
      </c>
      <c r="I830" s="170"/>
      <c r="L830" s="166"/>
      <c r="M830" s="171"/>
      <c r="T830" s="172"/>
      <c r="AT830" s="167" t="s">
        <v>207</v>
      </c>
      <c r="AU830" s="167" t="s">
        <v>86</v>
      </c>
      <c r="AV830" s="14" t="s">
        <v>223</v>
      </c>
      <c r="AW830" s="14" t="s">
        <v>30</v>
      </c>
      <c r="AX830" s="14" t="s">
        <v>73</v>
      </c>
      <c r="AY830" s="167" t="s">
        <v>199</v>
      </c>
    </row>
    <row r="831" spans="2:65" s="12" customFormat="1" ht="12">
      <c r="B831" s="151"/>
      <c r="D831" s="152" t="s">
        <v>207</v>
      </c>
      <c r="E831" s="153" t="s">
        <v>1</v>
      </c>
      <c r="F831" s="154" t="s">
        <v>807</v>
      </c>
      <c r="H831" s="155">
        <v>6</v>
      </c>
      <c r="I831" s="156"/>
      <c r="L831" s="151"/>
      <c r="M831" s="157"/>
      <c r="T831" s="158"/>
      <c r="AT831" s="153" t="s">
        <v>207</v>
      </c>
      <c r="AU831" s="153" t="s">
        <v>86</v>
      </c>
      <c r="AV831" s="12" t="s">
        <v>86</v>
      </c>
      <c r="AW831" s="12" t="s">
        <v>30</v>
      </c>
      <c r="AX831" s="12" t="s">
        <v>73</v>
      </c>
      <c r="AY831" s="153" t="s">
        <v>199</v>
      </c>
    </row>
    <row r="832" spans="2:65" s="14" customFormat="1" ht="12">
      <c r="B832" s="166"/>
      <c r="D832" s="152" t="s">
        <v>207</v>
      </c>
      <c r="E832" s="167" t="s">
        <v>1</v>
      </c>
      <c r="F832" s="168" t="s">
        <v>731</v>
      </c>
      <c r="H832" s="169">
        <v>6</v>
      </c>
      <c r="I832" s="170"/>
      <c r="L832" s="166"/>
      <c r="M832" s="171"/>
      <c r="T832" s="172"/>
      <c r="AT832" s="167" t="s">
        <v>207</v>
      </c>
      <c r="AU832" s="167" t="s">
        <v>86</v>
      </c>
      <c r="AV832" s="14" t="s">
        <v>223</v>
      </c>
      <c r="AW832" s="14" t="s">
        <v>30</v>
      </c>
      <c r="AX832" s="14" t="s">
        <v>73</v>
      </c>
      <c r="AY832" s="167" t="s">
        <v>199</v>
      </c>
    </row>
    <row r="833" spans="2:65" s="13" customFormat="1" ht="12">
      <c r="B833" s="159"/>
      <c r="D833" s="152" t="s">
        <v>207</v>
      </c>
      <c r="E833" s="160" t="s">
        <v>1</v>
      </c>
      <c r="F833" s="161" t="s">
        <v>209</v>
      </c>
      <c r="H833" s="162">
        <v>41.8</v>
      </c>
      <c r="I833" s="163"/>
      <c r="L833" s="159"/>
      <c r="M833" s="164"/>
      <c r="T833" s="165"/>
      <c r="AT833" s="160" t="s">
        <v>207</v>
      </c>
      <c r="AU833" s="160" t="s">
        <v>86</v>
      </c>
      <c r="AV833" s="13" t="s">
        <v>205</v>
      </c>
      <c r="AW833" s="13" t="s">
        <v>30</v>
      </c>
      <c r="AX833" s="13" t="s">
        <v>80</v>
      </c>
      <c r="AY833" s="160" t="s">
        <v>199</v>
      </c>
    </row>
    <row r="834" spans="2:65" s="1" customFormat="1" ht="24.25" customHeight="1">
      <c r="B834" s="32"/>
      <c r="C834" s="173" t="s">
        <v>808</v>
      </c>
      <c r="D834" s="173" t="s">
        <v>288</v>
      </c>
      <c r="E834" s="174" t="s">
        <v>809</v>
      </c>
      <c r="F834" s="175" t="s">
        <v>810</v>
      </c>
      <c r="G834" s="176" t="s">
        <v>264</v>
      </c>
      <c r="H834" s="177">
        <v>21.945</v>
      </c>
      <c r="I834" s="178"/>
      <c r="J834" s="179">
        <f>ROUND(I834*H834,2)</f>
        <v>0</v>
      </c>
      <c r="K834" s="180"/>
      <c r="L834" s="181"/>
      <c r="M834" s="182" t="s">
        <v>1</v>
      </c>
      <c r="N834" s="183" t="s">
        <v>39</v>
      </c>
      <c r="P834" s="147">
        <f>O834*H834</f>
        <v>0</v>
      </c>
      <c r="Q834" s="147">
        <v>2.9999999999999997E-4</v>
      </c>
      <c r="R834" s="147">
        <f>Q834*H834</f>
        <v>6.5834999999999991E-3</v>
      </c>
      <c r="S834" s="147">
        <v>0</v>
      </c>
      <c r="T834" s="148">
        <f>S834*H834</f>
        <v>0</v>
      </c>
      <c r="AR834" s="149" t="s">
        <v>250</v>
      </c>
      <c r="AT834" s="149" t="s">
        <v>288</v>
      </c>
      <c r="AU834" s="149" t="s">
        <v>86</v>
      </c>
      <c r="AY834" s="17" t="s">
        <v>199</v>
      </c>
      <c r="BE834" s="150">
        <f>IF(N834="základní",J834,0)</f>
        <v>0</v>
      </c>
      <c r="BF834" s="150">
        <f>IF(N834="snížená",J834,0)</f>
        <v>0</v>
      </c>
      <c r="BG834" s="150">
        <f>IF(N834="zákl. přenesená",J834,0)</f>
        <v>0</v>
      </c>
      <c r="BH834" s="150">
        <f>IF(N834="sníž. přenesená",J834,0)</f>
        <v>0</v>
      </c>
      <c r="BI834" s="150">
        <f>IF(N834="nulová",J834,0)</f>
        <v>0</v>
      </c>
      <c r="BJ834" s="17" t="s">
        <v>86</v>
      </c>
      <c r="BK834" s="150">
        <f>ROUND(I834*H834,2)</f>
        <v>0</v>
      </c>
      <c r="BL834" s="17" t="s">
        <v>205</v>
      </c>
      <c r="BM834" s="149" t="s">
        <v>811</v>
      </c>
    </row>
    <row r="835" spans="2:65" s="12" customFormat="1" ht="12">
      <c r="B835" s="151"/>
      <c r="D835" s="152" t="s">
        <v>207</v>
      </c>
      <c r="E835" s="153" t="s">
        <v>1</v>
      </c>
      <c r="F835" s="154" t="s">
        <v>812</v>
      </c>
      <c r="H835" s="155">
        <v>1.65</v>
      </c>
      <c r="I835" s="156"/>
      <c r="L835" s="151"/>
      <c r="M835" s="157"/>
      <c r="T835" s="158"/>
      <c r="AT835" s="153" t="s">
        <v>207</v>
      </c>
      <c r="AU835" s="153" t="s">
        <v>86</v>
      </c>
      <c r="AV835" s="12" t="s">
        <v>86</v>
      </c>
      <c r="AW835" s="12" t="s">
        <v>30</v>
      </c>
      <c r="AX835" s="12" t="s">
        <v>73</v>
      </c>
      <c r="AY835" s="153" t="s">
        <v>199</v>
      </c>
    </row>
    <row r="836" spans="2:65" s="12" customFormat="1" ht="12">
      <c r="B836" s="151"/>
      <c r="D836" s="152" t="s">
        <v>207</v>
      </c>
      <c r="E836" s="153" t="s">
        <v>1</v>
      </c>
      <c r="F836" s="154" t="s">
        <v>813</v>
      </c>
      <c r="H836" s="155">
        <v>4.5</v>
      </c>
      <c r="I836" s="156"/>
      <c r="L836" s="151"/>
      <c r="M836" s="157"/>
      <c r="T836" s="158"/>
      <c r="AT836" s="153" t="s">
        <v>207</v>
      </c>
      <c r="AU836" s="153" t="s">
        <v>86</v>
      </c>
      <c r="AV836" s="12" t="s">
        <v>86</v>
      </c>
      <c r="AW836" s="12" t="s">
        <v>30</v>
      </c>
      <c r="AX836" s="12" t="s">
        <v>73</v>
      </c>
      <c r="AY836" s="153" t="s">
        <v>199</v>
      </c>
    </row>
    <row r="837" spans="2:65" s="14" customFormat="1" ht="12">
      <c r="B837" s="166"/>
      <c r="D837" s="152" t="s">
        <v>207</v>
      </c>
      <c r="E837" s="167" t="s">
        <v>1</v>
      </c>
      <c r="F837" s="168" t="s">
        <v>784</v>
      </c>
      <c r="H837" s="169">
        <v>6.15</v>
      </c>
      <c r="I837" s="170"/>
      <c r="L837" s="166"/>
      <c r="M837" s="171"/>
      <c r="T837" s="172"/>
      <c r="AT837" s="167" t="s">
        <v>207</v>
      </c>
      <c r="AU837" s="167" t="s">
        <v>86</v>
      </c>
      <c r="AV837" s="14" t="s">
        <v>223</v>
      </c>
      <c r="AW837" s="14" t="s">
        <v>30</v>
      </c>
      <c r="AX837" s="14" t="s">
        <v>73</v>
      </c>
      <c r="AY837" s="167" t="s">
        <v>199</v>
      </c>
    </row>
    <row r="838" spans="2:65" s="12" customFormat="1" ht="12">
      <c r="B838" s="151"/>
      <c r="D838" s="152" t="s">
        <v>207</v>
      </c>
      <c r="E838" s="153" t="s">
        <v>1</v>
      </c>
      <c r="F838" s="154" t="s">
        <v>814</v>
      </c>
      <c r="H838" s="155">
        <v>1.05</v>
      </c>
      <c r="I838" s="156"/>
      <c r="L838" s="151"/>
      <c r="M838" s="157"/>
      <c r="T838" s="158"/>
      <c r="AT838" s="153" t="s">
        <v>207</v>
      </c>
      <c r="AU838" s="153" t="s">
        <v>86</v>
      </c>
      <c r="AV838" s="12" t="s">
        <v>86</v>
      </c>
      <c r="AW838" s="12" t="s">
        <v>30</v>
      </c>
      <c r="AX838" s="12" t="s">
        <v>73</v>
      </c>
      <c r="AY838" s="153" t="s">
        <v>199</v>
      </c>
    </row>
    <row r="839" spans="2:65" s="14" customFormat="1" ht="12">
      <c r="B839" s="166"/>
      <c r="D839" s="152" t="s">
        <v>207</v>
      </c>
      <c r="E839" s="167" t="s">
        <v>1</v>
      </c>
      <c r="F839" s="168" t="s">
        <v>785</v>
      </c>
      <c r="H839" s="169">
        <v>1.05</v>
      </c>
      <c r="I839" s="170"/>
      <c r="L839" s="166"/>
      <c r="M839" s="171"/>
      <c r="T839" s="172"/>
      <c r="AT839" s="167" t="s">
        <v>207</v>
      </c>
      <c r="AU839" s="167" t="s">
        <v>86</v>
      </c>
      <c r="AV839" s="14" t="s">
        <v>223</v>
      </c>
      <c r="AW839" s="14" t="s">
        <v>30</v>
      </c>
      <c r="AX839" s="14" t="s">
        <v>73</v>
      </c>
      <c r="AY839" s="167" t="s">
        <v>199</v>
      </c>
    </row>
    <row r="840" spans="2:65" s="12" customFormat="1" ht="12">
      <c r="B840" s="151"/>
      <c r="D840" s="152" t="s">
        <v>207</v>
      </c>
      <c r="E840" s="153" t="s">
        <v>1</v>
      </c>
      <c r="F840" s="154" t="s">
        <v>813</v>
      </c>
      <c r="H840" s="155">
        <v>4.5</v>
      </c>
      <c r="I840" s="156"/>
      <c r="L840" s="151"/>
      <c r="M840" s="157"/>
      <c r="T840" s="158"/>
      <c r="AT840" s="153" t="s">
        <v>207</v>
      </c>
      <c r="AU840" s="153" t="s">
        <v>86</v>
      </c>
      <c r="AV840" s="12" t="s">
        <v>86</v>
      </c>
      <c r="AW840" s="12" t="s">
        <v>30</v>
      </c>
      <c r="AX840" s="12" t="s">
        <v>73</v>
      </c>
      <c r="AY840" s="153" t="s">
        <v>199</v>
      </c>
    </row>
    <row r="841" spans="2:65" s="12" customFormat="1" ht="12">
      <c r="B841" s="151"/>
      <c r="D841" s="152" t="s">
        <v>207</v>
      </c>
      <c r="E841" s="153" t="s">
        <v>1</v>
      </c>
      <c r="F841" s="154" t="s">
        <v>815</v>
      </c>
      <c r="H841" s="155">
        <v>6.2</v>
      </c>
      <c r="I841" s="156"/>
      <c r="L841" s="151"/>
      <c r="M841" s="157"/>
      <c r="T841" s="158"/>
      <c r="AT841" s="153" t="s">
        <v>207</v>
      </c>
      <c r="AU841" s="153" t="s">
        <v>86</v>
      </c>
      <c r="AV841" s="12" t="s">
        <v>86</v>
      </c>
      <c r="AW841" s="12" t="s">
        <v>30</v>
      </c>
      <c r="AX841" s="12" t="s">
        <v>73</v>
      </c>
      <c r="AY841" s="153" t="s">
        <v>199</v>
      </c>
    </row>
    <row r="842" spans="2:65" s="14" customFormat="1" ht="12">
      <c r="B842" s="166"/>
      <c r="D842" s="152" t="s">
        <v>207</v>
      </c>
      <c r="E842" s="167" t="s">
        <v>1</v>
      </c>
      <c r="F842" s="168" t="s">
        <v>736</v>
      </c>
      <c r="H842" s="169">
        <v>10.7</v>
      </c>
      <c r="I842" s="170"/>
      <c r="L842" s="166"/>
      <c r="M842" s="171"/>
      <c r="T842" s="172"/>
      <c r="AT842" s="167" t="s">
        <v>207</v>
      </c>
      <c r="AU842" s="167" t="s">
        <v>86</v>
      </c>
      <c r="AV842" s="14" t="s">
        <v>223</v>
      </c>
      <c r="AW842" s="14" t="s">
        <v>30</v>
      </c>
      <c r="AX842" s="14" t="s">
        <v>73</v>
      </c>
      <c r="AY842" s="167" t="s">
        <v>199</v>
      </c>
    </row>
    <row r="843" spans="2:65" s="12" customFormat="1" ht="12">
      <c r="B843" s="151"/>
      <c r="D843" s="152" t="s">
        <v>207</v>
      </c>
      <c r="E843" s="153" t="s">
        <v>1</v>
      </c>
      <c r="F843" s="154" t="s">
        <v>816</v>
      </c>
      <c r="H843" s="155">
        <v>3</v>
      </c>
      <c r="I843" s="156"/>
      <c r="L843" s="151"/>
      <c r="M843" s="157"/>
      <c r="T843" s="158"/>
      <c r="AT843" s="153" t="s">
        <v>207</v>
      </c>
      <c r="AU843" s="153" t="s">
        <v>86</v>
      </c>
      <c r="AV843" s="12" t="s">
        <v>86</v>
      </c>
      <c r="AW843" s="12" t="s">
        <v>30</v>
      </c>
      <c r="AX843" s="12" t="s">
        <v>73</v>
      </c>
      <c r="AY843" s="153" t="s">
        <v>199</v>
      </c>
    </row>
    <row r="844" spans="2:65" s="14" customFormat="1" ht="12">
      <c r="B844" s="166"/>
      <c r="D844" s="152" t="s">
        <v>207</v>
      </c>
      <c r="E844" s="167" t="s">
        <v>1</v>
      </c>
      <c r="F844" s="168" t="s">
        <v>731</v>
      </c>
      <c r="H844" s="169">
        <v>3</v>
      </c>
      <c r="I844" s="170"/>
      <c r="L844" s="166"/>
      <c r="M844" s="171"/>
      <c r="T844" s="172"/>
      <c r="AT844" s="167" t="s">
        <v>207</v>
      </c>
      <c r="AU844" s="167" t="s">
        <v>86</v>
      </c>
      <c r="AV844" s="14" t="s">
        <v>223</v>
      </c>
      <c r="AW844" s="14" t="s">
        <v>30</v>
      </c>
      <c r="AX844" s="14" t="s">
        <v>73</v>
      </c>
      <c r="AY844" s="167" t="s">
        <v>199</v>
      </c>
    </row>
    <row r="845" spans="2:65" s="12" customFormat="1" ht="12">
      <c r="B845" s="151"/>
      <c r="D845" s="152" t="s">
        <v>207</v>
      </c>
      <c r="E845" s="153" t="s">
        <v>1</v>
      </c>
      <c r="F845" s="154" t="s">
        <v>817</v>
      </c>
      <c r="H845" s="155">
        <v>1.0449999999999999</v>
      </c>
      <c r="I845" s="156"/>
      <c r="L845" s="151"/>
      <c r="M845" s="157"/>
      <c r="T845" s="158"/>
      <c r="AT845" s="153" t="s">
        <v>207</v>
      </c>
      <c r="AU845" s="153" t="s">
        <v>86</v>
      </c>
      <c r="AV845" s="12" t="s">
        <v>86</v>
      </c>
      <c r="AW845" s="12" t="s">
        <v>30</v>
      </c>
      <c r="AX845" s="12" t="s">
        <v>73</v>
      </c>
      <c r="AY845" s="153" t="s">
        <v>199</v>
      </c>
    </row>
    <row r="846" spans="2:65" s="14" customFormat="1" ht="12">
      <c r="B846" s="166"/>
      <c r="D846" s="152" t="s">
        <v>207</v>
      </c>
      <c r="E846" s="167" t="s">
        <v>1</v>
      </c>
      <c r="F846" s="168" t="s">
        <v>818</v>
      </c>
      <c r="H846" s="169">
        <v>1.0449999999999999</v>
      </c>
      <c r="I846" s="170"/>
      <c r="L846" s="166"/>
      <c r="M846" s="171"/>
      <c r="T846" s="172"/>
      <c r="AT846" s="167" t="s">
        <v>207</v>
      </c>
      <c r="AU846" s="167" t="s">
        <v>86</v>
      </c>
      <c r="AV846" s="14" t="s">
        <v>223</v>
      </c>
      <c r="AW846" s="14" t="s">
        <v>30</v>
      </c>
      <c r="AX846" s="14" t="s">
        <v>73</v>
      </c>
      <c r="AY846" s="167" t="s">
        <v>199</v>
      </c>
    </row>
    <row r="847" spans="2:65" s="13" customFormat="1" ht="12">
      <c r="B847" s="159"/>
      <c r="D847" s="152" t="s">
        <v>207</v>
      </c>
      <c r="E847" s="160" t="s">
        <v>1</v>
      </c>
      <c r="F847" s="161" t="s">
        <v>209</v>
      </c>
      <c r="H847" s="162">
        <v>21.945</v>
      </c>
      <c r="I847" s="163"/>
      <c r="L847" s="159"/>
      <c r="M847" s="164"/>
      <c r="T847" s="165"/>
      <c r="AT847" s="160" t="s">
        <v>207</v>
      </c>
      <c r="AU847" s="160" t="s">
        <v>86</v>
      </c>
      <c r="AV847" s="13" t="s">
        <v>205</v>
      </c>
      <c r="AW847" s="13" t="s">
        <v>30</v>
      </c>
      <c r="AX847" s="13" t="s">
        <v>80</v>
      </c>
      <c r="AY847" s="160" t="s">
        <v>199</v>
      </c>
    </row>
    <row r="848" spans="2:65" s="1" customFormat="1" ht="24.25" customHeight="1">
      <c r="B848" s="32"/>
      <c r="C848" s="173" t="s">
        <v>819</v>
      </c>
      <c r="D848" s="173" t="s">
        <v>288</v>
      </c>
      <c r="E848" s="174" t="s">
        <v>820</v>
      </c>
      <c r="F848" s="175" t="s">
        <v>821</v>
      </c>
      <c r="G848" s="176" t="s">
        <v>264</v>
      </c>
      <c r="H848" s="177">
        <v>21.945</v>
      </c>
      <c r="I848" s="178"/>
      <c r="J848" s="179">
        <f>ROUND(I848*H848,2)</f>
        <v>0</v>
      </c>
      <c r="K848" s="180"/>
      <c r="L848" s="181"/>
      <c r="M848" s="182" t="s">
        <v>1</v>
      </c>
      <c r="N848" s="183" t="s">
        <v>39</v>
      </c>
      <c r="P848" s="147">
        <f>O848*H848</f>
        <v>0</v>
      </c>
      <c r="Q848" s="147">
        <v>2.0000000000000001E-4</v>
      </c>
      <c r="R848" s="147">
        <f>Q848*H848</f>
        <v>4.3890000000000005E-3</v>
      </c>
      <c r="S848" s="147">
        <v>0</v>
      </c>
      <c r="T848" s="148">
        <f>S848*H848</f>
        <v>0</v>
      </c>
      <c r="AR848" s="149" t="s">
        <v>250</v>
      </c>
      <c r="AT848" s="149" t="s">
        <v>288</v>
      </c>
      <c r="AU848" s="149" t="s">
        <v>86</v>
      </c>
      <c r="AY848" s="17" t="s">
        <v>199</v>
      </c>
      <c r="BE848" s="150">
        <f>IF(N848="základní",J848,0)</f>
        <v>0</v>
      </c>
      <c r="BF848" s="150">
        <f>IF(N848="snížená",J848,0)</f>
        <v>0</v>
      </c>
      <c r="BG848" s="150">
        <f>IF(N848="zákl. přenesená",J848,0)</f>
        <v>0</v>
      </c>
      <c r="BH848" s="150">
        <f>IF(N848="sníž. přenesená",J848,0)</f>
        <v>0</v>
      </c>
      <c r="BI848" s="150">
        <f>IF(N848="nulová",J848,0)</f>
        <v>0</v>
      </c>
      <c r="BJ848" s="17" t="s">
        <v>86</v>
      </c>
      <c r="BK848" s="150">
        <f>ROUND(I848*H848,2)</f>
        <v>0</v>
      </c>
      <c r="BL848" s="17" t="s">
        <v>205</v>
      </c>
      <c r="BM848" s="149" t="s">
        <v>822</v>
      </c>
    </row>
    <row r="849" spans="2:65" s="12" customFormat="1" ht="12">
      <c r="B849" s="151"/>
      <c r="D849" s="152" t="s">
        <v>207</v>
      </c>
      <c r="E849" s="153" t="s">
        <v>1</v>
      </c>
      <c r="F849" s="154" t="s">
        <v>812</v>
      </c>
      <c r="H849" s="155">
        <v>1.65</v>
      </c>
      <c r="I849" s="156"/>
      <c r="L849" s="151"/>
      <c r="M849" s="157"/>
      <c r="T849" s="158"/>
      <c r="AT849" s="153" t="s">
        <v>207</v>
      </c>
      <c r="AU849" s="153" t="s">
        <v>86</v>
      </c>
      <c r="AV849" s="12" t="s">
        <v>86</v>
      </c>
      <c r="AW849" s="12" t="s">
        <v>30</v>
      </c>
      <c r="AX849" s="12" t="s">
        <v>73</v>
      </c>
      <c r="AY849" s="153" t="s">
        <v>199</v>
      </c>
    </row>
    <row r="850" spans="2:65" s="12" customFormat="1" ht="12">
      <c r="B850" s="151"/>
      <c r="D850" s="152" t="s">
        <v>207</v>
      </c>
      <c r="E850" s="153" t="s">
        <v>1</v>
      </c>
      <c r="F850" s="154" t="s">
        <v>813</v>
      </c>
      <c r="H850" s="155">
        <v>4.5</v>
      </c>
      <c r="I850" s="156"/>
      <c r="L850" s="151"/>
      <c r="M850" s="157"/>
      <c r="T850" s="158"/>
      <c r="AT850" s="153" t="s">
        <v>207</v>
      </c>
      <c r="AU850" s="153" t="s">
        <v>86</v>
      </c>
      <c r="AV850" s="12" t="s">
        <v>86</v>
      </c>
      <c r="AW850" s="12" t="s">
        <v>30</v>
      </c>
      <c r="AX850" s="12" t="s">
        <v>73</v>
      </c>
      <c r="AY850" s="153" t="s">
        <v>199</v>
      </c>
    </row>
    <row r="851" spans="2:65" s="14" customFormat="1" ht="12">
      <c r="B851" s="166"/>
      <c r="D851" s="152" t="s">
        <v>207</v>
      </c>
      <c r="E851" s="167" t="s">
        <v>1</v>
      </c>
      <c r="F851" s="168" t="s">
        <v>784</v>
      </c>
      <c r="H851" s="169">
        <v>6.15</v>
      </c>
      <c r="I851" s="170"/>
      <c r="L851" s="166"/>
      <c r="M851" s="171"/>
      <c r="T851" s="172"/>
      <c r="AT851" s="167" t="s">
        <v>207</v>
      </c>
      <c r="AU851" s="167" t="s">
        <v>86</v>
      </c>
      <c r="AV851" s="14" t="s">
        <v>223</v>
      </c>
      <c r="AW851" s="14" t="s">
        <v>30</v>
      </c>
      <c r="AX851" s="14" t="s">
        <v>73</v>
      </c>
      <c r="AY851" s="167" t="s">
        <v>199</v>
      </c>
    </row>
    <row r="852" spans="2:65" s="12" customFormat="1" ht="12">
      <c r="B852" s="151"/>
      <c r="D852" s="152" t="s">
        <v>207</v>
      </c>
      <c r="E852" s="153" t="s">
        <v>1</v>
      </c>
      <c r="F852" s="154" t="s">
        <v>814</v>
      </c>
      <c r="H852" s="155">
        <v>1.05</v>
      </c>
      <c r="I852" s="156"/>
      <c r="L852" s="151"/>
      <c r="M852" s="157"/>
      <c r="T852" s="158"/>
      <c r="AT852" s="153" t="s">
        <v>207</v>
      </c>
      <c r="AU852" s="153" t="s">
        <v>86</v>
      </c>
      <c r="AV852" s="12" t="s">
        <v>86</v>
      </c>
      <c r="AW852" s="12" t="s">
        <v>30</v>
      </c>
      <c r="AX852" s="12" t="s">
        <v>73</v>
      </c>
      <c r="AY852" s="153" t="s">
        <v>199</v>
      </c>
    </row>
    <row r="853" spans="2:65" s="14" customFormat="1" ht="12">
      <c r="B853" s="166"/>
      <c r="D853" s="152" t="s">
        <v>207</v>
      </c>
      <c r="E853" s="167" t="s">
        <v>1</v>
      </c>
      <c r="F853" s="168" t="s">
        <v>785</v>
      </c>
      <c r="H853" s="169">
        <v>1.05</v>
      </c>
      <c r="I853" s="170"/>
      <c r="L853" s="166"/>
      <c r="M853" s="171"/>
      <c r="T853" s="172"/>
      <c r="AT853" s="167" t="s">
        <v>207</v>
      </c>
      <c r="AU853" s="167" t="s">
        <v>86</v>
      </c>
      <c r="AV853" s="14" t="s">
        <v>223</v>
      </c>
      <c r="AW853" s="14" t="s">
        <v>30</v>
      </c>
      <c r="AX853" s="14" t="s">
        <v>73</v>
      </c>
      <c r="AY853" s="167" t="s">
        <v>199</v>
      </c>
    </row>
    <row r="854" spans="2:65" s="12" customFormat="1" ht="12">
      <c r="B854" s="151"/>
      <c r="D854" s="152" t="s">
        <v>207</v>
      </c>
      <c r="E854" s="153" t="s">
        <v>1</v>
      </c>
      <c r="F854" s="154" t="s">
        <v>813</v>
      </c>
      <c r="H854" s="155">
        <v>4.5</v>
      </c>
      <c r="I854" s="156"/>
      <c r="L854" s="151"/>
      <c r="M854" s="157"/>
      <c r="T854" s="158"/>
      <c r="AT854" s="153" t="s">
        <v>207</v>
      </c>
      <c r="AU854" s="153" t="s">
        <v>86</v>
      </c>
      <c r="AV854" s="12" t="s">
        <v>86</v>
      </c>
      <c r="AW854" s="12" t="s">
        <v>30</v>
      </c>
      <c r="AX854" s="12" t="s">
        <v>73</v>
      </c>
      <c r="AY854" s="153" t="s">
        <v>199</v>
      </c>
    </row>
    <row r="855" spans="2:65" s="12" customFormat="1" ht="12">
      <c r="B855" s="151"/>
      <c r="D855" s="152" t="s">
        <v>207</v>
      </c>
      <c r="E855" s="153" t="s">
        <v>1</v>
      </c>
      <c r="F855" s="154" t="s">
        <v>815</v>
      </c>
      <c r="H855" s="155">
        <v>6.2</v>
      </c>
      <c r="I855" s="156"/>
      <c r="L855" s="151"/>
      <c r="M855" s="157"/>
      <c r="T855" s="158"/>
      <c r="AT855" s="153" t="s">
        <v>207</v>
      </c>
      <c r="AU855" s="153" t="s">
        <v>86</v>
      </c>
      <c r="AV855" s="12" t="s">
        <v>86</v>
      </c>
      <c r="AW855" s="12" t="s">
        <v>30</v>
      </c>
      <c r="AX855" s="12" t="s">
        <v>73</v>
      </c>
      <c r="AY855" s="153" t="s">
        <v>199</v>
      </c>
    </row>
    <row r="856" spans="2:65" s="14" customFormat="1" ht="12">
      <c r="B856" s="166"/>
      <c r="D856" s="152" t="s">
        <v>207</v>
      </c>
      <c r="E856" s="167" t="s">
        <v>1</v>
      </c>
      <c r="F856" s="168" t="s">
        <v>736</v>
      </c>
      <c r="H856" s="169">
        <v>10.7</v>
      </c>
      <c r="I856" s="170"/>
      <c r="L856" s="166"/>
      <c r="M856" s="171"/>
      <c r="T856" s="172"/>
      <c r="AT856" s="167" t="s">
        <v>207</v>
      </c>
      <c r="AU856" s="167" t="s">
        <v>86</v>
      </c>
      <c r="AV856" s="14" t="s">
        <v>223</v>
      </c>
      <c r="AW856" s="14" t="s">
        <v>30</v>
      </c>
      <c r="AX856" s="14" t="s">
        <v>73</v>
      </c>
      <c r="AY856" s="167" t="s">
        <v>199</v>
      </c>
    </row>
    <row r="857" spans="2:65" s="12" customFormat="1" ht="12">
      <c r="B857" s="151"/>
      <c r="D857" s="152" t="s">
        <v>207</v>
      </c>
      <c r="E857" s="153" t="s">
        <v>1</v>
      </c>
      <c r="F857" s="154" t="s">
        <v>816</v>
      </c>
      <c r="H857" s="155">
        <v>3</v>
      </c>
      <c r="I857" s="156"/>
      <c r="L857" s="151"/>
      <c r="M857" s="157"/>
      <c r="T857" s="158"/>
      <c r="AT857" s="153" t="s">
        <v>207</v>
      </c>
      <c r="AU857" s="153" t="s">
        <v>86</v>
      </c>
      <c r="AV857" s="12" t="s">
        <v>86</v>
      </c>
      <c r="AW857" s="12" t="s">
        <v>30</v>
      </c>
      <c r="AX857" s="12" t="s">
        <v>73</v>
      </c>
      <c r="AY857" s="153" t="s">
        <v>199</v>
      </c>
    </row>
    <row r="858" spans="2:65" s="14" customFormat="1" ht="12">
      <c r="B858" s="166"/>
      <c r="D858" s="152" t="s">
        <v>207</v>
      </c>
      <c r="E858" s="167" t="s">
        <v>1</v>
      </c>
      <c r="F858" s="168" t="s">
        <v>731</v>
      </c>
      <c r="H858" s="169">
        <v>3</v>
      </c>
      <c r="I858" s="170"/>
      <c r="L858" s="166"/>
      <c r="M858" s="171"/>
      <c r="T858" s="172"/>
      <c r="AT858" s="167" t="s">
        <v>207</v>
      </c>
      <c r="AU858" s="167" t="s">
        <v>86</v>
      </c>
      <c r="AV858" s="14" t="s">
        <v>223</v>
      </c>
      <c r="AW858" s="14" t="s">
        <v>30</v>
      </c>
      <c r="AX858" s="14" t="s">
        <v>73</v>
      </c>
      <c r="AY858" s="167" t="s">
        <v>199</v>
      </c>
    </row>
    <row r="859" spans="2:65" s="12" customFormat="1" ht="12">
      <c r="B859" s="151"/>
      <c r="D859" s="152" t="s">
        <v>207</v>
      </c>
      <c r="E859" s="153" t="s">
        <v>1</v>
      </c>
      <c r="F859" s="154" t="s">
        <v>817</v>
      </c>
      <c r="H859" s="155">
        <v>1.0449999999999999</v>
      </c>
      <c r="I859" s="156"/>
      <c r="L859" s="151"/>
      <c r="M859" s="157"/>
      <c r="T859" s="158"/>
      <c r="AT859" s="153" t="s">
        <v>207</v>
      </c>
      <c r="AU859" s="153" t="s">
        <v>86</v>
      </c>
      <c r="AV859" s="12" t="s">
        <v>86</v>
      </c>
      <c r="AW859" s="12" t="s">
        <v>30</v>
      </c>
      <c r="AX859" s="12" t="s">
        <v>73</v>
      </c>
      <c r="AY859" s="153" t="s">
        <v>199</v>
      </c>
    </row>
    <row r="860" spans="2:65" s="14" customFormat="1" ht="12">
      <c r="B860" s="166"/>
      <c r="D860" s="152" t="s">
        <v>207</v>
      </c>
      <c r="E860" s="167" t="s">
        <v>1</v>
      </c>
      <c r="F860" s="168" t="s">
        <v>818</v>
      </c>
      <c r="H860" s="169">
        <v>1.0449999999999999</v>
      </c>
      <c r="I860" s="170"/>
      <c r="L860" s="166"/>
      <c r="M860" s="171"/>
      <c r="T860" s="172"/>
      <c r="AT860" s="167" t="s">
        <v>207</v>
      </c>
      <c r="AU860" s="167" t="s">
        <v>86</v>
      </c>
      <c r="AV860" s="14" t="s">
        <v>223</v>
      </c>
      <c r="AW860" s="14" t="s">
        <v>30</v>
      </c>
      <c r="AX860" s="14" t="s">
        <v>73</v>
      </c>
      <c r="AY860" s="167" t="s">
        <v>199</v>
      </c>
    </row>
    <row r="861" spans="2:65" s="13" customFormat="1" ht="12">
      <c r="B861" s="159"/>
      <c r="D861" s="152" t="s">
        <v>207</v>
      </c>
      <c r="E861" s="160" t="s">
        <v>1</v>
      </c>
      <c r="F861" s="161" t="s">
        <v>209</v>
      </c>
      <c r="H861" s="162">
        <v>21.945</v>
      </c>
      <c r="I861" s="163"/>
      <c r="L861" s="159"/>
      <c r="M861" s="164"/>
      <c r="T861" s="165"/>
      <c r="AT861" s="160" t="s">
        <v>207</v>
      </c>
      <c r="AU861" s="160" t="s">
        <v>86</v>
      </c>
      <c r="AV861" s="13" t="s">
        <v>205</v>
      </c>
      <c r="AW861" s="13" t="s">
        <v>30</v>
      </c>
      <c r="AX861" s="13" t="s">
        <v>80</v>
      </c>
      <c r="AY861" s="160" t="s">
        <v>199</v>
      </c>
    </row>
    <row r="862" spans="2:65" s="1" customFormat="1" ht="21.75" customHeight="1">
      <c r="B862" s="32"/>
      <c r="C862" s="137" t="s">
        <v>823</v>
      </c>
      <c r="D862" s="137" t="s">
        <v>201</v>
      </c>
      <c r="E862" s="138" t="s">
        <v>824</v>
      </c>
      <c r="F862" s="139" t="s">
        <v>825</v>
      </c>
      <c r="G862" s="140" t="s">
        <v>204</v>
      </c>
      <c r="H862" s="141">
        <v>12.667999999999999</v>
      </c>
      <c r="I862" s="142"/>
      <c r="J862" s="143">
        <f>ROUND(I862*H862,2)</f>
        <v>0</v>
      </c>
      <c r="K862" s="144"/>
      <c r="L862" s="32"/>
      <c r="M862" s="145" t="s">
        <v>1</v>
      </c>
      <c r="N862" s="146" t="s">
        <v>39</v>
      </c>
      <c r="P862" s="147">
        <f>O862*H862</f>
        <v>0</v>
      </c>
      <c r="Q862" s="147">
        <v>4.3800000000000002E-3</v>
      </c>
      <c r="R862" s="147">
        <f>Q862*H862</f>
        <v>5.5485840000000002E-2</v>
      </c>
      <c r="S862" s="147">
        <v>0</v>
      </c>
      <c r="T862" s="148">
        <f>S862*H862</f>
        <v>0</v>
      </c>
      <c r="AR862" s="149" t="s">
        <v>205</v>
      </c>
      <c r="AT862" s="149" t="s">
        <v>201</v>
      </c>
      <c r="AU862" s="149" t="s">
        <v>86</v>
      </c>
      <c r="AY862" s="17" t="s">
        <v>199</v>
      </c>
      <c r="BE862" s="150">
        <f>IF(N862="základní",J862,0)</f>
        <v>0</v>
      </c>
      <c r="BF862" s="150">
        <f>IF(N862="snížená",J862,0)</f>
        <v>0</v>
      </c>
      <c r="BG862" s="150">
        <f>IF(N862="zákl. přenesená",J862,0)</f>
        <v>0</v>
      </c>
      <c r="BH862" s="150">
        <f>IF(N862="sníž. přenesená",J862,0)</f>
        <v>0</v>
      </c>
      <c r="BI862" s="150">
        <f>IF(N862="nulová",J862,0)</f>
        <v>0</v>
      </c>
      <c r="BJ862" s="17" t="s">
        <v>86</v>
      </c>
      <c r="BK862" s="150">
        <f>ROUND(I862*H862,2)</f>
        <v>0</v>
      </c>
      <c r="BL862" s="17" t="s">
        <v>205</v>
      </c>
      <c r="BM862" s="149" t="s">
        <v>826</v>
      </c>
    </row>
    <row r="863" spans="2:65" s="12" customFormat="1" ht="12">
      <c r="B863" s="151"/>
      <c r="D863" s="152" t="s">
        <v>207</v>
      </c>
      <c r="E863" s="153" t="s">
        <v>1</v>
      </c>
      <c r="F863" s="154" t="s">
        <v>827</v>
      </c>
      <c r="H863" s="155">
        <v>1.264</v>
      </c>
      <c r="I863" s="156"/>
      <c r="L863" s="151"/>
      <c r="M863" s="157"/>
      <c r="T863" s="158"/>
      <c r="AT863" s="153" t="s">
        <v>207</v>
      </c>
      <c r="AU863" s="153" t="s">
        <v>86</v>
      </c>
      <c r="AV863" s="12" t="s">
        <v>86</v>
      </c>
      <c r="AW863" s="12" t="s">
        <v>30</v>
      </c>
      <c r="AX863" s="12" t="s">
        <v>73</v>
      </c>
      <c r="AY863" s="153" t="s">
        <v>199</v>
      </c>
    </row>
    <row r="864" spans="2:65" s="12" customFormat="1" ht="12">
      <c r="B864" s="151"/>
      <c r="D864" s="152" t="s">
        <v>207</v>
      </c>
      <c r="E864" s="153" t="s">
        <v>1</v>
      </c>
      <c r="F864" s="154" t="s">
        <v>828</v>
      </c>
      <c r="H864" s="155">
        <v>7.1520000000000001</v>
      </c>
      <c r="I864" s="156"/>
      <c r="L864" s="151"/>
      <c r="M864" s="157"/>
      <c r="T864" s="158"/>
      <c r="AT864" s="153" t="s">
        <v>207</v>
      </c>
      <c r="AU864" s="153" t="s">
        <v>86</v>
      </c>
      <c r="AV864" s="12" t="s">
        <v>86</v>
      </c>
      <c r="AW864" s="12" t="s">
        <v>30</v>
      </c>
      <c r="AX864" s="12" t="s">
        <v>73</v>
      </c>
      <c r="AY864" s="153" t="s">
        <v>199</v>
      </c>
    </row>
    <row r="865" spans="2:65" s="12" customFormat="1" ht="12">
      <c r="B865" s="151"/>
      <c r="D865" s="152" t="s">
        <v>207</v>
      </c>
      <c r="E865" s="153" t="s">
        <v>1</v>
      </c>
      <c r="F865" s="154" t="s">
        <v>829</v>
      </c>
      <c r="H865" s="155">
        <v>3.1080000000000001</v>
      </c>
      <c r="I865" s="156"/>
      <c r="L865" s="151"/>
      <c r="M865" s="157"/>
      <c r="T865" s="158"/>
      <c r="AT865" s="153" t="s">
        <v>207</v>
      </c>
      <c r="AU865" s="153" t="s">
        <v>86</v>
      </c>
      <c r="AV865" s="12" t="s">
        <v>86</v>
      </c>
      <c r="AW865" s="12" t="s">
        <v>30</v>
      </c>
      <c r="AX865" s="12" t="s">
        <v>73</v>
      </c>
      <c r="AY865" s="153" t="s">
        <v>199</v>
      </c>
    </row>
    <row r="866" spans="2:65" s="12" customFormat="1" ht="12">
      <c r="B866" s="151"/>
      <c r="D866" s="152" t="s">
        <v>207</v>
      </c>
      <c r="E866" s="153" t="s">
        <v>1</v>
      </c>
      <c r="F866" s="154" t="s">
        <v>830</v>
      </c>
      <c r="H866" s="155">
        <v>1.1439999999999999</v>
      </c>
      <c r="I866" s="156"/>
      <c r="L866" s="151"/>
      <c r="M866" s="157"/>
      <c r="T866" s="158"/>
      <c r="AT866" s="153" t="s">
        <v>207</v>
      </c>
      <c r="AU866" s="153" t="s">
        <v>86</v>
      </c>
      <c r="AV866" s="12" t="s">
        <v>86</v>
      </c>
      <c r="AW866" s="12" t="s">
        <v>30</v>
      </c>
      <c r="AX866" s="12" t="s">
        <v>73</v>
      </c>
      <c r="AY866" s="153" t="s">
        <v>199</v>
      </c>
    </row>
    <row r="867" spans="2:65" s="13" customFormat="1" ht="12">
      <c r="B867" s="159"/>
      <c r="D867" s="152" t="s">
        <v>207</v>
      </c>
      <c r="E867" s="160" t="s">
        <v>1</v>
      </c>
      <c r="F867" s="161" t="s">
        <v>831</v>
      </c>
      <c r="H867" s="162">
        <v>12.667999999999999</v>
      </c>
      <c r="I867" s="163"/>
      <c r="L867" s="159"/>
      <c r="M867" s="164"/>
      <c r="T867" s="165"/>
      <c r="AT867" s="160" t="s">
        <v>207</v>
      </c>
      <c r="AU867" s="160" t="s">
        <v>86</v>
      </c>
      <c r="AV867" s="13" t="s">
        <v>205</v>
      </c>
      <c r="AW867" s="13" t="s">
        <v>30</v>
      </c>
      <c r="AX867" s="13" t="s">
        <v>80</v>
      </c>
      <c r="AY867" s="160" t="s">
        <v>199</v>
      </c>
    </row>
    <row r="868" spans="2:65" s="1" customFormat="1" ht="24.25" customHeight="1">
      <c r="B868" s="32"/>
      <c r="C868" s="137" t="s">
        <v>832</v>
      </c>
      <c r="D868" s="137" t="s">
        <v>201</v>
      </c>
      <c r="E868" s="138" t="s">
        <v>833</v>
      </c>
      <c r="F868" s="139" t="s">
        <v>834</v>
      </c>
      <c r="G868" s="140" t="s">
        <v>204</v>
      </c>
      <c r="H868" s="141">
        <v>260.04599999999999</v>
      </c>
      <c r="I868" s="142"/>
      <c r="J868" s="143">
        <f>ROUND(I868*H868,2)</f>
        <v>0</v>
      </c>
      <c r="K868" s="144"/>
      <c r="L868" s="32"/>
      <c r="M868" s="145" t="s">
        <v>1</v>
      </c>
      <c r="N868" s="146" t="s">
        <v>39</v>
      </c>
      <c r="P868" s="147">
        <f>O868*H868</f>
        <v>0</v>
      </c>
      <c r="Q868" s="147">
        <v>2.5300000000000001E-3</v>
      </c>
      <c r="R868" s="147">
        <f>Q868*H868</f>
        <v>0.65791637999999997</v>
      </c>
      <c r="S868" s="147">
        <v>0</v>
      </c>
      <c r="T868" s="148">
        <f>S868*H868</f>
        <v>0</v>
      </c>
      <c r="AR868" s="149" t="s">
        <v>205</v>
      </c>
      <c r="AT868" s="149" t="s">
        <v>201</v>
      </c>
      <c r="AU868" s="149" t="s">
        <v>86</v>
      </c>
      <c r="AY868" s="17" t="s">
        <v>199</v>
      </c>
      <c r="BE868" s="150">
        <f>IF(N868="základní",J868,0)</f>
        <v>0</v>
      </c>
      <c r="BF868" s="150">
        <f>IF(N868="snížená",J868,0)</f>
        <v>0</v>
      </c>
      <c r="BG868" s="150">
        <f>IF(N868="zákl. přenesená",J868,0)</f>
        <v>0</v>
      </c>
      <c r="BH868" s="150">
        <f>IF(N868="sníž. přenesená",J868,0)</f>
        <v>0</v>
      </c>
      <c r="BI868" s="150">
        <f>IF(N868="nulová",J868,0)</f>
        <v>0</v>
      </c>
      <c r="BJ868" s="17" t="s">
        <v>86</v>
      </c>
      <c r="BK868" s="150">
        <f>ROUND(I868*H868,2)</f>
        <v>0</v>
      </c>
      <c r="BL868" s="17" t="s">
        <v>205</v>
      </c>
      <c r="BM868" s="149" t="s">
        <v>835</v>
      </c>
    </row>
    <row r="869" spans="2:65" s="12" customFormat="1" ht="12">
      <c r="B869" s="151"/>
      <c r="D869" s="152" t="s">
        <v>207</v>
      </c>
      <c r="E869" s="153" t="s">
        <v>1</v>
      </c>
      <c r="F869" s="154" t="s">
        <v>728</v>
      </c>
      <c r="H869" s="155">
        <v>40.35</v>
      </c>
      <c r="I869" s="156"/>
      <c r="L869" s="151"/>
      <c r="M869" s="157"/>
      <c r="T869" s="158"/>
      <c r="AT869" s="153" t="s">
        <v>207</v>
      </c>
      <c r="AU869" s="153" t="s">
        <v>86</v>
      </c>
      <c r="AV869" s="12" t="s">
        <v>86</v>
      </c>
      <c r="AW869" s="12" t="s">
        <v>30</v>
      </c>
      <c r="AX869" s="12" t="s">
        <v>73</v>
      </c>
      <c r="AY869" s="153" t="s">
        <v>199</v>
      </c>
    </row>
    <row r="870" spans="2:65" s="12" customFormat="1" ht="12">
      <c r="B870" s="151"/>
      <c r="D870" s="152" t="s">
        <v>207</v>
      </c>
      <c r="E870" s="153" t="s">
        <v>1</v>
      </c>
      <c r="F870" s="154" t="s">
        <v>729</v>
      </c>
      <c r="H870" s="155">
        <v>17.25</v>
      </c>
      <c r="I870" s="156"/>
      <c r="L870" s="151"/>
      <c r="M870" s="157"/>
      <c r="T870" s="158"/>
      <c r="AT870" s="153" t="s">
        <v>207</v>
      </c>
      <c r="AU870" s="153" t="s">
        <v>86</v>
      </c>
      <c r="AV870" s="12" t="s">
        <v>86</v>
      </c>
      <c r="AW870" s="12" t="s">
        <v>30</v>
      </c>
      <c r="AX870" s="12" t="s">
        <v>73</v>
      </c>
      <c r="AY870" s="153" t="s">
        <v>199</v>
      </c>
    </row>
    <row r="871" spans="2:65" s="12" customFormat="1" ht="12">
      <c r="B871" s="151"/>
      <c r="D871" s="152" t="s">
        <v>207</v>
      </c>
      <c r="E871" s="153" t="s">
        <v>1</v>
      </c>
      <c r="F871" s="154" t="s">
        <v>730</v>
      </c>
      <c r="H871" s="155">
        <v>-4.6040000000000001</v>
      </c>
      <c r="I871" s="156"/>
      <c r="L871" s="151"/>
      <c r="M871" s="157"/>
      <c r="T871" s="158"/>
      <c r="AT871" s="153" t="s">
        <v>207</v>
      </c>
      <c r="AU871" s="153" t="s">
        <v>86</v>
      </c>
      <c r="AV871" s="12" t="s">
        <v>86</v>
      </c>
      <c r="AW871" s="12" t="s">
        <v>30</v>
      </c>
      <c r="AX871" s="12" t="s">
        <v>73</v>
      </c>
      <c r="AY871" s="153" t="s">
        <v>199</v>
      </c>
    </row>
    <row r="872" spans="2:65" s="14" customFormat="1" ht="12">
      <c r="B872" s="166"/>
      <c r="D872" s="152" t="s">
        <v>207</v>
      </c>
      <c r="E872" s="167" t="s">
        <v>1</v>
      </c>
      <c r="F872" s="168" t="s">
        <v>731</v>
      </c>
      <c r="H872" s="169">
        <v>52.996000000000002</v>
      </c>
      <c r="I872" s="170"/>
      <c r="L872" s="166"/>
      <c r="M872" s="171"/>
      <c r="T872" s="172"/>
      <c r="AT872" s="167" t="s">
        <v>207</v>
      </c>
      <c r="AU872" s="167" t="s">
        <v>86</v>
      </c>
      <c r="AV872" s="14" t="s">
        <v>223</v>
      </c>
      <c r="AW872" s="14" t="s">
        <v>30</v>
      </c>
      <c r="AX872" s="14" t="s">
        <v>73</v>
      </c>
      <c r="AY872" s="167" t="s">
        <v>199</v>
      </c>
    </row>
    <row r="873" spans="2:65" s="12" customFormat="1" ht="12">
      <c r="B873" s="151"/>
      <c r="D873" s="152" t="s">
        <v>207</v>
      </c>
      <c r="E873" s="153" t="s">
        <v>1</v>
      </c>
      <c r="F873" s="154" t="s">
        <v>728</v>
      </c>
      <c r="H873" s="155">
        <v>40.35</v>
      </c>
      <c r="I873" s="156"/>
      <c r="L873" s="151"/>
      <c r="M873" s="157"/>
      <c r="T873" s="158"/>
      <c r="AT873" s="153" t="s">
        <v>207</v>
      </c>
      <c r="AU873" s="153" t="s">
        <v>86</v>
      </c>
      <c r="AV873" s="12" t="s">
        <v>86</v>
      </c>
      <c r="AW873" s="12" t="s">
        <v>30</v>
      </c>
      <c r="AX873" s="12" t="s">
        <v>73</v>
      </c>
      <c r="AY873" s="153" t="s">
        <v>199</v>
      </c>
    </row>
    <row r="874" spans="2:65" s="12" customFormat="1" ht="12">
      <c r="B874" s="151"/>
      <c r="D874" s="152" t="s">
        <v>207</v>
      </c>
      <c r="E874" s="153" t="s">
        <v>1</v>
      </c>
      <c r="F874" s="154" t="s">
        <v>729</v>
      </c>
      <c r="H874" s="155">
        <v>17.25</v>
      </c>
      <c r="I874" s="156"/>
      <c r="L874" s="151"/>
      <c r="M874" s="157"/>
      <c r="T874" s="158"/>
      <c r="AT874" s="153" t="s">
        <v>207</v>
      </c>
      <c r="AU874" s="153" t="s">
        <v>86</v>
      </c>
      <c r="AV874" s="12" t="s">
        <v>86</v>
      </c>
      <c r="AW874" s="12" t="s">
        <v>30</v>
      </c>
      <c r="AX874" s="12" t="s">
        <v>73</v>
      </c>
      <c r="AY874" s="153" t="s">
        <v>199</v>
      </c>
    </row>
    <row r="875" spans="2:65" s="12" customFormat="1" ht="12">
      <c r="B875" s="151"/>
      <c r="D875" s="152" t="s">
        <v>207</v>
      </c>
      <c r="E875" s="153" t="s">
        <v>1</v>
      </c>
      <c r="F875" s="154" t="s">
        <v>732</v>
      </c>
      <c r="H875" s="155">
        <v>-2.153</v>
      </c>
      <c r="I875" s="156"/>
      <c r="L875" s="151"/>
      <c r="M875" s="157"/>
      <c r="T875" s="158"/>
      <c r="AT875" s="153" t="s">
        <v>207</v>
      </c>
      <c r="AU875" s="153" t="s">
        <v>86</v>
      </c>
      <c r="AV875" s="12" t="s">
        <v>86</v>
      </c>
      <c r="AW875" s="12" t="s">
        <v>30</v>
      </c>
      <c r="AX875" s="12" t="s">
        <v>73</v>
      </c>
      <c r="AY875" s="153" t="s">
        <v>199</v>
      </c>
    </row>
    <row r="876" spans="2:65" s="14" customFormat="1" ht="12">
      <c r="B876" s="166"/>
      <c r="D876" s="152" t="s">
        <v>207</v>
      </c>
      <c r="E876" s="167" t="s">
        <v>1</v>
      </c>
      <c r="F876" s="168" t="s">
        <v>731</v>
      </c>
      <c r="H876" s="169">
        <v>55.447000000000003</v>
      </c>
      <c r="I876" s="170"/>
      <c r="L876" s="166"/>
      <c r="M876" s="171"/>
      <c r="T876" s="172"/>
      <c r="AT876" s="167" t="s">
        <v>207</v>
      </c>
      <c r="AU876" s="167" t="s">
        <v>86</v>
      </c>
      <c r="AV876" s="14" t="s">
        <v>223</v>
      </c>
      <c r="AW876" s="14" t="s">
        <v>30</v>
      </c>
      <c r="AX876" s="14" t="s">
        <v>73</v>
      </c>
      <c r="AY876" s="167" t="s">
        <v>199</v>
      </c>
    </row>
    <row r="877" spans="2:65" s="12" customFormat="1" ht="12">
      <c r="B877" s="151"/>
      <c r="D877" s="152" t="s">
        <v>207</v>
      </c>
      <c r="E877" s="153" t="s">
        <v>1</v>
      </c>
      <c r="F877" s="154" t="s">
        <v>733</v>
      </c>
      <c r="H877" s="155">
        <v>71.400000000000006</v>
      </c>
      <c r="I877" s="156"/>
      <c r="L877" s="151"/>
      <c r="M877" s="157"/>
      <c r="T877" s="158"/>
      <c r="AT877" s="153" t="s">
        <v>207</v>
      </c>
      <c r="AU877" s="153" t="s">
        <v>86</v>
      </c>
      <c r="AV877" s="12" t="s">
        <v>86</v>
      </c>
      <c r="AW877" s="12" t="s">
        <v>30</v>
      </c>
      <c r="AX877" s="12" t="s">
        <v>73</v>
      </c>
      <c r="AY877" s="153" t="s">
        <v>199</v>
      </c>
    </row>
    <row r="878" spans="2:65" s="12" customFormat="1" ht="12">
      <c r="B878" s="151"/>
      <c r="D878" s="152" t="s">
        <v>207</v>
      </c>
      <c r="E878" s="153" t="s">
        <v>1</v>
      </c>
      <c r="F878" s="154" t="s">
        <v>734</v>
      </c>
      <c r="H878" s="155">
        <v>-12.71</v>
      </c>
      <c r="I878" s="156"/>
      <c r="L878" s="151"/>
      <c r="M878" s="157"/>
      <c r="T878" s="158"/>
      <c r="AT878" s="153" t="s">
        <v>207</v>
      </c>
      <c r="AU878" s="153" t="s">
        <v>86</v>
      </c>
      <c r="AV878" s="12" t="s">
        <v>86</v>
      </c>
      <c r="AW878" s="12" t="s">
        <v>30</v>
      </c>
      <c r="AX878" s="12" t="s">
        <v>73</v>
      </c>
      <c r="AY878" s="153" t="s">
        <v>199</v>
      </c>
    </row>
    <row r="879" spans="2:65" s="12" customFormat="1" ht="12">
      <c r="B879" s="151"/>
      <c r="D879" s="152" t="s">
        <v>207</v>
      </c>
      <c r="E879" s="153" t="s">
        <v>1</v>
      </c>
      <c r="F879" s="154" t="s">
        <v>735</v>
      </c>
      <c r="H879" s="155">
        <v>-6.6829999999999998</v>
      </c>
      <c r="I879" s="156"/>
      <c r="L879" s="151"/>
      <c r="M879" s="157"/>
      <c r="T879" s="158"/>
      <c r="AT879" s="153" t="s">
        <v>207</v>
      </c>
      <c r="AU879" s="153" t="s">
        <v>86</v>
      </c>
      <c r="AV879" s="12" t="s">
        <v>86</v>
      </c>
      <c r="AW879" s="12" t="s">
        <v>30</v>
      </c>
      <c r="AX879" s="12" t="s">
        <v>73</v>
      </c>
      <c r="AY879" s="153" t="s">
        <v>199</v>
      </c>
    </row>
    <row r="880" spans="2:65" s="14" customFormat="1" ht="12">
      <c r="B880" s="166"/>
      <c r="D880" s="152" t="s">
        <v>207</v>
      </c>
      <c r="E880" s="167" t="s">
        <v>1</v>
      </c>
      <c r="F880" s="168" t="s">
        <v>736</v>
      </c>
      <c r="H880" s="169">
        <v>52.006999999999998</v>
      </c>
      <c r="I880" s="170"/>
      <c r="L880" s="166"/>
      <c r="M880" s="171"/>
      <c r="T880" s="172"/>
      <c r="AT880" s="167" t="s">
        <v>207</v>
      </c>
      <c r="AU880" s="167" t="s">
        <v>86</v>
      </c>
      <c r="AV880" s="14" t="s">
        <v>223</v>
      </c>
      <c r="AW880" s="14" t="s">
        <v>30</v>
      </c>
      <c r="AX880" s="14" t="s">
        <v>73</v>
      </c>
      <c r="AY880" s="167" t="s">
        <v>199</v>
      </c>
    </row>
    <row r="881" spans="2:51" s="12" customFormat="1" ht="12">
      <c r="B881" s="151"/>
      <c r="D881" s="152" t="s">
        <v>207</v>
      </c>
      <c r="E881" s="153" t="s">
        <v>1</v>
      </c>
      <c r="F881" s="154" t="s">
        <v>733</v>
      </c>
      <c r="H881" s="155">
        <v>71.400000000000006</v>
      </c>
      <c r="I881" s="156"/>
      <c r="L881" s="151"/>
      <c r="M881" s="157"/>
      <c r="T881" s="158"/>
      <c r="AT881" s="153" t="s">
        <v>207</v>
      </c>
      <c r="AU881" s="153" t="s">
        <v>86</v>
      </c>
      <c r="AV881" s="12" t="s">
        <v>86</v>
      </c>
      <c r="AW881" s="12" t="s">
        <v>30</v>
      </c>
      <c r="AX881" s="12" t="s">
        <v>73</v>
      </c>
      <c r="AY881" s="153" t="s">
        <v>199</v>
      </c>
    </row>
    <row r="882" spans="2:51" s="12" customFormat="1" ht="12">
      <c r="B882" s="151"/>
      <c r="D882" s="152" t="s">
        <v>207</v>
      </c>
      <c r="E882" s="153" t="s">
        <v>1</v>
      </c>
      <c r="F882" s="154" t="s">
        <v>737</v>
      </c>
      <c r="H882" s="155">
        <v>6.3</v>
      </c>
      <c r="I882" s="156"/>
      <c r="L882" s="151"/>
      <c r="M882" s="157"/>
      <c r="T882" s="158"/>
      <c r="AT882" s="153" t="s">
        <v>207</v>
      </c>
      <c r="AU882" s="153" t="s">
        <v>86</v>
      </c>
      <c r="AV882" s="12" t="s">
        <v>86</v>
      </c>
      <c r="AW882" s="12" t="s">
        <v>30</v>
      </c>
      <c r="AX882" s="12" t="s">
        <v>73</v>
      </c>
      <c r="AY882" s="153" t="s">
        <v>199</v>
      </c>
    </row>
    <row r="883" spans="2:51" s="12" customFormat="1" ht="12">
      <c r="B883" s="151"/>
      <c r="D883" s="152" t="s">
        <v>207</v>
      </c>
      <c r="E883" s="153" t="s">
        <v>1</v>
      </c>
      <c r="F883" s="154" t="s">
        <v>735</v>
      </c>
      <c r="H883" s="155">
        <v>-6.6829999999999998</v>
      </c>
      <c r="I883" s="156"/>
      <c r="L883" s="151"/>
      <c r="M883" s="157"/>
      <c r="T883" s="158"/>
      <c r="AT883" s="153" t="s">
        <v>207</v>
      </c>
      <c r="AU883" s="153" t="s">
        <v>86</v>
      </c>
      <c r="AV883" s="12" t="s">
        <v>86</v>
      </c>
      <c r="AW883" s="12" t="s">
        <v>30</v>
      </c>
      <c r="AX883" s="12" t="s">
        <v>73</v>
      </c>
      <c r="AY883" s="153" t="s">
        <v>199</v>
      </c>
    </row>
    <row r="884" spans="2:51" s="12" customFormat="1" ht="12">
      <c r="B884" s="151"/>
      <c r="D884" s="152" t="s">
        <v>207</v>
      </c>
      <c r="E884" s="153" t="s">
        <v>1</v>
      </c>
      <c r="F884" s="154" t="s">
        <v>738</v>
      </c>
      <c r="H884" s="155">
        <v>-3.383</v>
      </c>
      <c r="I884" s="156"/>
      <c r="L884" s="151"/>
      <c r="M884" s="157"/>
      <c r="T884" s="158"/>
      <c r="AT884" s="153" t="s">
        <v>207</v>
      </c>
      <c r="AU884" s="153" t="s">
        <v>86</v>
      </c>
      <c r="AV884" s="12" t="s">
        <v>86</v>
      </c>
      <c r="AW884" s="12" t="s">
        <v>30</v>
      </c>
      <c r="AX884" s="12" t="s">
        <v>73</v>
      </c>
      <c r="AY884" s="153" t="s">
        <v>199</v>
      </c>
    </row>
    <row r="885" spans="2:51" s="14" customFormat="1" ht="12">
      <c r="B885" s="166"/>
      <c r="D885" s="152" t="s">
        <v>207</v>
      </c>
      <c r="E885" s="167" t="s">
        <v>1</v>
      </c>
      <c r="F885" s="168" t="s">
        <v>739</v>
      </c>
      <c r="H885" s="169">
        <v>67.634</v>
      </c>
      <c r="I885" s="170"/>
      <c r="L885" s="166"/>
      <c r="M885" s="171"/>
      <c r="T885" s="172"/>
      <c r="AT885" s="167" t="s">
        <v>207</v>
      </c>
      <c r="AU885" s="167" t="s">
        <v>86</v>
      </c>
      <c r="AV885" s="14" t="s">
        <v>223</v>
      </c>
      <c r="AW885" s="14" t="s">
        <v>30</v>
      </c>
      <c r="AX885" s="14" t="s">
        <v>73</v>
      </c>
      <c r="AY885" s="167" t="s">
        <v>199</v>
      </c>
    </row>
    <row r="886" spans="2:51" s="12" customFormat="1" ht="12">
      <c r="B886" s="151"/>
      <c r="D886" s="152" t="s">
        <v>207</v>
      </c>
      <c r="E886" s="153" t="s">
        <v>1</v>
      </c>
      <c r="F886" s="154" t="s">
        <v>753</v>
      </c>
      <c r="H886" s="155">
        <v>6.9109999999999996</v>
      </c>
      <c r="I886" s="156"/>
      <c r="L886" s="151"/>
      <c r="M886" s="157"/>
      <c r="T886" s="158"/>
      <c r="AT886" s="153" t="s">
        <v>207</v>
      </c>
      <c r="AU886" s="153" t="s">
        <v>86</v>
      </c>
      <c r="AV886" s="12" t="s">
        <v>86</v>
      </c>
      <c r="AW886" s="12" t="s">
        <v>30</v>
      </c>
      <c r="AX886" s="12" t="s">
        <v>73</v>
      </c>
      <c r="AY886" s="153" t="s">
        <v>199</v>
      </c>
    </row>
    <row r="887" spans="2:51" s="12" customFormat="1" ht="12">
      <c r="B887" s="151"/>
      <c r="D887" s="152" t="s">
        <v>207</v>
      </c>
      <c r="E887" s="153" t="s">
        <v>1</v>
      </c>
      <c r="F887" s="154" t="s">
        <v>754</v>
      </c>
      <c r="H887" s="155">
        <v>3.8330000000000002</v>
      </c>
      <c r="I887" s="156"/>
      <c r="L887" s="151"/>
      <c r="M887" s="157"/>
      <c r="T887" s="158"/>
      <c r="AT887" s="153" t="s">
        <v>207</v>
      </c>
      <c r="AU887" s="153" t="s">
        <v>86</v>
      </c>
      <c r="AV887" s="12" t="s">
        <v>86</v>
      </c>
      <c r="AW887" s="12" t="s">
        <v>30</v>
      </c>
      <c r="AX887" s="12" t="s">
        <v>73</v>
      </c>
      <c r="AY887" s="153" t="s">
        <v>199</v>
      </c>
    </row>
    <row r="888" spans="2:51" s="12" customFormat="1" ht="12">
      <c r="B888" s="151"/>
      <c r="D888" s="152" t="s">
        <v>207</v>
      </c>
      <c r="E888" s="153" t="s">
        <v>1</v>
      </c>
      <c r="F888" s="154" t="s">
        <v>755</v>
      </c>
      <c r="H888" s="155">
        <v>5.016</v>
      </c>
      <c r="I888" s="156"/>
      <c r="L888" s="151"/>
      <c r="M888" s="157"/>
      <c r="T888" s="158"/>
      <c r="AT888" s="153" t="s">
        <v>207</v>
      </c>
      <c r="AU888" s="153" t="s">
        <v>86</v>
      </c>
      <c r="AV888" s="12" t="s">
        <v>86</v>
      </c>
      <c r="AW888" s="12" t="s">
        <v>30</v>
      </c>
      <c r="AX888" s="12" t="s">
        <v>73</v>
      </c>
      <c r="AY888" s="153" t="s">
        <v>199</v>
      </c>
    </row>
    <row r="889" spans="2:51" s="12" customFormat="1" ht="12">
      <c r="B889" s="151"/>
      <c r="D889" s="152" t="s">
        <v>207</v>
      </c>
      <c r="E889" s="153" t="s">
        <v>1</v>
      </c>
      <c r="F889" s="154" t="s">
        <v>756</v>
      </c>
      <c r="H889" s="155">
        <v>3.5339999999999998</v>
      </c>
      <c r="I889" s="156"/>
      <c r="L889" s="151"/>
      <c r="M889" s="157"/>
      <c r="T889" s="158"/>
      <c r="AT889" s="153" t="s">
        <v>207</v>
      </c>
      <c r="AU889" s="153" t="s">
        <v>86</v>
      </c>
      <c r="AV889" s="12" t="s">
        <v>86</v>
      </c>
      <c r="AW889" s="12" t="s">
        <v>30</v>
      </c>
      <c r="AX889" s="12" t="s">
        <v>73</v>
      </c>
      <c r="AY889" s="153" t="s">
        <v>199</v>
      </c>
    </row>
    <row r="890" spans="2:51" s="14" customFormat="1" ht="12">
      <c r="B890" s="166"/>
      <c r="D890" s="152" t="s">
        <v>207</v>
      </c>
      <c r="E890" s="167" t="s">
        <v>1</v>
      </c>
      <c r="F890" s="168" t="s">
        <v>836</v>
      </c>
      <c r="H890" s="169">
        <v>19.294</v>
      </c>
      <c r="I890" s="170"/>
      <c r="L890" s="166"/>
      <c r="M890" s="171"/>
      <c r="T890" s="172"/>
      <c r="AT890" s="167" t="s">
        <v>207</v>
      </c>
      <c r="AU890" s="167" t="s">
        <v>86</v>
      </c>
      <c r="AV890" s="14" t="s">
        <v>223</v>
      </c>
      <c r="AW890" s="14" t="s">
        <v>30</v>
      </c>
      <c r="AX890" s="14" t="s">
        <v>73</v>
      </c>
      <c r="AY890" s="167" t="s">
        <v>199</v>
      </c>
    </row>
    <row r="891" spans="2:51" s="12" customFormat="1" ht="12">
      <c r="B891" s="151"/>
      <c r="D891" s="152" t="s">
        <v>207</v>
      </c>
      <c r="E891" s="153" t="s">
        <v>1</v>
      </c>
      <c r="F891" s="154" t="s">
        <v>827</v>
      </c>
      <c r="H891" s="155">
        <v>1.264</v>
      </c>
      <c r="I891" s="156"/>
      <c r="L891" s="151"/>
      <c r="M891" s="157"/>
      <c r="T891" s="158"/>
      <c r="AT891" s="153" t="s">
        <v>207</v>
      </c>
      <c r="AU891" s="153" t="s">
        <v>86</v>
      </c>
      <c r="AV891" s="12" t="s">
        <v>86</v>
      </c>
      <c r="AW891" s="12" t="s">
        <v>30</v>
      </c>
      <c r="AX891" s="12" t="s">
        <v>73</v>
      </c>
      <c r="AY891" s="153" t="s">
        <v>199</v>
      </c>
    </row>
    <row r="892" spans="2:51" s="12" customFormat="1" ht="12">
      <c r="B892" s="151"/>
      <c r="D892" s="152" t="s">
        <v>207</v>
      </c>
      <c r="E892" s="153" t="s">
        <v>1</v>
      </c>
      <c r="F892" s="154" t="s">
        <v>828</v>
      </c>
      <c r="H892" s="155">
        <v>7.1520000000000001</v>
      </c>
      <c r="I892" s="156"/>
      <c r="L892" s="151"/>
      <c r="M892" s="157"/>
      <c r="T892" s="158"/>
      <c r="AT892" s="153" t="s">
        <v>207</v>
      </c>
      <c r="AU892" s="153" t="s">
        <v>86</v>
      </c>
      <c r="AV892" s="12" t="s">
        <v>86</v>
      </c>
      <c r="AW892" s="12" t="s">
        <v>30</v>
      </c>
      <c r="AX892" s="12" t="s">
        <v>73</v>
      </c>
      <c r="AY892" s="153" t="s">
        <v>199</v>
      </c>
    </row>
    <row r="893" spans="2:51" s="12" customFormat="1" ht="12">
      <c r="B893" s="151"/>
      <c r="D893" s="152" t="s">
        <v>207</v>
      </c>
      <c r="E893" s="153" t="s">
        <v>1</v>
      </c>
      <c r="F893" s="154" t="s">
        <v>829</v>
      </c>
      <c r="H893" s="155">
        <v>3.1080000000000001</v>
      </c>
      <c r="I893" s="156"/>
      <c r="L893" s="151"/>
      <c r="M893" s="157"/>
      <c r="T893" s="158"/>
      <c r="AT893" s="153" t="s">
        <v>207</v>
      </c>
      <c r="AU893" s="153" t="s">
        <v>86</v>
      </c>
      <c r="AV893" s="12" t="s">
        <v>86</v>
      </c>
      <c r="AW893" s="12" t="s">
        <v>30</v>
      </c>
      <c r="AX893" s="12" t="s">
        <v>73</v>
      </c>
      <c r="AY893" s="153" t="s">
        <v>199</v>
      </c>
    </row>
    <row r="894" spans="2:51" s="12" customFormat="1" ht="12">
      <c r="B894" s="151"/>
      <c r="D894" s="152" t="s">
        <v>207</v>
      </c>
      <c r="E894" s="153" t="s">
        <v>1</v>
      </c>
      <c r="F894" s="154" t="s">
        <v>830</v>
      </c>
      <c r="H894" s="155">
        <v>1.1439999999999999</v>
      </c>
      <c r="I894" s="156"/>
      <c r="L894" s="151"/>
      <c r="M894" s="157"/>
      <c r="T894" s="158"/>
      <c r="AT894" s="153" t="s">
        <v>207</v>
      </c>
      <c r="AU894" s="153" t="s">
        <v>86</v>
      </c>
      <c r="AV894" s="12" t="s">
        <v>86</v>
      </c>
      <c r="AW894" s="12" t="s">
        <v>30</v>
      </c>
      <c r="AX894" s="12" t="s">
        <v>73</v>
      </c>
      <c r="AY894" s="153" t="s">
        <v>199</v>
      </c>
    </row>
    <row r="895" spans="2:51" s="14" customFormat="1" ht="12">
      <c r="B895" s="166"/>
      <c r="D895" s="152" t="s">
        <v>207</v>
      </c>
      <c r="E895" s="167" t="s">
        <v>1</v>
      </c>
      <c r="F895" s="168" t="s">
        <v>837</v>
      </c>
      <c r="H895" s="169">
        <v>12.667999999999999</v>
      </c>
      <c r="I895" s="170"/>
      <c r="L895" s="166"/>
      <c r="M895" s="171"/>
      <c r="T895" s="172"/>
      <c r="AT895" s="167" t="s">
        <v>207</v>
      </c>
      <c r="AU895" s="167" t="s">
        <v>86</v>
      </c>
      <c r="AV895" s="14" t="s">
        <v>223</v>
      </c>
      <c r="AW895" s="14" t="s">
        <v>30</v>
      </c>
      <c r="AX895" s="14" t="s">
        <v>73</v>
      </c>
      <c r="AY895" s="167" t="s">
        <v>199</v>
      </c>
    </row>
    <row r="896" spans="2:51" s="13" customFormat="1" ht="12">
      <c r="B896" s="159"/>
      <c r="D896" s="152" t="s">
        <v>207</v>
      </c>
      <c r="E896" s="160" t="s">
        <v>1</v>
      </c>
      <c r="F896" s="161" t="s">
        <v>838</v>
      </c>
      <c r="H896" s="162">
        <v>260.04599999999999</v>
      </c>
      <c r="I896" s="163"/>
      <c r="L896" s="159"/>
      <c r="M896" s="164"/>
      <c r="T896" s="165"/>
      <c r="AT896" s="160" t="s">
        <v>207</v>
      </c>
      <c r="AU896" s="160" t="s">
        <v>86</v>
      </c>
      <c r="AV896" s="13" t="s">
        <v>205</v>
      </c>
      <c r="AW896" s="13" t="s">
        <v>30</v>
      </c>
      <c r="AX896" s="13" t="s">
        <v>80</v>
      </c>
      <c r="AY896" s="160" t="s">
        <v>199</v>
      </c>
    </row>
    <row r="897" spans="2:65" s="1" customFormat="1" ht="21.75" customHeight="1">
      <c r="B897" s="32"/>
      <c r="C897" s="137" t="s">
        <v>839</v>
      </c>
      <c r="D897" s="137" t="s">
        <v>201</v>
      </c>
      <c r="E897" s="138" t="s">
        <v>840</v>
      </c>
      <c r="F897" s="139" t="s">
        <v>841</v>
      </c>
      <c r="G897" s="140" t="s">
        <v>204</v>
      </c>
      <c r="H897" s="141">
        <v>38.601999999999997</v>
      </c>
      <c r="I897" s="142"/>
      <c r="J897" s="143">
        <f>ROUND(I897*H897,2)</f>
        <v>0</v>
      </c>
      <c r="K897" s="144"/>
      <c r="L897" s="32"/>
      <c r="M897" s="145" t="s">
        <v>1</v>
      </c>
      <c r="N897" s="146" t="s">
        <v>39</v>
      </c>
      <c r="P897" s="147">
        <f>O897*H897</f>
        <v>0</v>
      </c>
      <c r="Q897" s="147">
        <v>0</v>
      </c>
      <c r="R897" s="147">
        <f>Q897*H897</f>
        <v>0</v>
      </c>
      <c r="S897" s="147">
        <v>1.0000000000000001E-5</v>
      </c>
      <c r="T897" s="148">
        <f>S897*H897</f>
        <v>3.8601999999999999E-4</v>
      </c>
      <c r="AR897" s="149" t="s">
        <v>205</v>
      </c>
      <c r="AT897" s="149" t="s">
        <v>201</v>
      </c>
      <c r="AU897" s="149" t="s">
        <v>86</v>
      </c>
      <c r="AY897" s="17" t="s">
        <v>199</v>
      </c>
      <c r="BE897" s="150">
        <f>IF(N897="základní",J897,0)</f>
        <v>0</v>
      </c>
      <c r="BF897" s="150">
        <f>IF(N897="snížená",J897,0)</f>
        <v>0</v>
      </c>
      <c r="BG897" s="150">
        <f>IF(N897="zákl. přenesená",J897,0)</f>
        <v>0</v>
      </c>
      <c r="BH897" s="150">
        <f>IF(N897="sníž. přenesená",J897,0)</f>
        <v>0</v>
      </c>
      <c r="BI897" s="150">
        <f>IF(N897="nulová",J897,0)</f>
        <v>0</v>
      </c>
      <c r="BJ897" s="17" t="s">
        <v>86</v>
      </c>
      <c r="BK897" s="150">
        <f>ROUND(I897*H897,2)</f>
        <v>0</v>
      </c>
      <c r="BL897" s="17" t="s">
        <v>205</v>
      </c>
      <c r="BM897" s="149" t="s">
        <v>842</v>
      </c>
    </row>
    <row r="898" spans="2:65" s="12" customFormat="1" ht="12">
      <c r="B898" s="151"/>
      <c r="D898" s="152" t="s">
        <v>207</v>
      </c>
      <c r="E898" s="153" t="s">
        <v>1</v>
      </c>
      <c r="F898" s="154" t="s">
        <v>646</v>
      </c>
      <c r="H898" s="155">
        <v>17.82</v>
      </c>
      <c r="I898" s="156"/>
      <c r="L898" s="151"/>
      <c r="M898" s="157"/>
      <c r="T898" s="158"/>
      <c r="AT898" s="153" t="s">
        <v>207</v>
      </c>
      <c r="AU898" s="153" t="s">
        <v>86</v>
      </c>
      <c r="AV898" s="12" t="s">
        <v>86</v>
      </c>
      <c r="AW898" s="12" t="s">
        <v>30</v>
      </c>
      <c r="AX898" s="12" t="s">
        <v>73</v>
      </c>
      <c r="AY898" s="153" t="s">
        <v>199</v>
      </c>
    </row>
    <row r="899" spans="2:65" s="12" customFormat="1" ht="12">
      <c r="B899" s="151"/>
      <c r="D899" s="152" t="s">
        <v>207</v>
      </c>
      <c r="E899" s="153" t="s">
        <v>1</v>
      </c>
      <c r="F899" s="154" t="s">
        <v>647</v>
      </c>
      <c r="H899" s="155">
        <v>14.477</v>
      </c>
      <c r="I899" s="156"/>
      <c r="L899" s="151"/>
      <c r="M899" s="157"/>
      <c r="T899" s="158"/>
      <c r="AT899" s="153" t="s">
        <v>207</v>
      </c>
      <c r="AU899" s="153" t="s">
        <v>86</v>
      </c>
      <c r="AV899" s="12" t="s">
        <v>86</v>
      </c>
      <c r="AW899" s="12" t="s">
        <v>30</v>
      </c>
      <c r="AX899" s="12" t="s">
        <v>73</v>
      </c>
      <c r="AY899" s="153" t="s">
        <v>199</v>
      </c>
    </row>
    <row r="900" spans="2:65" s="12" customFormat="1" ht="12">
      <c r="B900" s="151"/>
      <c r="D900" s="152" t="s">
        <v>207</v>
      </c>
      <c r="E900" s="153" t="s">
        <v>1</v>
      </c>
      <c r="F900" s="154" t="s">
        <v>648</v>
      </c>
      <c r="H900" s="155">
        <v>2.452</v>
      </c>
      <c r="I900" s="156"/>
      <c r="L900" s="151"/>
      <c r="M900" s="157"/>
      <c r="T900" s="158"/>
      <c r="AT900" s="153" t="s">
        <v>207</v>
      </c>
      <c r="AU900" s="153" t="s">
        <v>86</v>
      </c>
      <c r="AV900" s="12" t="s">
        <v>86</v>
      </c>
      <c r="AW900" s="12" t="s">
        <v>30</v>
      </c>
      <c r="AX900" s="12" t="s">
        <v>73</v>
      </c>
      <c r="AY900" s="153" t="s">
        <v>199</v>
      </c>
    </row>
    <row r="901" spans="2:65" s="12" customFormat="1" ht="12">
      <c r="B901" s="151"/>
      <c r="D901" s="152" t="s">
        <v>207</v>
      </c>
      <c r="E901" s="153" t="s">
        <v>1</v>
      </c>
      <c r="F901" s="154" t="s">
        <v>649</v>
      </c>
      <c r="H901" s="155">
        <v>3.8530000000000002</v>
      </c>
      <c r="I901" s="156"/>
      <c r="L901" s="151"/>
      <c r="M901" s="157"/>
      <c r="T901" s="158"/>
      <c r="AT901" s="153" t="s">
        <v>207</v>
      </c>
      <c r="AU901" s="153" t="s">
        <v>86</v>
      </c>
      <c r="AV901" s="12" t="s">
        <v>86</v>
      </c>
      <c r="AW901" s="12" t="s">
        <v>30</v>
      </c>
      <c r="AX901" s="12" t="s">
        <v>73</v>
      </c>
      <c r="AY901" s="153" t="s">
        <v>199</v>
      </c>
    </row>
    <row r="902" spans="2:65" s="13" customFormat="1" ht="12">
      <c r="B902" s="159"/>
      <c r="D902" s="152" t="s">
        <v>207</v>
      </c>
      <c r="E902" s="160" t="s">
        <v>1</v>
      </c>
      <c r="F902" s="161" t="s">
        <v>843</v>
      </c>
      <c r="H902" s="162">
        <v>38.601999999999997</v>
      </c>
      <c r="I902" s="163"/>
      <c r="L902" s="159"/>
      <c r="M902" s="164"/>
      <c r="T902" s="165"/>
      <c r="AT902" s="160" t="s">
        <v>207</v>
      </c>
      <c r="AU902" s="160" t="s">
        <v>86</v>
      </c>
      <c r="AV902" s="13" t="s">
        <v>205</v>
      </c>
      <c r="AW902" s="13" t="s">
        <v>30</v>
      </c>
      <c r="AX902" s="13" t="s">
        <v>80</v>
      </c>
      <c r="AY902" s="160" t="s">
        <v>199</v>
      </c>
    </row>
    <row r="903" spans="2:65" s="1" customFormat="1" ht="24.25" customHeight="1">
      <c r="B903" s="32"/>
      <c r="C903" s="137" t="s">
        <v>844</v>
      </c>
      <c r="D903" s="137" t="s">
        <v>201</v>
      </c>
      <c r="E903" s="138" t="s">
        <v>845</v>
      </c>
      <c r="F903" s="139" t="s">
        <v>846</v>
      </c>
      <c r="G903" s="140" t="s">
        <v>204</v>
      </c>
      <c r="H903" s="141">
        <v>270.05</v>
      </c>
      <c r="I903" s="142"/>
      <c r="J903" s="143">
        <f>ROUND(I903*H903,2)</f>
        <v>0</v>
      </c>
      <c r="K903" s="144"/>
      <c r="L903" s="32"/>
      <c r="M903" s="145" t="s">
        <v>1</v>
      </c>
      <c r="N903" s="146" t="s">
        <v>39</v>
      </c>
      <c r="P903" s="147">
        <f>O903*H903</f>
        <v>0</v>
      </c>
      <c r="Q903" s="147">
        <v>9.4500000000000001E-2</v>
      </c>
      <c r="R903" s="147">
        <f>Q903*H903</f>
        <v>25.519725000000001</v>
      </c>
      <c r="S903" s="147">
        <v>0</v>
      </c>
      <c r="T903" s="148">
        <f>S903*H903</f>
        <v>0</v>
      </c>
      <c r="AR903" s="149" t="s">
        <v>205</v>
      </c>
      <c r="AT903" s="149" t="s">
        <v>201</v>
      </c>
      <c r="AU903" s="149" t="s">
        <v>86</v>
      </c>
      <c r="AY903" s="17" t="s">
        <v>199</v>
      </c>
      <c r="BE903" s="150">
        <f>IF(N903="základní",J903,0)</f>
        <v>0</v>
      </c>
      <c r="BF903" s="150">
        <f>IF(N903="snížená",J903,0)</f>
        <v>0</v>
      </c>
      <c r="BG903" s="150">
        <f>IF(N903="zákl. přenesená",J903,0)</f>
        <v>0</v>
      </c>
      <c r="BH903" s="150">
        <f>IF(N903="sníž. přenesená",J903,0)</f>
        <v>0</v>
      </c>
      <c r="BI903" s="150">
        <f>IF(N903="nulová",J903,0)</f>
        <v>0</v>
      </c>
      <c r="BJ903" s="17" t="s">
        <v>86</v>
      </c>
      <c r="BK903" s="150">
        <f>ROUND(I903*H903,2)</f>
        <v>0</v>
      </c>
      <c r="BL903" s="17" t="s">
        <v>205</v>
      </c>
      <c r="BM903" s="149" t="s">
        <v>847</v>
      </c>
    </row>
    <row r="904" spans="2:65" s="12" customFormat="1" ht="12">
      <c r="B904" s="151"/>
      <c r="D904" s="152" t="s">
        <v>207</v>
      </c>
      <c r="E904" s="153" t="s">
        <v>1</v>
      </c>
      <c r="F904" s="154" t="s">
        <v>848</v>
      </c>
      <c r="H904" s="155">
        <v>13.77</v>
      </c>
      <c r="I904" s="156"/>
      <c r="L904" s="151"/>
      <c r="M904" s="157"/>
      <c r="T904" s="158"/>
      <c r="AT904" s="153" t="s">
        <v>207</v>
      </c>
      <c r="AU904" s="153" t="s">
        <v>86</v>
      </c>
      <c r="AV904" s="12" t="s">
        <v>86</v>
      </c>
      <c r="AW904" s="12" t="s">
        <v>30</v>
      </c>
      <c r="AX904" s="12" t="s">
        <v>73</v>
      </c>
      <c r="AY904" s="153" t="s">
        <v>199</v>
      </c>
    </row>
    <row r="905" spans="2:65" s="12" customFormat="1" ht="12">
      <c r="B905" s="151"/>
      <c r="D905" s="152" t="s">
        <v>207</v>
      </c>
      <c r="E905" s="153" t="s">
        <v>1</v>
      </c>
      <c r="F905" s="154" t="s">
        <v>849</v>
      </c>
      <c r="H905" s="155">
        <v>9.7200000000000006</v>
      </c>
      <c r="I905" s="156"/>
      <c r="L905" s="151"/>
      <c r="M905" s="157"/>
      <c r="T905" s="158"/>
      <c r="AT905" s="153" t="s">
        <v>207</v>
      </c>
      <c r="AU905" s="153" t="s">
        <v>86</v>
      </c>
      <c r="AV905" s="12" t="s">
        <v>86</v>
      </c>
      <c r="AW905" s="12" t="s">
        <v>30</v>
      </c>
      <c r="AX905" s="12" t="s">
        <v>73</v>
      </c>
      <c r="AY905" s="153" t="s">
        <v>199</v>
      </c>
    </row>
    <row r="906" spans="2:65" s="12" customFormat="1" ht="12">
      <c r="B906" s="151"/>
      <c r="D906" s="152" t="s">
        <v>207</v>
      </c>
      <c r="E906" s="153" t="s">
        <v>1</v>
      </c>
      <c r="F906" s="154" t="s">
        <v>850</v>
      </c>
      <c r="H906" s="155">
        <v>2.36</v>
      </c>
      <c r="I906" s="156"/>
      <c r="L906" s="151"/>
      <c r="M906" s="157"/>
      <c r="T906" s="158"/>
      <c r="AT906" s="153" t="s">
        <v>207</v>
      </c>
      <c r="AU906" s="153" t="s">
        <v>86</v>
      </c>
      <c r="AV906" s="12" t="s">
        <v>86</v>
      </c>
      <c r="AW906" s="12" t="s">
        <v>30</v>
      </c>
      <c r="AX906" s="12" t="s">
        <v>73</v>
      </c>
      <c r="AY906" s="153" t="s">
        <v>199</v>
      </c>
    </row>
    <row r="907" spans="2:65" s="12" customFormat="1" ht="12">
      <c r="B907" s="151"/>
      <c r="D907" s="152" t="s">
        <v>207</v>
      </c>
      <c r="E907" s="153" t="s">
        <v>1</v>
      </c>
      <c r="F907" s="154" t="s">
        <v>851</v>
      </c>
      <c r="H907" s="155">
        <v>8.4600000000000009</v>
      </c>
      <c r="I907" s="156"/>
      <c r="L907" s="151"/>
      <c r="M907" s="157"/>
      <c r="T907" s="158"/>
      <c r="AT907" s="153" t="s">
        <v>207</v>
      </c>
      <c r="AU907" s="153" t="s">
        <v>86</v>
      </c>
      <c r="AV907" s="12" t="s">
        <v>86</v>
      </c>
      <c r="AW907" s="12" t="s">
        <v>30</v>
      </c>
      <c r="AX907" s="12" t="s">
        <v>73</v>
      </c>
      <c r="AY907" s="153" t="s">
        <v>199</v>
      </c>
    </row>
    <row r="908" spans="2:65" s="12" customFormat="1" ht="12">
      <c r="B908" s="151"/>
      <c r="D908" s="152" t="s">
        <v>207</v>
      </c>
      <c r="E908" s="153" t="s">
        <v>1</v>
      </c>
      <c r="F908" s="154" t="s">
        <v>852</v>
      </c>
      <c r="H908" s="155">
        <v>56.34</v>
      </c>
      <c r="I908" s="156"/>
      <c r="L908" s="151"/>
      <c r="M908" s="157"/>
      <c r="T908" s="158"/>
      <c r="AT908" s="153" t="s">
        <v>207</v>
      </c>
      <c r="AU908" s="153" t="s">
        <v>86</v>
      </c>
      <c r="AV908" s="12" t="s">
        <v>86</v>
      </c>
      <c r="AW908" s="12" t="s">
        <v>30</v>
      </c>
      <c r="AX908" s="12" t="s">
        <v>73</v>
      </c>
      <c r="AY908" s="153" t="s">
        <v>199</v>
      </c>
    </row>
    <row r="909" spans="2:65" s="12" customFormat="1" ht="12">
      <c r="B909" s="151"/>
      <c r="D909" s="152" t="s">
        <v>207</v>
      </c>
      <c r="E909" s="153" t="s">
        <v>1</v>
      </c>
      <c r="F909" s="154" t="s">
        <v>853</v>
      </c>
      <c r="H909" s="155">
        <v>6.57</v>
      </c>
      <c r="I909" s="156"/>
      <c r="L909" s="151"/>
      <c r="M909" s="157"/>
      <c r="T909" s="158"/>
      <c r="AT909" s="153" t="s">
        <v>207</v>
      </c>
      <c r="AU909" s="153" t="s">
        <v>86</v>
      </c>
      <c r="AV909" s="12" t="s">
        <v>86</v>
      </c>
      <c r="AW909" s="12" t="s">
        <v>30</v>
      </c>
      <c r="AX909" s="12" t="s">
        <v>73</v>
      </c>
      <c r="AY909" s="153" t="s">
        <v>199</v>
      </c>
    </row>
    <row r="910" spans="2:65" s="12" customFormat="1" ht="12">
      <c r="B910" s="151"/>
      <c r="D910" s="152" t="s">
        <v>207</v>
      </c>
      <c r="E910" s="153" t="s">
        <v>1</v>
      </c>
      <c r="F910" s="154" t="s">
        <v>854</v>
      </c>
      <c r="H910" s="155">
        <v>6.74</v>
      </c>
      <c r="I910" s="156"/>
      <c r="L910" s="151"/>
      <c r="M910" s="157"/>
      <c r="T910" s="158"/>
      <c r="AT910" s="153" t="s">
        <v>207</v>
      </c>
      <c r="AU910" s="153" t="s">
        <v>86</v>
      </c>
      <c r="AV910" s="12" t="s">
        <v>86</v>
      </c>
      <c r="AW910" s="12" t="s">
        <v>30</v>
      </c>
      <c r="AX910" s="12" t="s">
        <v>73</v>
      </c>
      <c r="AY910" s="153" t="s">
        <v>199</v>
      </c>
    </row>
    <row r="911" spans="2:65" s="12" customFormat="1" ht="12">
      <c r="B911" s="151"/>
      <c r="D911" s="152" t="s">
        <v>207</v>
      </c>
      <c r="E911" s="153" t="s">
        <v>1</v>
      </c>
      <c r="F911" s="154" t="s">
        <v>855</v>
      </c>
      <c r="H911" s="155">
        <v>17.23</v>
      </c>
      <c r="I911" s="156"/>
      <c r="L911" s="151"/>
      <c r="M911" s="157"/>
      <c r="T911" s="158"/>
      <c r="AT911" s="153" t="s">
        <v>207</v>
      </c>
      <c r="AU911" s="153" t="s">
        <v>86</v>
      </c>
      <c r="AV911" s="12" t="s">
        <v>86</v>
      </c>
      <c r="AW911" s="12" t="s">
        <v>30</v>
      </c>
      <c r="AX911" s="12" t="s">
        <v>73</v>
      </c>
      <c r="AY911" s="153" t="s">
        <v>199</v>
      </c>
    </row>
    <row r="912" spans="2:65" s="12" customFormat="1" ht="12">
      <c r="B912" s="151"/>
      <c r="D912" s="152" t="s">
        <v>207</v>
      </c>
      <c r="E912" s="153" t="s">
        <v>1</v>
      </c>
      <c r="F912" s="154" t="s">
        <v>856</v>
      </c>
      <c r="H912" s="155">
        <v>17.23</v>
      </c>
      <c r="I912" s="156"/>
      <c r="L912" s="151"/>
      <c r="M912" s="157"/>
      <c r="T912" s="158"/>
      <c r="AT912" s="153" t="s">
        <v>207</v>
      </c>
      <c r="AU912" s="153" t="s">
        <v>86</v>
      </c>
      <c r="AV912" s="12" t="s">
        <v>86</v>
      </c>
      <c r="AW912" s="12" t="s">
        <v>30</v>
      </c>
      <c r="AX912" s="12" t="s">
        <v>73</v>
      </c>
      <c r="AY912" s="153" t="s">
        <v>199</v>
      </c>
    </row>
    <row r="913" spans="2:65" s="12" customFormat="1" ht="12">
      <c r="B913" s="151"/>
      <c r="D913" s="152" t="s">
        <v>207</v>
      </c>
      <c r="E913" s="153" t="s">
        <v>1</v>
      </c>
      <c r="F913" s="154" t="s">
        <v>857</v>
      </c>
      <c r="H913" s="155">
        <v>6.74</v>
      </c>
      <c r="I913" s="156"/>
      <c r="L913" s="151"/>
      <c r="M913" s="157"/>
      <c r="T913" s="158"/>
      <c r="AT913" s="153" t="s">
        <v>207</v>
      </c>
      <c r="AU913" s="153" t="s">
        <v>86</v>
      </c>
      <c r="AV913" s="12" t="s">
        <v>86</v>
      </c>
      <c r="AW913" s="12" t="s">
        <v>30</v>
      </c>
      <c r="AX913" s="12" t="s">
        <v>73</v>
      </c>
      <c r="AY913" s="153" t="s">
        <v>199</v>
      </c>
    </row>
    <row r="914" spans="2:65" s="12" customFormat="1" ht="12">
      <c r="B914" s="151"/>
      <c r="D914" s="152" t="s">
        <v>207</v>
      </c>
      <c r="E914" s="153" t="s">
        <v>1</v>
      </c>
      <c r="F914" s="154" t="s">
        <v>858</v>
      </c>
      <c r="H914" s="155">
        <v>6.74</v>
      </c>
      <c r="I914" s="156"/>
      <c r="L914" s="151"/>
      <c r="M914" s="157"/>
      <c r="T914" s="158"/>
      <c r="AT914" s="153" t="s">
        <v>207</v>
      </c>
      <c r="AU914" s="153" t="s">
        <v>86</v>
      </c>
      <c r="AV914" s="12" t="s">
        <v>86</v>
      </c>
      <c r="AW914" s="12" t="s">
        <v>30</v>
      </c>
      <c r="AX914" s="12" t="s">
        <v>73</v>
      </c>
      <c r="AY914" s="153" t="s">
        <v>199</v>
      </c>
    </row>
    <row r="915" spans="2:65" s="12" customFormat="1" ht="12">
      <c r="B915" s="151"/>
      <c r="D915" s="152" t="s">
        <v>207</v>
      </c>
      <c r="E915" s="153" t="s">
        <v>1</v>
      </c>
      <c r="F915" s="154" t="s">
        <v>859</v>
      </c>
      <c r="H915" s="155">
        <v>17.23</v>
      </c>
      <c r="I915" s="156"/>
      <c r="L915" s="151"/>
      <c r="M915" s="157"/>
      <c r="T915" s="158"/>
      <c r="AT915" s="153" t="s">
        <v>207</v>
      </c>
      <c r="AU915" s="153" t="s">
        <v>86</v>
      </c>
      <c r="AV915" s="12" t="s">
        <v>86</v>
      </c>
      <c r="AW915" s="12" t="s">
        <v>30</v>
      </c>
      <c r="AX915" s="12" t="s">
        <v>73</v>
      </c>
      <c r="AY915" s="153" t="s">
        <v>199</v>
      </c>
    </row>
    <row r="916" spans="2:65" s="12" customFormat="1" ht="12">
      <c r="B916" s="151"/>
      <c r="D916" s="152" t="s">
        <v>207</v>
      </c>
      <c r="E916" s="153" t="s">
        <v>1</v>
      </c>
      <c r="F916" s="154" t="s">
        <v>860</v>
      </c>
      <c r="H916" s="155">
        <v>19.84</v>
      </c>
      <c r="I916" s="156"/>
      <c r="L916" s="151"/>
      <c r="M916" s="157"/>
      <c r="T916" s="158"/>
      <c r="AT916" s="153" t="s">
        <v>207</v>
      </c>
      <c r="AU916" s="153" t="s">
        <v>86</v>
      </c>
      <c r="AV916" s="12" t="s">
        <v>86</v>
      </c>
      <c r="AW916" s="12" t="s">
        <v>30</v>
      </c>
      <c r="AX916" s="12" t="s">
        <v>73</v>
      </c>
      <c r="AY916" s="153" t="s">
        <v>199</v>
      </c>
    </row>
    <row r="917" spans="2:65" s="12" customFormat="1" ht="12">
      <c r="B917" s="151"/>
      <c r="D917" s="152" t="s">
        <v>207</v>
      </c>
      <c r="E917" s="153" t="s">
        <v>1</v>
      </c>
      <c r="F917" s="154" t="s">
        <v>861</v>
      </c>
      <c r="H917" s="155">
        <v>17.23</v>
      </c>
      <c r="I917" s="156"/>
      <c r="L917" s="151"/>
      <c r="M917" s="157"/>
      <c r="T917" s="158"/>
      <c r="AT917" s="153" t="s">
        <v>207</v>
      </c>
      <c r="AU917" s="153" t="s">
        <v>86</v>
      </c>
      <c r="AV917" s="12" t="s">
        <v>86</v>
      </c>
      <c r="AW917" s="12" t="s">
        <v>30</v>
      </c>
      <c r="AX917" s="12" t="s">
        <v>73</v>
      </c>
      <c r="AY917" s="153" t="s">
        <v>199</v>
      </c>
    </row>
    <row r="918" spans="2:65" s="12" customFormat="1" ht="12">
      <c r="B918" s="151"/>
      <c r="D918" s="152" t="s">
        <v>207</v>
      </c>
      <c r="E918" s="153" t="s">
        <v>1</v>
      </c>
      <c r="F918" s="154" t="s">
        <v>862</v>
      </c>
      <c r="H918" s="155">
        <v>6.74</v>
      </c>
      <c r="I918" s="156"/>
      <c r="L918" s="151"/>
      <c r="M918" s="157"/>
      <c r="T918" s="158"/>
      <c r="AT918" s="153" t="s">
        <v>207</v>
      </c>
      <c r="AU918" s="153" t="s">
        <v>86</v>
      </c>
      <c r="AV918" s="12" t="s">
        <v>86</v>
      </c>
      <c r="AW918" s="12" t="s">
        <v>30</v>
      </c>
      <c r="AX918" s="12" t="s">
        <v>73</v>
      </c>
      <c r="AY918" s="153" t="s">
        <v>199</v>
      </c>
    </row>
    <row r="919" spans="2:65" s="12" customFormat="1" ht="12">
      <c r="B919" s="151"/>
      <c r="D919" s="152" t="s">
        <v>207</v>
      </c>
      <c r="E919" s="153" t="s">
        <v>1</v>
      </c>
      <c r="F919" s="154" t="s">
        <v>863</v>
      </c>
      <c r="H919" s="155">
        <v>6.74</v>
      </c>
      <c r="I919" s="156"/>
      <c r="L919" s="151"/>
      <c r="M919" s="157"/>
      <c r="T919" s="158"/>
      <c r="AT919" s="153" t="s">
        <v>207</v>
      </c>
      <c r="AU919" s="153" t="s">
        <v>86</v>
      </c>
      <c r="AV919" s="12" t="s">
        <v>86</v>
      </c>
      <c r="AW919" s="12" t="s">
        <v>30</v>
      </c>
      <c r="AX919" s="12" t="s">
        <v>73</v>
      </c>
      <c r="AY919" s="153" t="s">
        <v>199</v>
      </c>
    </row>
    <row r="920" spans="2:65" s="12" customFormat="1" ht="12">
      <c r="B920" s="151"/>
      <c r="D920" s="152" t="s">
        <v>207</v>
      </c>
      <c r="E920" s="153" t="s">
        <v>1</v>
      </c>
      <c r="F920" s="154" t="s">
        <v>864</v>
      </c>
      <c r="H920" s="155">
        <v>17.23</v>
      </c>
      <c r="I920" s="156"/>
      <c r="L920" s="151"/>
      <c r="M920" s="157"/>
      <c r="T920" s="158"/>
      <c r="AT920" s="153" t="s">
        <v>207</v>
      </c>
      <c r="AU920" s="153" t="s">
        <v>86</v>
      </c>
      <c r="AV920" s="12" t="s">
        <v>86</v>
      </c>
      <c r="AW920" s="12" t="s">
        <v>30</v>
      </c>
      <c r="AX920" s="12" t="s">
        <v>73</v>
      </c>
      <c r="AY920" s="153" t="s">
        <v>199</v>
      </c>
    </row>
    <row r="921" spans="2:65" s="12" customFormat="1" ht="12">
      <c r="B921" s="151"/>
      <c r="D921" s="152" t="s">
        <v>207</v>
      </c>
      <c r="E921" s="153" t="s">
        <v>1</v>
      </c>
      <c r="F921" s="154" t="s">
        <v>865</v>
      </c>
      <c r="H921" s="155">
        <v>17.23</v>
      </c>
      <c r="I921" s="156"/>
      <c r="L921" s="151"/>
      <c r="M921" s="157"/>
      <c r="T921" s="158"/>
      <c r="AT921" s="153" t="s">
        <v>207</v>
      </c>
      <c r="AU921" s="153" t="s">
        <v>86</v>
      </c>
      <c r="AV921" s="12" t="s">
        <v>86</v>
      </c>
      <c r="AW921" s="12" t="s">
        <v>30</v>
      </c>
      <c r="AX921" s="12" t="s">
        <v>73</v>
      </c>
      <c r="AY921" s="153" t="s">
        <v>199</v>
      </c>
    </row>
    <row r="922" spans="2:65" s="12" customFormat="1" ht="12">
      <c r="B922" s="151"/>
      <c r="D922" s="152" t="s">
        <v>207</v>
      </c>
      <c r="E922" s="153" t="s">
        <v>1</v>
      </c>
      <c r="F922" s="154" t="s">
        <v>866</v>
      </c>
      <c r="H922" s="155">
        <v>7.83</v>
      </c>
      <c r="I922" s="156"/>
      <c r="L922" s="151"/>
      <c r="M922" s="157"/>
      <c r="T922" s="158"/>
      <c r="AT922" s="153" t="s">
        <v>207</v>
      </c>
      <c r="AU922" s="153" t="s">
        <v>86</v>
      </c>
      <c r="AV922" s="12" t="s">
        <v>86</v>
      </c>
      <c r="AW922" s="12" t="s">
        <v>30</v>
      </c>
      <c r="AX922" s="12" t="s">
        <v>73</v>
      </c>
      <c r="AY922" s="153" t="s">
        <v>199</v>
      </c>
    </row>
    <row r="923" spans="2:65" s="12" customFormat="1" ht="12">
      <c r="B923" s="151"/>
      <c r="D923" s="152" t="s">
        <v>207</v>
      </c>
      <c r="E923" s="153" t="s">
        <v>1</v>
      </c>
      <c r="F923" s="154" t="s">
        <v>867</v>
      </c>
      <c r="H923" s="155">
        <v>2.37</v>
      </c>
      <c r="I923" s="156"/>
      <c r="L923" s="151"/>
      <c r="M923" s="157"/>
      <c r="T923" s="158"/>
      <c r="AT923" s="153" t="s">
        <v>207</v>
      </c>
      <c r="AU923" s="153" t="s">
        <v>86</v>
      </c>
      <c r="AV923" s="12" t="s">
        <v>86</v>
      </c>
      <c r="AW923" s="12" t="s">
        <v>30</v>
      </c>
      <c r="AX923" s="12" t="s">
        <v>73</v>
      </c>
      <c r="AY923" s="153" t="s">
        <v>199</v>
      </c>
    </row>
    <row r="924" spans="2:65" s="12" customFormat="1" ht="12">
      <c r="B924" s="151"/>
      <c r="D924" s="152" t="s">
        <v>207</v>
      </c>
      <c r="E924" s="153" t="s">
        <v>1</v>
      </c>
      <c r="F924" s="154" t="s">
        <v>868</v>
      </c>
      <c r="H924" s="155">
        <v>5.71</v>
      </c>
      <c r="I924" s="156"/>
      <c r="L924" s="151"/>
      <c r="M924" s="157"/>
      <c r="T924" s="158"/>
      <c r="AT924" s="153" t="s">
        <v>207</v>
      </c>
      <c r="AU924" s="153" t="s">
        <v>86</v>
      </c>
      <c r="AV924" s="12" t="s">
        <v>86</v>
      </c>
      <c r="AW924" s="12" t="s">
        <v>30</v>
      </c>
      <c r="AX924" s="12" t="s">
        <v>73</v>
      </c>
      <c r="AY924" s="153" t="s">
        <v>199</v>
      </c>
    </row>
    <row r="925" spans="2:65" s="13" customFormat="1" ht="12">
      <c r="B925" s="159"/>
      <c r="D925" s="152" t="s">
        <v>207</v>
      </c>
      <c r="E925" s="160" t="s">
        <v>1</v>
      </c>
      <c r="F925" s="161" t="s">
        <v>209</v>
      </c>
      <c r="H925" s="162">
        <v>270.05</v>
      </c>
      <c r="I925" s="163"/>
      <c r="L925" s="159"/>
      <c r="M925" s="164"/>
      <c r="T925" s="165"/>
      <c r="AT925" s="160" t="s">
        <v>207</v>
      </c>
      <c r="AU925" s="160" t="s">
        <v>86</v>
      </c>
      <c r="AV925" s="13" t="s">
        <v>205</v>
      </c>
      <c r="AW925" s="13" t="s">
        <v>30</v>
      </c>
      <c r="AX925" s="13" t="s">
        <v>80</v>
      </c>
      <c r="AY925" s="160" t="s">
        <v>199</v>
      </c>
    </row>
    <row r="926" spans="2:65" s="1" customFormat="1" ht="24.25" customHeight="1">
      <c r="B926" s="32"/>
      <c r="C926" s="137" t="s">
        <v>869</v>
      </c>
      <c r="D926" s="137" t="s">
        <v>201</v>
      </c>
      <c r="E926" s="138" t="s">
        <v>870</v>
      </c>
      <c r="F926" s="139" t="s">
        <v>871</v>
      </c>
      <c r="G926" s="140" t="s">
        <v>204</v>
      </c>
      <c r="H926" s="141">
        <v>810.15</v>
      </c>
      <c r="I926" s="142"/>
      <c r="J926" s="143">
        <f>ROUND(I926*H926,2)</f>
        <v>0</v>
      </c>
      <c r="K926" s="144"/>
      <c r="L926" s="32"/>
      <c r="M926" s="145" t="s">
        <v>1</v>
      </c>
      <c r="N926" s="146" t="s">
        <v>39</v>
      </c>
      <c r="P926" s="147">
        <f>O926*H926</f>
        <v>0</v>
      </c>
      <c r="Q926" s="147">
        <v>1.89E-2</v>
      </c>
      <c r="R926" s="147">
        <f>Q926*H926</f>
        <v>15.311835</v>
      </c>
      <c r="S926" s="147">
        <v>0</v>
      </c>
      <c r="T926" s="148">
        <f>S926*H926</f>
        <v>0</v>
      </c>
      <c r="AR926" s="149" t="s">
        <v>205</v>
      </c>
      <c r="AT926" s="149" t="s">
        <v>201</v>
      </c>
      <c r="AU926" s="149" t="s">
        <v>86</v>
      </c>
      <c r="AY926" s="17" t="s">
        <v>199</v>
      </c>
      <c r="BE926" s="150">
        <f>IF(N926="základní",J926,0)</f>
        <v>0</v>
      </c>
      <c r="BF926" s="150">
        <f>IF(N926="snížená",J926,0)</f>
        <v>0</v>
      </c>
      <c r="BG926" s="150">
        <f>IF(N926="zákl. přenesená",J926,0)</f>
        <v>0</v>
      </c>
      <c r="BH926" s="150">
        <f>IF(N926="sníž. přenesená",J926,0)</f>
        <v>0</v>
      </c>
      <c r="BI926" s="150">
        <f>IF(N926="nulová",J926,0)</f>
        <v>0</v>
      </c>
      <c r="BJ926" s="17" t="s">
        <v>86</v>
      </c>
      <c r="BK926" s="150">
        <f>ROUND(I926*H926,2)</f>
        <v>0</v>
      </c>
      <c r="BL926" s="17" t="s">
        <v>205</v>
      </c>
      <c r="BM926" s="149" t="s">
        <v>872</v>
      </c>
    </row>
    <row r="927" spans="2:65" s="12" customFormat="1" ht="12">
      <c r="B927" s="151"/>
      <c r="D927" s="152" t="s">
        <v>207</v>
      </c>
      <c r="E927" s="153" t="s">
        <v>1</v>
      </c>
      <c r="F927" s="154" t="s">
        <v>873</v>
      </c>
      <c r="H927" s="155">
        <v>810.15</v>
      </c>
      <c r="I927" s="156"/>
      <c r="L927" s="151"/>
      <c r="M927" s="157"/>
      <c r="T927" s="158"/>
      <c r="AT927" s="153" t="s">
        <v>207</v>
      </c>
      <c r="AU927" s="153" t="s">
        <v>86</v>
      </c>
      <c r="AV927" s="12" t="s">
        <v>86</v>
      </c>
      <c r="AW927" s="12" t="s">
        <v>30</v>
      </c>
      <c r="AX927" s="12" t="s">
        <v>73</v>
      </c>
      <c r="AY927" s="153" t="s">
        <v>199</v>
      </c>
    </row>
    <row r="928" spans="2:65" s="13" customFormat="1" ht="12">
      <c r="B928" s="159"/>
      <c r="D928" s="152" t="s">
        <v>207</v>
      </c>
      <c r="E928" s="160" t="s">
        <v>1</v>
      </c>
      <c r="F928" s="161" t="s">
        <v>209</v>
      </c>
      <c r="H928" s="162">
        <v>810.15</v>
      </c>
      <c r="I928" s="163"/>
      <c r="L928" s="159"/>
      <c r="M928" s="164"/>
      <c r="T928" s="165"/>
      <c r="AT928" s="160" t="s">
        <v>207</v>
      </c>
      <c r="AU928" s="160" t="s">
        <v>86</v>
      </c>
      <c r="AV928" s="13" t="s">
        <v>205</v>
      </c>
      <c r="AW928" s="13" t="s">
        <v>30</v>
      </c>
      <c r="AX928" s="13" t="s">
        <v>80</v>
      </c>
      <c r="AY928" s="160" t="s">
        <v>199</v>
      </c>
    </row>
    <row r="929" spans="2:65" s="1" customFormat="1" ht="24.25" customHeight="1">
      <c r="B929" s="32"/>
      <c r="C929" s="137" t="s">
        <v>874</v>
      </c>
      <c r="D929" s="137" t="s">
        <v>201</v>
      </c>
      <c r="E929" s="138" t="s">
        <v>875</v>
      </c>
      <c r="F929" s="139" t="s">
        <v>876</v>
      </c>
      <c r="G929" s="140" t="s">
        <v>204</v>
      </c>
      <c r="H929" s="141">
        <v>2.4</v>
      </c>
      <c r="I929" s="142"/>
      <c r="J929" s="143">
        <f>ROUND(I929*H929,2)</f>
        <v>0</v>
      </c>
      <c r="K929" s="144"/>
      <c r="L929" s="32"/>
      <c r="M929" s="145" t="s">
        <v>1</v>
      </c>
      <c r="N929" s="146" t="s">
        <v>39</v>
      </c>
      <c r="P929" s="147">
        <f>O929*H929</f>
        <v>0</v>
      </c>
      <c r="Q929" s="147">
        <v>4.2000000000000003E-2</v>
      </c>
      <c r="R929" s="147">
        <f>Q929*H929</f>
        <v>0.1008</v>
      </c>
      <c r="S929" s="147">
        <v>0</v>
      </c>
      <c r="T929" s="148">
        <f>S929*H929</f>
        <v>0</v>
      </c>
      <c r="AR929" s="149" t="s">
        <v>205</v>
      </c>
      <c r="AT929" s="149" t="s">
        <v>201</v>
      </c>
      <c r="AU929" s="149" t="s">
        <v>86</v>
      </c>
      <c r="AY929" s="17" t="s">
        <v>199</v>
      </c>
      <c r="BE929" s="150">
        <f>IF(N929="základní",J929,0)</f>
        <v>0</v>
      </c>
      <c r="BF929" s="150">
        <f>IF(N929="snížená",J929,0)</f>
        <v>0</v>
      </c>
      <c r="BG929" s="150">
        <f>IF(N929="zákl. přenesená",J929,0)</f>
        <v>0</v>
      </c>
      <c r="BH929" s="150">
        <f>IF(N929="sníž. přenesená",J929,0)</f>
        <v>0</v>
      </c>
      <c r="BI929" s="150">
        <f>IF(N929="nulová",J929,0)</f>
        <v>0</v>
      </c>
      <c r="BJ929" s="17" t="s">
        <v>86</v>
      </c>
      <c r="BK929" s="150">
        <f>ROUND(I929*H929,2)</f>
        <v>0</v>
      </c>
      <c r="BL929" s="17" t="s">
        <v>205</v>
      </c>
      <c r="BM929" s="149" t="s">
        <v>877</v>
      </c>
    </row>
    <row r="930" spans="2:65" s="12" customFormat="1" ht="12">
      <c r="B930" s="151"/>
      <c r="D930" s="152" t="s">
        <v>207</v>
      </c>
      <c r="E930" s="153" t="s">
        <v>1</v>
      </c>
      <c r="F930" s="154" t="s">
        <v>878</v>
      </c>
      <c r="H930" s="155">
        <v>2.4</v>
      </c>
      <c r="I930" s="156"/>
      <c r="L930" s="151"/>
      <c r="M930" s="157"/>
      <c r="T930" s="158"/>
      <c r="AT930" s="153" t="s">
        <v>207</v>
      </c>
      <c r="AU930" s="153" t="s">
        <v>86</v>
      </c>
      <c r="AV930" s="12" t="s">
        <v>86</v>
      </c>
      <c r="AW930" s="12" t="s">
        <v>30</v>
      </c>
      <c r="AX930" s="12" t="s">
        <v>73</v>
      </c>
      <c r="AY930" s="153" t="s">
        <v>199</v>
      </c>
    </row>
    <row r="931" spans="2:65" s="13" customFormat="1" ht="12">
      <c r="B931" s="159"/>
      <c r="D931" s="152" t="s">
        <v>207</v>
      </c>
      <c r="E931" s="160" t="s">
        <v>1</v>
      </c>
      <c r="F931" s="161" t="s">
        <v>879</v>
      </c>
      <c r="H931" s="162">
        <v>2.4</v>
      </c>
      <c r="I931" s="163"/>
      <c r="L931" s="159"/>
      <c r="M931" s="164"/>
      <c r="T931" s="165"/>
      <c r="AT931" s="160" t="s">
        <v>207</v>
      </c>
      <c r="AU931" s="160" t="s">
        <v>86</v>
      </c>
      <c r="AV931" s="13" t="s">
        <v>205</v>
      </c>
      <c r="AW931" s="13" t="s">
        <v>30</v>
      </c>
      <c r="AX931" s="13" t="s">
        <v>80</v>
      </c>
      <c r="AY931" s="160" t="s">
        <v>199</v>
      </c>
    </row>
    <row r="932" spans="2:65" s="1" customFormat="1" ht="16.5" customHeight="1">
      <c r="B932" s="32"/>
      <c r="C932" s="137" t="s">
        <v>880</v>
      </c>
      <c r="D932" s="137" t="s">
        <v>201</v>
      </c>
      <c r="E932" s="138" t="s">
        <v>330</v>
      </c>
      <c r="F932" s="139" t="s">
        <v>331</v>
      </c>
      <c r="G932" s="140" t="s">
        <v>204</v>
      </c>
      <c r="H932" s="141">
        <v>33.4</v>
      </c>
      <c r="I932" s="142"/>
      <c r="J932" s="143">
        <f>ROUND(I932*H932,2)</f>
        <v>0</v>
      </c>
      <c r="K932" s="144"/>
      <c r="L932" s="32"/>
      <c r="M932" s="145" t="s">
        <v>1</v>
      </c>
      <c r="N932" s="146" t="s">
        <v>39</v>
      </c>
      <c r="P932" s="147">
        <f>O932*H932</f>
        <v>0</v>
      </c>
      <c r="Q932" s="147">
        <v>1.2999999999999999E-4</v>
      </c>
      <c r="R932" s="147">
        <f>Q932*H932</f>
        <v>4.3419999999999995E-3</v>
      </c>
      <c r="S932" s="147">
        <v>0</v>
      </c>
      <c r="T932" s="148">
        <f>S932*H932</f>
        <v>0</v>
      </c>
      <c r="AR932" s="149" t="s">
        <v>205</v>
      </c>
      <c r="AT932" s="149" t="s">
        <v>201</v>
      </c>
      <c r="AU932" s="149" t="s">
        <v>86</v>
      </c>
      <c r="AY932" s="17" t="s">
        <v>199</v>
      </c>
      <c r="BE932" s="150">
        <f>IF(N932="základní",J932,0)</f>
        <v>0</v>
      </c>
      <c r="BF932" s="150">
        <f>IF(N932="snížená",J932,0)</f>
        <v>0</v>
      </c>
      <c r="BG932" s="150">
        <f>IF(N932="zákl. přenesená",J932,0)</f>
        <v>0</v>
      </c>
      <c r="BH932" s="150">
        <f>IF(N932="sníž. přenesená",J932,0)</f>
        <v>0</v>
      </c>
      <c r="BI932" s="150">
        <f>IF(N932="nulová",J932,0)</f>
        <v>0</v>
      </c>
      <c r="BJ932" s="17" t="s">
        <v>86</v>
      </c>
      <c r="BK932" s="150">
        <f>ROUND(I932*H932,2)</f>
        <v>0</v>
      </c>
      <c r="BL932" s="17" t="s">
        <v>205</v>
      </c>
      <c r="BM932" s="149" t="s">
        <v>881</v>
      </c>
    </row>
    <row r="933" spans="2:65" s="12" customFormat="1" ht="12">
      <c r="B933" s="151"/>
      <c r="D933" s="152" t="s">
        <v>207</v>
      </c>
      <c r="E933" s="153" t="s">
        <v>1</v>
      </c>
      <c r="F933" s="154" t="s">
        <v>583</v>
      </c>
      <c r="H933" s="155">
        <v>33.4</v>
      </c>
      <c r="I933" s="156"/>
      <c r="L933" s="151"/>
      <c r="M933" s="157"/>
      <c r="T933" s="158"/>
      <c r="AT933" s="153" t="s">
        <v>207</v>
      </c>
      <c r="AU933" s="153" t="s">
        <v>86</v>
      </c>
      <c r="AV933" s="12" t="s">
        <v>86</v>
      </c>
      <c r="AW933" s="12" t="s">
        <v>30</v>
      </c>
      <c r="AX933" s="12" t="s">
        <v>73</v>
      </c>
      <c r="AY933" s="153" t="s">
        <v>199</v>
      </c>
    </row>
    <row r="934" spans="2:65" s="13" customFormat="1" ht="12">
      <c r="B934" s="159"/>
      <c r="D934" s="152" t="s">
        <v>207</v>
      </c>
      <c r="E934" s="160" t="s">
        <v>1</v>
      </c>
      <c r="F934" s="161" t="s">
        <v>216</v>
      </c>
      <c r="H934" s="162">
        <v>33.4</v>
      </c>
      <c r="I934" s="163"/>
      <c r="L934" s="159"/>
      <c r="M934" s="164"/>
      <c r="T934" s="165"/>
      <c r="AT934" s="160" t="s">
        <v>207</v>
      </c>
      <c r="AU934" s="160" t="s">
        <v>86</v>
      </c>
      <c r="AV934" s="13" t="s">
        <v>205</v>
      </c>
      <c r="AW934" s="13" t="s">
        <v>30</v>
      </c>
      <c r="AX934" s="13" t="s">
        <v>80</v>
      </c>
      <c r="AY934" s="160" t="s">
        <v>199</v>
      </c>
    </row>
    <row r="935" spans="2:65" s="1" customFormat="1" ht="33" customHeight="1">
      <c r="B935" s="32"/>
      <c r="C935" s="137" t="s">
        <v>882</v>
      </c>
      <c r="D935" s="137" t="s">
        <v>201</v>
      </c>
      <c r="E935" s="138" t="s">
        <v>883</v>
      </c>
      <c r="F935" s="139" t="s">
        <v>884</v>
      </c>
      <c r="G935" s="140" t="s">
        <v>213</v>
      </c>
      <c r="H935" s="141">
        <v>3.34</v>
      </c>
      <c r="I935" s="142"/>
      <c r="J935" s="143">
        <f>ROUND(I935*H935,2)</f>
        <v>0</v>
      </c>
      <c r="K935" s="144"/>
      <c r="L935" s="32"/>
      <c r="M935" s="145" t="s">
        <v>1</v>
      </c>
      <c r="N935" s="146" t="s">
        <v>39</v>
      </c>
      <c r="P935" s="147">
        <f>O935*H935</f>
        <v>0</v>
      </c>
      <c r="Q935" s="147">
        <v>2.5018699999999998</v>
      </c>
      <c r="R935" s="147">
        <f>Q935*H935</f>
        <v>8.3562457999999982</v>
      </c>
      <c r="S935" s="147">
        <v>0</v>
      </c>
      <c r="T935" s="148">
        <f>S935*H935</f>
        <v>0</v>
      </c>
      <c r="AR935" s="149" t="s">
        <v>205</v>
      </c>
      <c r="AT935" s="149" t="s">
        <v>201</v>
      </c>
      <c r="AU935" s="149" t="s">
        <v>86</v>
      </c>
      <c r="AY935" s="17" t="s">
        <v>199</v>
      </c>
      <c r="BE935" s="150">
        <f>IF(N935="základní",J935,0)</f>
        <v>0</v>
      </c>
      <c r="BF935" s="150">
        <f>IF(N935="snížená",J935,0)</f>
        <v>0</v>
      </c>
      <c r="BG935" s="150">
        <f>IF(N935="zákl. přenesená",J935,0)</f>
        <v>0</v>
      </c>
      <c r="BH935" s="150">
        <f>IF(N935="sníž. přenesená",J935,0)</f>
        <v>0</v>
      </c>
      <c r="BI935" s="150">
        <f>IF(N935="nulová",J935,0)</f>
        <v>0</v>
      </c>
      <c r="BJ935" s="17" t="s">
        <v>86</v>
      </c>
      <c r="BK935" s="150">
        <f>ROUND(I935*H935,2)</f>
        <v>0</v>
      </c>
      <c r="BL935" s="17" t="s">
        <v>205</v>
      </c>
      <c r="BM935" s="149" t="s">
        <v>885</v>
      </c>
    </row>
    <row r="936" spans="2:65" s="12" customFormat="1" ht="12">
      <c r="B936" s="151"/>
      <c r="D936" s="152" t="s">
        <v>207</v>
      </c>
      <c r="E936" s="153" t="s">
        <v>1</v>
      </c>
      <c r="F936" s="154" t="s">
        <v>886</v>
      </c>
      <c r="H936" s="155">
        <v>3.34</v>
      </c>
      <c r="I936" s="156"/>
      <c r="L936" s="151"/>
      <c r="M936" s="157"/>
      <c r="T936" s="158"/>
      <c r="AT936" s="153" t="s">
        <v>207</v>
      </c>
      <c r="AU936" s="153" t="s">
        <v>86</v>
      </c>
      <c r="AV936" s="12" t="s">
        <v>86</v>
      </c>
      <c r="AW936" s="12" t="s">
        <v>30</v>
      </c>
      <c r="AX936" s="12" t="s">
        <v>73</v>
      </c>
      <c r="AY936" s="153" t="s">
        <v>199</v>
      </c>
    </row>
    <row r="937" spans="2:65" s="13" customFormat="1" ht="12">
      <c r="B937" s="159"/>
      <c r="D937" s="152" t="s">
        <v>207</v>
      </c>
      <c r="E937" s="160" t="s">
        <v>1</v>
      </c>
      <c r="F937" s="161" t="s">
        <v>216</v>
      </c>
      <c r="H937" s="162">
        <v>3.34</v>
      </c>
      <c r="I937" s="163"/>
      <c r="L937" s="159"/>
      <c r="M937" s="164"/>
      <c r="T937" s="165"/>
      <c r="AT937" s="160" t="s">
        <v>207</v>
      </c>
      <c r="AU937" s="160" t="s">
        <v>86</v>
      </c>
      <c r="AV937" s="13" t="s">
        <v>205</v>
      </c>
      <c r="AW937" s="13" t="s">
        <v>30</v>
      </c>
      <c r="AX937" s="13" t="s">
        <v>80</v>
      </c>
      <c r="AY937" s="160" t="s">
        <v>199</v>
      </c>
    </row>
    <row r="938" spans="2:65" s="1" customFormat="1" ht="16.5" customHeight="1">
      <c r="B938" s="32"/>
      <c r="C938" s="137" t="s">
        <v>887</v>
      </c>
      <c r="D938" s="137" t="s">
        <v>201</v>
      </c>
      <c r="E938" s="138" t="s">
        <v>888</v>
      </c>
      <c r="F938" s="139" t="s">
        <v>889</v>
      </c>
      <c r="G938" s="140" t="s">
        <v>247</v>
      </c>
      <c r="H938" s="141">
        <v>0.14799999999999999</v>
      </c>
      <c r="I938" s="142"/>
      <c r="J938" s="143">
        <f>ROUND(I938*H938,2)</f>
        <v>0</v>
      </c>
      <c r="K938" s="144"/>
      <c r="L938" s="32"/>
      <c r="M938" s="145" t="s">
        <v>1</v>
      </c>
      <c r="N938" s="146" t="s">
        <v>39</v>
      </c>
      <c r="P938" s="147">
        <f>O938*H938</f>
        <v>0</v>
      </c>
      <c r="Q938" s="147">
        <v>1.06277</v>
      </c>
      <c r="R938" s="147">
        <f>Q938*H938</f>
        <v>0.15728995999999998</v>
      </c>
      <c r="S938" s="147">
        <v>0</v>
      </c>
      <c r="T938" s="148">
        <f>S938*H938</f>
        <v>0</v>
      </c>
      <c r="AR938" s="149" t="s">
        <v>205</v>
      </c>
      <c r="AT938" s="149" t="s">
        <v>201</v>
      </c>
      <c r="AU938" s="149" t="s">
        <v>86</v>
      </c>
      <c r="AY938" s="17" t="s">
        <v>199</v>
      </c>
      <c r="BE938" s="150">
        <f>IF(N938="základní",J938,0)</f>
        <v>0</v>
      </c>
      <c r="BF938" s="150">
        <f>IF(N938="snížená",J938,0)</f>
        <v>0</v>
      </c>
      <c r="BG938" s="150">
        <f>IF(N938="zákl. přenesená",J938,0)</f>
        <v>0</v>
      </c>
      <c r="BH938" s="150">
        <f>IF(N938="sníž. přenesená",J938,0)</f>
        <v>0</v>
      </c>
      <c r="BI938" s="150">
        <f>IF(N938="nulová",J938,0)</f>
        <v>0</v>
      </c>
      <c r="BJ938" s="17" t="s">
        <v>86</v>
      </c>
      <c r="BK938" s="150">
        <f>ROUND(I938*H938,2)</f>
        <v>0</v>
      </c>
      <c r="BL938" s="17" t="s">
        <v>205</v>
      </c>
      <c r="BM938" s="149" t="s">
        <v>890</v>
      </c>
    </row>
    <row r="939" spans="2:65" s="12" customFormat="1" ht="12">
      <c r="B939" s="151"/>
      <c r="D939" s="152" t="s">
        <v>207</v>
      </c>
      <c r="E939" s="153" t="s">
        <v>1</v>
      </c>
      <c r="F939" s="154" t="s">
        <v>891</v>
      </c>
      <c r="H939" s="155">
        <v>0.14799999999999999</v>
      </c>
      <c r="I939" s="156"/>
      <c r="L939" s="151"/>
      <c r="M939" s="157"/>
      <c r="T939" s="158"/>
      <c r="AT939" s="153" t="s">
        <v>207</v>
      </c>
      <c r="AU939" s="153" t="s">
        <v>86</v>
      </c>
      <c r="AV939" s="12" t="s">
        <v>86</v>
      </c>
      <c r="AW939" s="12" t="s">
        <v>30</v>
      </c>
      <c r="AX939" s="12" t="s">
        <v>73</v>
      </c>
      <c r="AY939" s="153" t="s">
        <v>199</v>
      </c>
    </row>
    <row r="940" spans="2:65" s="13" customFormat="1" ht="12">
      <c r="B940" s="159"/>
      <c r="D940" s="152" t="s">
        <v>207</v>
      </c>
      <c r="E940" s="160" t="s">
        <v>1</v>
      </c>
      <c r="F940" s="161" t="s">
        <v>216</v>
      </c>
      <c r="H940" s="162">
        <v>0.14799999999999999</v>
      </c>
      <c r="I940" s="163"/>
      <c r="L940" s="159"/>
      <c r="M940" s="164"/>
      <c r="T940" s="165"/>
      <c r="AT940" s="160" t="s">
        <v>207</v>
      </c>
      <c r="AU940" s="160" t="s">
        <v>86</v>
      </c>
      <c r="AV940" s="13" t="s">
        <v>205</v>
      </c>
      <c r="AW940" s="13" t="s">
        <v>30</v>
      </c>
      <c r="AX940" s="13" t="s">
        <v>80</v>
      </c>
      <c r="AY940" s="160" t="s">
        <v>199</v>
      </c>
    </row>
    <row r="941" spans="2:65" s="11" customFormat="1" ht="23" customHeight="1">
      <c r="B941" s="125"/>
      <c r="D941" s="126" t="s">
        <v>72</v>
      </c>
      <c r="E941" s="135" t="s">
        <v>250</v>
      </c>
      <c r="F941" s="135" t="s">
        <v>892</v>
      </c>
      <c r="I941" s="128"/>
      <c r="J941" s="136">
        <f>BK941</f>
        <v>0</v>
      </c>
      <c r="L941" s="125"/>
      <c r="M941" s="130"/>
      <c r="P941" s="131">
        <f>P942</f>
        <v>0</v>
      </c>
      <c r="R941" s="131">
        <f>R942</f>
        <v>2.1910720000000001</v>
      </c>
      <c r="T941" s="132">
        <f>T942</f>
        <v>0</v>
      </c>
      <c r="AR941" s="126" t="s">
        <v>80</v>
      </c>
      <c r="AT941" s="133" t="s">
        <v>72</v>
      </c>
      <c r="AU941" s="133" t="s">
        <v>80</v>
      </c>
      <c r="AY941" s="126" t="s">
        <v>199</v>
      </c>
      <c r="BK941" s="134">
        <f>BK942</f>
        <v>0</v>
      </c>
    </row>
    <row r="942" spans="2:65" s="1" customFormat="1" ht="24.25" customHeight="1">
      <c r="B942" s="32"/>
      <c r="C942" s="137" t="s">
        <v>893</v>
      </c>
      <c r="D942" s="137" t="s">
        <v>201</v>
      </c>
      <c r="E942" s="138" t="s">
        <v>894</v>
      </c>
      <c r="F942" s="139" t="s">
        <v>895</v>
      </c>
      <c r="G942" s="140" t="s">
        <v>213</v>
      </c>
      <c r="H942" s="141">
        <v>1.3</v>
      </c>
      <c r="I942" s="142"/>
      <c r="J942" s="143">
        <f>ROUND(I942*H942,2)</f>
        <v>0</v>
      </c>
      <c r="K942" s="144"/>
      <c r="L942" s="32"/>
      <c r="M942" s="145" t="s">
        <v>1</v>
      </c>
      <c r="N942" s="146" t="s">
        <v>39</v>
      </c>
      <c r="P942" s="147">
        <f>O942*H942</f>
        <v>0</v>
      </c>
      <c r="Q942" s="147">
        <v>1.68544</v>
      </c>
      <c r="R942" s="147">
        <f>Q942*H942</f>
        <v>2.1910720000000001</v>
      </c>
      <c r="S942" s="147">
        <v>0</v>
      </c>
      <c r="T942" s="148">
        <f>S942*H942</f>
        <v>0</v>
      </c>
      <c r="AR942" s="149" t="s">
        <v>205</v>
      </c>
      <c r="AT942" s="149" t="s">
        <v>201</v>
      </c>
      <c r="AU942" s="149" t="s">
        <v>86</v>
      </c>
      <c r="AY942" s="17" t="s">
        <v>199</v>
      </c>
      <c r="BE942" s="150">
        <f>IF(N942="základní",J942,0)</f>
        <v>0</v>
      </c>
      <c r="BF942" s="150">
        <f>IF(N942="snížená",J942,0)</f>
        <v>0</v>
      </c>
      <c r="BG942" s="150">
        <f>IF(N942="zákl. přenesená",J942,0)</f>
        <v>0</v>
      </c>
      <c r="BH942" s="150">
        <f>IF(N942="sníž. přenesená",J942,0)</f>
        <v>0</v>
      </c>
      <c r="BI942" s="150">
        <f>IF(N942="nulová",J942,0)</f>
        <v>0</v>
      </c>
      <c r="BJ942" s="17" t="s">
        <v>86</v>
      </c>
      <c r="BK942" s="150">
        <f>ROUND(I942*H942,2)</f>
        <v>0</v>
      </c>
      <c r="BL942" s="17" t="s">
        <v>205</v>
      </c>
      <c r="BM942" s="149" t="s">
        <v>896</v>
      </c>
    </row>
    <row r="943" spans="2:65" s="11" customFormat="1" ht="23" customHeight="1">
      <c r="B943" s="125"/>
      <c r="D943" s="126" t="s">
        <v>72</v>
      </c>
      <c r="E943" s="135" t="s">
        <v>255</v>
      </c>
      <c r="F943" s="135" t="s">
        <v>897</v>
      </c>
      <c r="I943" s="128"/>
      <c r="J943" s="136">
        <f>BK943</f>
        <v>0</v>
      </c>
      <c r="L943" s="125"/>
      <c r="M943" s="130"/>
      <c r="P943" s="131">
        <f>SUM(P944:P997)</f>
        <v>0</v>
      </c>
      <c r="R943" s="131">
        <f>SUM(R944:R997)</f>
        <v>11.816148000000002</v>
      </c>
      <c r="T943" s="132">
        <f>SUM(T944:T997)</f>
        <v>0</v>
      </c>
      <c r="AR943" s="126" t="s">
        <v>80</v>
      </c>
      <c r="AT943" s="133" t="s">
        <v>72</v>
      </c>
      <c r="AU943" s="133" t="s">
        <v>80</v>
      </c>
      <c r="AY943" s="126" t="s">
        <v>199</v>
      </c>
      <c r="BK943" s="134">
        <f>SUM(BK944:BK997)</f>
        <v>0</v>
      </c>
    </row>
    <row r="944" spans="2:65" s="1" customFormat="1" ht="33" customHeight="1">
      <c r="B944" s="32"/>
      <c r="C944" s="137" t="s">
        <v>898</v>
      </c>
      <c r="D944" s="137" t="s">
        <v>201</v>
      </c>
      <c r="E944" s="138" t="s">
        <v>899</v>
      </c>
      <c r="F944" s="139" t="s">
        <v>900</v>
      </c>
      <c r="G944" s="140" t="s">
        <v>264</v>
      </c>
      <c r="H944" s="141">
        <v>70.7</v>
      </c>
      <c r="I944" s="142"/>
      <c r="J944" s="143">
        <f>ROUND(I944*H944,2)</f>
        <v>0</v>
      </c>
      <c r="K944" s="144"/>
      <c r="L944" s="32"/>
      <c r="M944" s="145" t="s">
        <v>1</v>
      </c>
      <c r="N944" s="146" t="s">
        <v>39</v>
      </c>
      <c r="P944" s="147">
        <f>O944*H944</f>
        <v>0</v>
      </c>
      <c r="Q944" s="147">
        <v>0.1295</v>
      </c>
      <c r="R944" s="147">
        <f>Q944*H944</f>
        <v>9.1556500000000014</v>
      </c>
      <c r="S944" s="147">
        <v>0</v>
      </c>
      <c r="T944" s="148">
        <f>S944*H944</f>
        <v>0</v>
      </c>
      <c r="AR944" s="149" t="s">
        <v>205</v>
      </c>
      <c r="AT944" s="149" t="s">
        <v>201</v>
      </c>
      <c r="AU944" s="149" t="s">
        <v>86</v>
      </c>
      <c r="AY944" s="17" t="s">
        <v>199</v>
      </c>
      <c r="BE944" s="150">
        <f>IF(N944="základní",J944,0)</f>
        <v>0</v>
      </c>
      <c r="BF944" s="150">
        <f>IF(N944="snížená",J944,0)</f>
        <v>0</v>
      </c>
      <c r="BG944" s="150">
        <f>IF(N944="zákl. přenesená",J944,0)</f>
        <v>0</v>
      </c>
      <c r="BH944" s="150">
        <f>IF(N944="sníž. přenesená",J944,0)</f>
        <v>0</v>
      </c>
      <c r="BI944" s="150">
        <f>IF(N944="nulová",J944,0)</f>
        <v>0</v>
      </c>
      <c r="BJ944" s="17" t="s">
        <v>86</v>
      </c>
      <c r="BK944" s="150">
        <f>ROUND(I944*H944,2)</f>
        <v>0</v>
      </c>
      <c r="BL944" s="17" t="s">
        <v>205</v>
      </c>
      <c r="BM944" s="149" t="s">
        <v>901</v>
      </c>
    </row>
    <row r="945" spans="2:65" s="12" customFormat="1" ht="12">
      <c r="B945" s="151"/>
      <c r="D945" s="152" t="s">
        <v>207</v>
      </c>
      <c r="E945" s="153" t="s">
        <v>1</v>
      </c>
      <c r="F945" s="154" t="s">
        <v>902</v>
      </c>
      <c r="H945" s="155">
        <v>70.7</v>
      </c>
      <c r="I945" s="156"/>
      <c r="L945" s="151"/>
      <c r="M945" s="157"/>
      <c r="T945" s="158"/>
      <c r="AT945" s="153" t="s">
        <v>207</v>
      </c>
      <c r="AU945" s="153" t="s">
        <v>86</v>
      </c>
      <c r="AV945" s="12" t="s">
        <v>86</v>
      </c>
      <c r="AW945" s="12" t="s">
        <v>30</v>
      </c>
      <c r="AX945" s="12" t="s">
        <v>73</v>
      </c>
      <c r="AY945" s="153" t="s">
        <v>199</v>
      </c>
    </row>
    <row r="946" spans="2:65" s="13" customFormat="1" ht="12">
      <c r="B946" s="159"/>
      <c r="D946" s="152" t="s">
        <v>207</v>
      </c>
      <c r="E946" s="160" t="s">
        <v>1</v>
      </c>
      <c r="F946" s="161" t="s">
        <v>286</v>
      </c>
      <c r="H946" s="162">
        <v>70.7</v>
      </c>
      <c r="I946" s="163"/>
      <c r="L946" s="159"/>
      <c r="M946" s="164"/>
      <c r="T946" s="165"/>
      <c r="AT946" s="160" t="s">
        <v>207</v>
      </c>
      <c r="AU946" s="160" t="s">
        <v>86</v>
      </c>
      <c r="AV946" s="13" t="s">
        <v>205</v>
      </c>
      <c r="AW946" s="13" t="s">
        <v>30</v>
      </c>
      <c r="AX946" s="13" t="s">
        <v>80</v>
      </c>
      <c r="AY946" s="160" t="s">
        <v>199</v>
      </c>
    </row>
    <row r="947" spans="2:65" s="1" customFormat="1" ht="16.5" customHeight="1">
      <c r="B947" s="32"/>
      <c r="C947" s="173" t="s">
        <v>903</v>
      </c>
      <c r="D947" s="173" t="s">
        <v>288</v>
      </c>
      <c r="E947" s="174" t="s">
        <v>904</v>
      </c>
      <c r="F947" s="175" t="s">
        <v>905</v>
      </c>
      <c r="G947" s="176" t="s">
        <v>264</v>
      </c>
      <c r="H947" s="177">
        <v>73.555999999999997</v>
      </c>
      <c r="I947" s="178"/>
      <c r="J947" s="179">
        <f>ROUND(I947*H947,2)</f>
        <v>0</v>
      </c>
      <c r="K947" s="180"/>
      <c r="L947" s="181"/>
      <c r="M947" s="182" t="s">
        <v>1</v>
      </c>
      <c r="N947" s="183" t="s">
        <v>39</v>
      </c>
      <c r="P947" s="147">
        <f>O947*H947</f>
        <v>0</v>
      </c>
      <c r="Q947" s="147">
        <v>3.5999999999999997E-2</v>
      </c>
      <c r="R947" s="147">
        <f>Q947*H947</f>
        <v>2.6480159999999997</v>
      </c>
      <c r="S947" s="147">
        <v>0</v>
      </c>
      <c r="T947" s="148">
        <f>S947*H947</f>
        <v>0</v>
      </c>
      <c r="AR947" s="149" t="s">
        <v>250</v>
      </c>
      <c r="AT947" s="149" t="s">
        <v>288</v>
      </c>
      <c r="AU947" s="149" t="s">
        <v>86</v>
      </c>
      <c r="AY947" s="17" t="s">
        <v>199</v>
      </c>
      <c r="BE947" s="150">
        <f>IF(N947="základní",J947,0)</f>
        <v>0</v>
      </c>
      <c r="BF947" s="150">
        <f>IF(N947="snížená",J947,0)</f>
        <v>0</v>
      </c>
      <c r="BG947" s="150">
        <f>IF(N947="zákl. přenesená",J947,0)</f>
        <v>0</v>
      </c>
      <c r="BH947" s="150">
        <f>IF(N947="sníž. přenesená",J947,0)</f>
        <v>0</v>
      </c>
      <c r="BI947" s="150">
        <f>IF(N947="nulová",J947,0)</f>
        <v>0</v>
      </c>
      <c r="BJ947" s="17" t="s">
        <v>86</v>
      </c>
      <c r="BK947" s="150">
        <f>ROUND(I947*H947,2)</f>
        <v>0</v>
      </c>
      <c r="BL947" s="17" t="s">
        <v>205</v>
      </c>
      <c r="BM947" s="149" t="s">
        <v>906</v>
      </c>
    </row>
    <row r="948" spans="2:65" s="12" customFormat="1" ht="12">
      <c r="B948" s="151"/>
      <c r="D948" s="152" t="s">
        <v>207</v>
      </c>
      <c r="E948" s="153" t="s">
        <v>1</v>
      </c>
      <c r="F948" s="154" t="s">
        <v>907</v>
      </c>
      <c r="H948" s="155">
        <v>72.114000000000004</v>
      </c>
      <c r="I948" s="156"/>
      <c r="L948" s="151"/>
      <c r="M948" s="157"/>
      <c r="T948" s="158"/>
      <c r="AT948" s="153" t="s">
        <v>207</v>
      </c>
      <c r="AU948" s="153" t="s">
        <v>86</v>
      </c>
      <c r="AV948" s="12" t="s">
        <v>86</v>
      </c>
      <c r="AW948" s="12" t="s">
        <v>30</v>
      </c>
      <c r="AX948" s="12" t="s">
        <v>73</v>
      </c>
      <c r="AY948" s="153" t="s">
        <v>199</v>
      </c>
    </row>
    <row r="949" spans="2:65" s="13" customFormat="1" ht="12">
      <c r="B949" s="159"/>
      <c r="D949" s="152" t="s">
        <v>207</v>
      </c>
      <c r="E949" s="160" t="s">
        <v>1</v>
      </c>
      <c r="F949" s="161" t="s">
        <v>209</v>
      </c>
      <c r="H949" s="162">
        <v>72.114000000000004</v>
      </c>
      <c r="I949" s="163"/>
      <c r="L949" s="159"/>
      <c r="M949" s="164"/>
      <c r="T949" s="165"/>
      <c r="AT949" s="160" t="s">
        <v>207</v>
      </c>
      <c r="AU949" s="160" t="s">
        <v>86</v>
      </c>
      <c r="AV949" s="13" t="s">
        <v>205</v>
      </c>
      <c r="AW949" s="13" t="s">
        <v>30</v>
      </c>
      <c r="AX949" s="13" t="s">
        <v>73</v>
      </c>
      <c r="AY949" s="160" t="s">
        <v>199</v>
      </c>
    </row>
    <row r="950" spans="2:65" s="12" customFormat="1" ht="12">
      <c r="B950" s="151"/>
      <c r="D950" s="152" t="s">
        <v>207</v>
      </c>
      <c r="E950" s="153" t="s">
        <v>1</v>
      </c>
      <c r="F950" s="154" t="s">
        <v>908</v>
      </c>
      <c r="H950" s="155">
        <v>73.555999999999997</v>
      </c>
      <c r="I950" s="156"/>
      <c r="L950" s="151"/>
      <c r="M950" s="157"/>
      <c r="T950" s="158"/>
      <c r="AT950" s="153" t="s">
        <v>207</v>
      </c>
      <c r="AU950" s="153" t="s">
        <v>86</v>
      </c>
      <c r="AV950" s="12" t="s">
        <v>86</v>
      </c>
      <c r="AW950" s="12" t="s">
        <v>30</v>
      </c>
      <c r="AX950" s="12" t="s">
        <v>80</v>
      </c>
      <c r="AY950" s="153" t="s">
        <v>199</v>
      </c>
    </row>
    <row r="951" spans="2:65" s="1" customFormat="1" ht="16.5" customHeight="1">
      <c r="B951" s="32"/>
      <c r="C951" s="137" t="s">
        <v>909</v>
      </c>
      <c r="D951" s="137" t="s">
        <v>201</v>
      </c>
      <c r="E951" s="138" t="s">
        <v>910</v>
      </c>
      <c r="F951" s="139" t="s">
        <v>911</v>
      </c>
      <c r="G951" s="140" t="s">
        <v>296</v>
      </c>
      <c r="H951" s="141">
        <v>7</v>
      </c>
      <c r="I951" s="142"/>
      <c r="J951" s="143">
        <f>ROUND(I951*H951,2)</f>
        <v>0</v>
      </c>
      <c r="K951" s="144"/>
      <c r="L951" s="32"/>
      <c r="M951" s="145" t="s">
        <v>1</v>
      </c>
      <c r="N951" s="146" t="s">
        <v>39</v>
      </c>
      <c r="P951" s="147">
        <f>O951*H951</f>
        <v>0</v>
      </c>
      <c r="Q951" s="147">
        <v>2.4000000000000001E-4</v>
      </c>
      <c r="R951" s="147">
        <f>Q951*H951</f>
        <v>1.6800000000000001E-3</v>
      </c>
      <c r="S951" s="147">
        <v>0</v>
      </c>
      <c r="T951" s="148">
        <f>S951*H951</f>
        <v>0</v>
      </c>
      <c r="AR951" s="149" t="s">
        <v>205</v>
      </c>
      <c r="AT951" s="149" t="s">
        <v>201</v>
      </c>
      <c r="AU951" s="149" t="s">
        <v>86</v>
      </c>
      <c r="AY951" s="17" t="s">
        <v>199</v>
      </c>
      <c r="BE951" s="150">
        <f>IF(N951="základní",J951,0)</f>
        <v>0</v>
      </c>
      <c r="BF951" s="150">
        <f>IF(N951="snížená",J951,0)</f>
        <v>0</v>
      </c>
      <c r="BG951" s="150">
        <f>IF(N951="zákl. přenesená",J951,0)</f>
        <v>0</v>
      </c>
      <c r="BH951" s="150">
        <f>IF(N951="sníž. přenesená",J951,0)</f>
        <v>0</v>
      </c>
      <c r="BI951" s="150">
        <f>IF(N951="nulová",J951,0)</f>
        <v>0</v>
      </c>
      <c r="BJ951" s="17" t="s">
        <v>86</v>
      </c>
      <c r="BK951" s="150">
        <f>ROUND(I951*H951,2)</f>
        <v>0</v>
      </c>
      <c r="BL951" s="17" t="s">
        <v>205</v>
      </c>
      <c r="BM951" s="149" t="s">
        <v>912</v>
      </c>
    </row>
    <row r="952" spans="2:65" s="1" customFormat="1" ht="33" customHeight="1">
      <c r="B952" s="32"/>
      <c r="C952" s="137" t="s">
        <v>913</v>
      </c>
      <c r="D952" s="137" t="s">
        <v>201</v>
      </c>
      <c r="E952" s="138" t="s">
        <v>914</v>
      </c>
      <c r="F952" s="139" t="s">
        <v>915</v>
      </c>
      <c r="G952" s="140" t="s">
        <v>204</v>
      </c>
      <c r="H952" s="141">
        <v>190</v>
      </c>
      <c r="I952" s="142"/>
      <c r="J952" s="143">
        <f>ROUND(I952*H952,2)</f>
        <v>0</v>
      </c>
      <c r="K952" s="144"/>
      <c r="L952" s="32"/>
      <c r="M952" s="145" t="s">
        <v>1</v>
      </c>
      <c r="N952" s="146" t="s">
        <v>39</v>
      </c>
      <c r="P952" s="147">
        <f>O952*H952</f>
        <v>0</v>
      </c>
      <c r="Q952" s="147">
        <v>0</v>
      </c>
      <c r="R952" s="147">
        <f>Q952*H952</f>
        <v>0</v>
      </c>
      <c r="S952" s="147">
        <v>0</v>
      </c>
      <c r="T952" s="148">
        <f>S952*H952</f>
        <v>0</v>
      </c>
      <c r="AR952" s="149" t="s">
        <v>205</v>
      </c>
      <c r="AT952" s="149" t="s">
        <v>201</v>
      </c>
      <c r="AU952" s="149" t="s">
        <v>86</v>
      </c>
      <c r="AY952" s="17" t="s">
        <v>199</v>
      </c>
      <c r="BE952" s="150">
        <f>IF(N952="základní",J952,0)</f>
        <v>0</v>
      </c>
      <c r="BF952" s="150">
        <f>IF(N952="snížená",J952,0)</f>
        <v>0</v>
      </c>
      <c r="BG952" s="150">
        <f>IF(N952="zákl. přenesená",J952,0)</f>
        <v>0</v>
      </c>
      <c r="BH952" s="150">
        <f>IF(N952="sníž. přenesená",J952,0)</f>
        <v>0</v>
      </c>
      <c r="BI952" s="150">
        <f>IF(N952="nulová",J952,0)</f>
        <v>0</v>
      </c>
      <c r="BJ952" s="17" t="s">
        <v>86</v>
      </c>
      <c r="BK952" s="150">
        <f>ROUND(I952*H952,2)</f>
        <v>0</v>
      </c>
      <c r="BL952" s="17" t="s">
        <v>205</v>
      </c>
      <c r="BM952" s="149" t="s">
        <v>916</v>
      </c>
    </row>
    <row r="953" spans="2:65" s="12" customFormat="1" ht="12">
      <c r="B953" s="151"/>
      <c r="D953" s="152" t="s">
        <v>207</v>
      </c>
      <c r="E953" s="153" t="s">
        <v>1</v>
      </c>
      <c r="F953" s="154" t="s">
        <v>917</v>
      </c>
      <c r="H953" s="155">
        <v>74.400000000000006</v>
      </c>
      <c r="I953" s="156"/>
      <c r="L953" s="151"/>
      <c r="M953" s="157"/>
      <c r="T953" s="158"/>
      <c r="AT953" s="153" t="s">
        <v>207</v>
      </c>
      <c r="AU953" s="153" t="s">
        <v>86</v>
      </c>
      <c r="AV953" s="12" t="s">
        <v>86</v>
      </c>
      <c r="AW953" s="12" t="s">
        <v>30</v>
      </c>
      <c r="AX953" s="12" t="s">
        <v>73</v>
      </c>
      <c r="AY953" s="153" t="s">
        <v>199</v>
      </c>
    </row>
    <row r="954" spans="2:65" s="12" customFormat="1" ht="12">
      <c r="B954" s="151"/>
      <c r="D954" s="152" t="s">
        <v>207</v>
      </c>
      <c r="E954" s="153" t="s">
        <v>1</v>
      </c>
      <c r="F954" s="154" t="s">
        <v>918</v>
      </c>
      <c r="H954" s="155">
        <v>115.6</v>
      </c>
      <c r="I954" s="156"/>
      <c r="L954" s="151"/>
      <c r="M954" s="157"/>
      <c r="T954" s="158"/>
      <c r="AT954" s="153" t="s">
        <v>207</v>
      </c>
      <c r="AU954" s="153" t="s">
        <v>86</v>
      </c>
      <c r="AV954" s="12" t="s">
        <v>86</v>
      </c>
      <c r="AW954" s="12" t="s">
        <v>30</v>
      </c>
      <c r="AX954" s="12" t="s">
        <v>73</v>
      </c>
      <c r="AY954" s="153" t="s">
        <v>199</v>
      </c>
    </row>
    <row r="955" spans="2:65" s="13" customFormat="1" ht="12">
      <c r="B955" s="159"/>
      <c r="D955" s="152" t="s">
        <v>207</v>
      </c>
      <c r="E955" s="160" t="s">
        <v>1</v>
      </c>
      <c r="F955" s="161" t="s">
        <v>209</v>
      </c>
      <c r="H955" s="162">
        <v>190</v>
      </c>
      <c r="I955" s="163"/>
      <c r="L955" s="159"/>
      <c r="M955" s="164"/>
      <c r="T955" s="165"/>
      <c r="AT955" s="160" t="s">
        <v>207</v>
      </c>
      <c r="AU955" s="160" t="s">
        <v>86</v>
      </c>
      <c r="AV955" s="13" t="s">
        <v>205</v>
      </c>
      <c r="AW955" s="13" t="s">
        <v>30</v>
      </c>
      <c r="AX955" s="13" t="s">
        <v>80</v>
      </c>
      <c r="AY955" s="160" t="s">
        <v>199</v>
      </c>
    </row>
    <row r="956" spans="2:65" s="1" customFormat="1" ht="38" customHeight="1">
      <c r="B956" s="32"/>
      <c r="C956" s="137" t="s">
        <v>919</v>
      </c>
      <c r="D956" s="137" t="s">
        <v>201</v>
      </c>
      <c r="E956" s="138" t="s">
        <v>920</v>
      </c>
      <c r="F956" s="139" t="s">
        <v>921</v>
      </c>
      <c r="G956" s="140" t="s">
        <v>204</v>
      </c>
      <c r="H956" s="141">
        <v>8550</v>
      </c>
      <c r="I956" s="142"/>
      <c r="J956" s="143">
        <f>ROUND(I956*H956,2)</f>
        <v>0</v>
      </c>
      <c r="K956" s="144"/>
      <c r="L956" s="32"/>
      <c r="M956" s="145" t="s">
        <v>1</v>
      </c>
      <c r="N956" s="146" t="s">
        <v>39</v>
      </c>
      <c r="P956" s="147">
        <f>O956*H956</f>
        <v>0</v>
      </c>
      <c r="Q956" s="147">
        <v>0</v>
      </c>
      <c r="R956" s="147">
        <f>Q956*H956</f>
        <v>0</v>
      </c>
      <c r="S956" s="147">
        <v>0</v>
      </c>
      <c r="T956" s="148">
        <f>S956*H956</f>
        <v>0</v>
      </c>
      <c r="AR956" s="149" t="s">
        <v>205</v>
      </c>
      <c r="AT956" s="149" t="s">
        <v>201</v>
      </c>
      <c r="AU956" s="149" t="s">
        <v>86</v>
      </c>
      <c r="AY956" s="17" t="s">
        <v>199</v>
      </c>
      <c r="BE956" s="150">
        <f>IF(N956="základní",J956,0)</f>
        <v>0</v>
      </c>
      <c r="BF956" s="150">
        <f>IF(N956="snížená",J956,0)</f>
        <v>0</v>
      </c>
      <c r="BG956" s="150">
        <f>IF(N956="zákl. přenesená",J956,0)</f>
        <v>0</v>
      </c>
      <c r="BH956" s="150">
        <f>IF(N956="sníž. přenesená",J956,0)</f>
        <v>0</v>
      </c>
      <c r="BI956" s="150">
        <f>IF(N956="nulová",J956,0)</f>
        <v>0</v>
      </c>
      <c r="BJ956" s="17" t="s">
        <v>86</v>
      </c>
      <c r="BK956" s="150">
        <f>ROUND(I956*H956,2)</f>
        <v>0</v>
      </c>
      <c r="BL956" s="17" t="s">
        <v>205</v>
      </c>
      <c r="BM956" s="149" t="s">
        <v>922</v>
      </c>
    </row>
    <row r="957" spans="2:65" s="12" customFormat="1" ht="12">
      <c r="B957" s="151"/>
      <c r="D957" s="152" t="s">
        <v>207</v>
      </c>
      <c r="E957" s="153" t="s">
        <v>1</v>
      </c>
      <c r="F957" s="154" t="s">
        <v>923</v>
      </c>
      <c r="H957" s="155">
        <v>8550</v>
      </c>
      <c r="I957" s="156"/>
      <c r="L957" s="151"/>
      <c r="M957" s="157"/>
      <c r="T957" s="158"/>
      <c r="AT957" s="153" t="s">
        <v>207</v>
      </c>
      <c r="AU957" s="153" t="s">
        <v>86</v>
      </c>
      <c r="AV957" s="12" t="s">
        <v>86</v>
      </c>
      <c r="AW957" s="12" t="s">
        <v>30</v>
      </c>
      <c r="AX957" s="12" t="s">
        <v>73</v>
      </c>
      <c r="AY957" s="153" t="s">
        <v>199</v>
      </c>
    </row>
    <row r="958" spans="2:65" s="13" customFormat="1" ht="12">
      <c r="B958" s="159"/>
      <c r="D958" s="152" t="s">
        <v>207</v>
      </c>
      <c r="E958" s="160" t="s">
        <v>1</v>
      </c>
      <c r="F958" s="161" t="s">
        <v>209</v>
      </c>
      <c r="H958" s="162">
        <v>8550</v>
      </c>
      <c r="I958" s="163"/>
      <c r="L958" s="159"/>
      <c r="M958" s="164"/>
      <c r="T958" s="165"/>
      <c r="AT958" s="160" t="s">
        <v>207</v>
      </c>
      <c r="AU958" s="160" t="s">
        <v>86</v>
      </c>
      <c r="AV958" s="13" t="s">
        <v>205</v>
      </c>
      <c r="AW958" s="13" t="s">
        <v>30</v>
      </c>
      <c r="AX958" s="13" t="s">
        <v>80</v>
      </c>
      <c r="AY958" s="160" t="s">
        <v>199</v>
      </c>
    </row>
    <row r="959" spans="2:65" s="1" customFormat="1" ht="33" customHeight="1">
      <c r="B959" s="32"/>
      <c r="C959" s="137" t="s">
        <v>924</v>
      </c>
      <c r="D959" s="137" t="s">
        <v>201</v>
      </c>
      <c r="E959" s="138" t="s">
        <v>925</v>
      </c>
      <c r="F959" s="139" t="s">
        <v>926</v>
      </c>
      <c r="G959" s="140" t="s">
        <v>204</v>
      </c>
      <c r="H959" s="141">
        <v>190</v>
      </c>
      <c r="I959" s="142"/>
      <c r="J959" s="143">
        <f>ROUND(I959*H959,2)</f>
        <v>0</v>
      </c>
      <c r="K959" s="144"/>
      <c r="L959" s="32"/>
      <c r="M959" s="145" t="s">
        <v>1</v>
      </c>
      <c r="N959" s="146" t="s">
        <v>39</v>
      </c>
      <c r="P959" s="147">
        <f>O959*H959</f>
        <v>0</v>
      </c>
      <c r="Q959" s="147">
        <v>0</v>
      </c>
      <c r="R959" s="147">
        <f>Q959*H959</f>
        <v>0</v>
      </c>
      <c r="S959" s="147">
        <v>0</v>
      </c>
      <c r="T959" s="148">
        <f>S959*H959</f>
        <v>0</v>
      </c>
      <c r="AR959" s="149" t="s">
        <v>205</v>
      </c>
      <c r="AT959" s="149" t="s">
        <v>201</v>
      </c>
      <c r="AU959" s="149" t="s">
        <v>86</v>
      </c>
      <c r="AY959" s="17" t="s">
        <v>199</v>
      </c>
      <c r="BE959" s="150">
        <f>IF(N959="základní",J959,0)</f>
        <v>0</v>
      </c>
      <c r="BF959" s="150">
        <f>IF(N959="snížená",J959,0)</f>
        <v>0</v>
      </c>
      <c r="BG959" s="150">
        <f>IF(N959="zákl. přenesená",J959,0)</f>
        <v>0</v>
      </c>
      <c r="BH959" s="150">
        <f>IF(N959="sníž. přenesená",J959,0)</f>
        <v>0</v>
      </c>
      <c r="BI959" s="150">
        <f>IF(N959="nulová",J959,0)</f>
        <v>0</v>
      </c>
      <c r="BJ959" s="17" t="s">
        <v>86</v>
      </c>
      <c r="BK959" s="150">
        <f>ROUND(I959*H959,2)</f>
        <v>0</v>
      </c>
      <c r="BL959" s="17" t="s">
        <v>205</v>
      </c>
      <c r="BM959" s="149" t="s">
        <v>927</v>
      </c>
    </row>
    <row r="960" spans="2:65" s="1" customFormat="1" ht="16.5" customHeight="1">
      <c r="B960" s="32"/>
      <c r="C960" s="137" t="s">
        <v>928</v>
      </c>
      <c r="D960" s="137" t="s">
        <v>201</v>
      </c>
      <c r="E960" s="138" t="s">
        <v>929</v>
      </c>
      <c r="F960" s="139" t="s">
        <v>930</v>
      </c>
      <c r="G960" s="140" t="s">
        <v>204</v>
      </c>
      <c r="H960" s="141">
        <v>190</v>
      </c>
      <c r="I960" s="142"/>
      <c r="J960" s="143">
        <f>ROUND(I960*H960,2)</f>
        <v>0</v>
      </c>
      <c r="K960" s="144"/>
      <c r="L960" s="32"/>
      <c r="M960" s="145" t="s">
        <v>1</v>
      </c>
      <c r="N960" s="146" t="s">
        <v>39</v>
      </c>
      <c r="P960" s="147">
        <f>O960*H960</f>
        <v>0</v>
      </c>
      <c r="Q960" s="147">
        <v>0</v>
      </c>
      <c r="R960" s="147">
        <f>Q960*H960</f>
        <v>0</v>
      </c>
      <c r="S960" s="147">
        <v>0</v>
      </c>
      <c r="T960" s="148">
        <f>S960*H960</f>
        <v>0</v>
      </c>
      <c r="AR960" s="149" t="s">
        <v>205</v>
      </c>
      <c r="AT960" s="149" t="s">
        <v>201</v>
      </c>
      <c r="AU960" s="149" t="s">
        <v>86</v>
      </c>
      <c r="AY960" s="17" t="s">
        <v>199</v>
      </c>
      <c r="BE960" s="150">
        <f>IF(N960="základní",J960,0)</f>
        <v>0</v>
      </c>
      <c r="BF960" s="150">
        <f>IF(N960="snížená",J960,0)</f>
        <v>0</v>
      </c>
      <c r="BG960" s="150">
        <f>IF(N960="zákl. přenesená",J960,0)</f>
        <v>0</v>
      </c>
      <c r="BH960" s="150">
        <f>IF(N960="sníž. přenesená",J960,0)</f>
        <v>0</v>
      </c>
      <c r="BI960" s="150">
        <f>IF(N960="nulová",J960,0)</f>
        <v>0</v>
      </c>
      <c r="BJ960" s="17" t="s">
        <v>86</v>
      </c>
      <c r="BK960" s="150">
        <f>ROUND(I960*H960,2)</f>
        <v>0</v>
      </c>
      <c r="BL960" s="17" t="s">
        <v>205</v>
      </c>
      <c r="BM960" s="149" t="s">
        <v>931</v>
      </c>
    </row>
    <row r="961" spans="2:65" s="12" customFormat="1" ht="12">
      <c r="B961" s="151"/>
      <c r="D961" s="152" t="s">
        <v>207</v>
      </c>
      <c r="E961" s="153" t="s">
        <v>1</v>
      </c>
      <c r="F961" s="154" t="s">
        <v>917</v>
      </c>
      <c r="H961" s="155">
        <v>74.400000000000006</v>
      </c>
      <c r="I961" s="156"/>
      <c r="L961" s="151"/>
      <c r="M961" s="157"/>
      <c r="T961" s="158"/>
      <c r="AT961" s="153" t="s">
        <v>207</v>
      </c>
      <c r="AU961" s="153" t="s">
        <v>86</v>
      </c>
      <c r="AV961" s="12" t="s">
        <v>86</v>
      </c>
      <c r="AW961" s="12" t="s">
        <v>30</v>
      </c>
      <c r="AX961" s="12" t="s">
        <v>73</v>
      </c>
      <c r="AY961" s="153" t="s">
        <v>199</v>
      </c>
    </row>
    <row r="962" spans="2:65" s="12" customFormat="1" ht="12">
      <c r="B962" s="151"/>
      <c r="D962" s="152" t="s">
        <v>207</v>
      </c>
      <c r="E962" s="153" t="s">
        <v>1</v>
      </c>
      <c r="F962" s="154" t="s">
        <v>918</v>
      </c>
      <c r="H962" s="155">
        <v>115.6</v>
      </c>
      <c r="I962" s="156"/>
      <c r="L962" s="151"/>
      <c r="M962" s="157"/>
      <c r="T962" s="158"/>
      <c r="AT962" s="153" t="s">
        <v>207</v>
      </c>
      <c r="AU962" s="153" t="s">
        <v>86</v>
      </c>
      <c r="AV962" s="12" t="s">
        <v>86</v>
      </c>
      <c r="AW962" s="12" t="s">
        <v>30</v>
      </c>
      <c r="AX962" s="12" t="s">
        <v>73</v>
      </c>
      <c r="AY962" s="153" t="s">
        <v>199</v>
      </c>
    </row>
    <row r="963" spans="2:65" s="13" customFormat="1" ht="12">
      <c r="B963" s="159"/>
      <c r="D963" s="152" t="s">
        <v>207</v>
      </c>
      <c r="E963" s="160" t="s">
        <v>1</v>
      </c>
      <c r="F963" s="161" t="s">
        <v>209</v>
      </c>
      <c r="H963" s="162">
        <v>190</v>
      </c>
      <c r="I963" s="163"/>
      <c r="L963" s="159"/>
      <c r="M963" s="164"/>
      <c r="T963" s="165"/>
      <c r="AT963" s="160" t="s">
        <v>207</v>
      </c>
      <c r="AU963" s="160" t="s">
        <v>86</v>
      </c>
      <c r="AV963" s="13" t="s">
        <v>205</v>
      </c>
      <c r="AW963" s="13" t="s">
        <v>30</v>
      </c>
      <c r="AX963" s="13" t="s">
        <v>80</v>
      </c>
      <c r="AY963" s="160" t="s">
        <v>199</v>
      </c>
    </row>
    <row r="964" spans="2:65" s="1" customFormat="1" ht="16.5" customHeight="1">
      <c r="B964" s="32"/>
      <c r="C964" s="137" t="s">
        <v>932</v>
      </c>
      <c r="D964" s="137" t="s">
        <v>201</v>
      </c>
      <c r="E964" s="138" t="s">
        <v>933</v>
      </c>
      <c r="F964" s="139" t="s">
        <v>934</v>
      </c>
      <c r="G964" s="140" t="s">
        <v>204</v>
      </c>
      <c r="H964" s="141">
        <v>8550</v>
      </c>
      <c r="I964" s="142"/>
      <c r="J964" s="143">
        <f>ROUND(I964*H964,2)</f>
        <v>0</v>
      </c>
      <c r="K964" s="144"/>
      <c r="L964" s="32"/>
      <c r="M964" s="145" t="s">
        <v>1</v>
      </c>
      <c r="N964" s="146" t="s">
        <v>39</v>
      </c>
      <c r="P964" s="147">
        <f>O964*H964</f>
        <v>0</v>
      </c>
      <c r="Q964" s="147">
        <v>0</v>
      </c>
      <c r="R964" s="147">
        <f>Q964*H964</f>
        <v>0</v>
      </c>
      <c r="S964" s="147">
        <v>0</v>
      </c>
      <c r="T964" s="148">
        <f>S964*H964</f>
        <v>0</v>
      </c>
      <c r="AR964" s="149" t="s">
        <v>205</v>
      </c>
      <c r="AT964" s="149" t="s">
        <v>201</v>
      </c>
      <c r="AU964" s="149" t="s">
        <v>86</v>
      </c>
      <c r="AY964" s="17" t="s">
        <v>199</v>
      </c>
      <c r="BE964" s="150">
        <f>IF(N964="základní",J964,0)</f>
        <v>0</v>
      </c>
      <c r="BF964" s="150">
        <f>IF(N964="snížená",J964,0)</f>
        <v>0</v>
      </c>
      <c r="BG964" s="150">
        <f>IF(N964="zákl. přenesená",J964,0)</f>
        <v>0</v>
      </c>
      <c r="BH964" s="150">
        <f>IF(N964="sníž. přenesená",J964,0)</f>
        <v>0</v>
      </c>
      <c r="BI964" s="150">
        <f>IF(N964="nulová",J964,0)</f>
        <v>0</v>
      </c>
      <c r="BJ964" s="17" t="s">
        <v>86</v>
      </c>
      <c r="BK964" s="150">
        <f>ROUND(I964*H964,2)</f>
        <v>0</v>
      </c>
      <c r="BL964" s="17" t="s">
        <v>205</v>
      </c>
      <c r="BM964" s="149" t="s">
        <v>935</v>
      </c>
    </row>
    <row r="965" spans="2:65" s="12" customFormat="1" ht="12">
      <c r="B965" s="151"/>
      <c r="D965" s="152" t="s">
        <v>207</v>
      </c>
      <c r="E965" s="153" t="s">
        <v>1</v>
      </c>
      <c r="F965" s="154" t="s">
        <v>923</v>
      </c>
      <c r="H965" s="155">
        <v>8550</v>
      </c>
      <c r="I965" s="156"/>
      <c r="L965" s="151"/>
      <c r="M965" s="157"/>
      <c r="T965" s="158"/>
      <c r="AT965" s="153" t="s">
        <v>207</v>
      </c>
      <c r="AU965" s="153" t="s">
        <v>86</v>
      </c>
      <c r="AV965" s="12" t="s">
        <v>86</v>
      </c>
      <c r="AW965" s="12" t="s">
        <v>30</v>
      </c>
      <c r="AX965" s="12" t="s">
        <v>73</v>
      </c>
      <c r="AY965" s="153" t="s">
        <v>199</v>
      </c>
    </row>
    <row r="966" spans="2:65" s="13" customFormat="1" ht="12">
      <c r="B966" s="159"/>
      <c r="D966" s="152" t="s">
        <v>207</v>
      </c>
      <c r="E966" s="160" t="s">
        <v>1</v>
      </c>
      <c r="F966" s="161" t="s">
        <v>209</v>
      </c>
      <c r="H966" s="162">
        <v>8550</v>
      </c>
      <c r="I966" s="163"/>
      <c r="L966" s="159"/>
      <c r="M966" s="164"/>
      <c r="T966" s="165"/>
      <c r="AT966" s="160" t="s">
        <v>207</v>
      </c>
      <c r="AU966" s="160" t="s">
        <v>86</v>
      </c>
      <c r="AV966" s="13" t="s">
        <v>205</v>
      </c>
      <c r="AW966" s="13" t="s">
        <v>30</v>
      </c>
      <c r="AX966" s="13" t="s">
        <v>80</v>
      </c>
      <c r="AY966" s="160" t="s">
        <v>199</v>
      </c>
    </row>
    <row r="967" spans="2:65" s="1" customFormat="1" ht="21.75" customHeight="1">
      <c r="B967" s="32"/>
      <c r="C967" s="137" t="s">
        <v>936</v>
      </c>
      <c r="D967" s="137" t="s">
        <v>201</v>
      </c>
      <c r="E967" s="138" t="s">
        <v>937</v>
      </c>
      <c r="F967" s="139" t="s">
        <v>938</v>
      </c>
      <c r="G967" s="140" t="s">
        <v>204</v>
      </c>
      <c r="H967" s="141">
        <v>190</v>
      </c>
      <c r="I967" s="142"/>
      <c r="J967" s="143">
        <f>ROUND(I967*H967,2)</f>
        <v>0</v>
      </c>
      <c r="K967" s="144"/>
      <c r="L967" s="32"/>
      <c r="M967" s="145" t="s">
        <v>1</v>
      </c>
      <c r="N967" s="146" t="s">
        <v>39</v>
      </c>
      <c r="P967" s="147">
        <f>O967*H967</f>
        <v>0</v>
      </c>
      <c r="Q967" s="147">
        <v>0</v>
      </c>
      <c r="R967" s="147">
        <f>Q967*H967</f>
        <v>0</v>
      </c>
      <c r="S967" s="147">
        <v>0</v>
      </c>
      <c r="T967" s="148">
        <f>S967*H967</f>
        <v>0</v>
      </c>
      <c r="AR967" s="149" t="s">
        <v>205</v>
      </c>
      <c r="AT967" s="149" t="s">
        <v>201</v>
      </c>
      <c r="AU967" s="149" t="s">
        <v>86</v>
      </c>
      <c r="AY967" s="17" t="s">
        <v>199</v>
      </c>
      <c r="BE967" s="150">
        <f>IF(N967="základní",J967,0)</f>
        <v>0</v>
      </c>
      <c r="BF967" s="150">
        <f>IF(N967="snížená",J967,0)</f>
        <v>0</v>
      </c>
      <c r="BG967" s="150">
        <f>IF(N967="zákl. přenesená",J967,0)</f>
        <v>0</v>
      </c>
      <c r="BH967" s="150">
        <f>IF(N967="sníž. přenesená",J967,0)</f>
        <v>0</v>
      </c>
      <c r="BI967" s="150">
        <f>IF(N967="nulová",J967,0)</f>
        <v>0</v>
      </c>
      <c r="BJ967" s="17" t="s">
        <v>86</v>
      </c>
      <c r="BK967" s="150">
        <f>ROUND(I967*H967,2)</f>
        <v>0</v>
      </c>
      <c r="BL967" s="17" t="s">
        <v>205</v>
      </c>
      <c r="BM967" s="149" t="s">
        <v>939</v>
      </c>
    </row>
    <row r="968" spans="2:65" s="1" customFormat="1" ht="24.25" customHeight="1">
      <c r="B968" s="32"/>
      <c r="C968" s="137" t="s">
        <v>940</v>
      </c>
      <c r="D968" s="137" t="s">
        <v>201</v>
      </c>
      <c r="E968" s="138" t="s">
        <v>941</v>
      </c>
      <c r="F968" s="139" t="s">
        <v>942</v>
      </c>
      <c r="G968" s="140" t="s">
        <v>296</v>
      </c>
      <c r="H968" s="141">
        <v>3</v>
      </c>
      <c r="I968" s="142"/>
      <c r="J968" s="143">
        <f>ROUND(I968*H968,2)</f>
        <v>0</v>
      </c>
      <c r="K968" s="144"/>
      <c r="L968" s="32"/>
      <c r="M968" s="145" t="s">
        <v>1</v>
      </c>
      <c r="N968" s="146" t="s">
        <v>39</v>
      </c>
      <c r="P968" s="147">
        <f>O968*H968</f>
        <v>0</v>
      </c>
      <c r="Q968" s="147">
        <v>0</v>
      </c>
      <c r="R968" s="147">
        <f>Q968*H968</f>
        <v>0</v>
      </c>
      <c r="S968" s="147">
        <v>0</v>
      </c>
      <c r="T968" s="148">
        <f>S968*H968</f>
        <v>0</v>
      </c>
      <c r="AR968" s="149" t="s">
        <v>205</v>
      </c>
      <c r="AT968" s="149" t="s">
        <v>201</v>
      </c>
      <c r="AU968" s="149" t="s">
        <v>86</v>
      </c>
      <c r="AY968" s="17" t="s">
        <v>199</v>
      </c>
      <c r="BE968" s="150">
        <f>IF(N968="základní",J968,0)</f>
        <v>0</v>
      </c>
      <c r="BF968" s="150">
        <f>IF(N968="snížená",J968,0)</f>
        <v>0</v>
      </c>
      <c r="BG968" s="150">
        <f>IF(N968="zákl. přenesená",J968,0)</f>
        <v>0</v>
      </c>
      <c r="BH968" s="150">
        <f>IF(N968="sníž. přenesená",J968,0)</f>
        <v>0</v>
      </c>
      <c r="BI968" s="150">
        <f>IF(N968="nulová",J968,0)</f>
        <v>0</v>
      </c>
      <c r="BJ968" s="17" t="s">
        <v>86</v>
      </c>
      <c r="BK968" s="150">
        <f>ROUND(I968*H968,2)</f>
        <v>0</v>
      </c>
      <c r="BL968" s="17" t="s">
        <v>205</v>
      </c>
      <c r="BM968" s="149" t="s">
        <v>943</v>
      </c>
    </row>
    <row r="969" spans="2:65" s="1" customFormat="1" ht="33" customHeight="1">
      <c r="B969" s="32"/>
      <c r="C969" s="137" t="s">
        <v>944</v>
      </c>
      <c r="D969" s="137" t="s">
        <v>201</v>
      </c>
      <c r="E969" s="138" t="s">
        <v>945</v>
      </c>
      <c r="F969" s="139" t="s">
        <v>946</v>
      </c>
      <c r="G969" s="140" t="s">
        <v>296</v>
      </c>
      <c r="H969" s="141">
        <v>135</v>
      </c>
      <c r="I969" s="142"/>
      <c r="J969" s="143">
        <f>ROUND(I969*H969,2)</f>
        <v>0</v>
      </c>
      <c r="K969" s="144"/>
      <c r="L969" s="32"/>
      <c r="M969" s="145" t="s">
        <v>1</v>
      </c>
      <c r="N969" s="146" t="s">
        <v>39</v>
      </c>
      <c r="P969" s="147">
        <f>O969*H969</f>
        <v>0</v>
      </c>
      <c r="Q969" s="147">
        <v>0</v>
      </c>
      <c r="R969" s="147">
        <f>Q969*H969</f>
        <v>0</v>
      </c>
      <c r="S969" s="147">
        <v>0</v>
      </c>
      <c r="T969" s="148">
        <f>S969*H969</f>
        <v>0</v>
      </c>
      <c r="AR969" s="149" t="s">
        <v>205</v>
      </c>
      <c r="AT969" s="149" t="s">
        <v>201</v>
      </c>
      <c r="AU969" s="149" t="s">
        <v>86</v>
      </c>
      <c r="AY969" s="17" t="s">
        <v>199</v>
      </c>
      <c r="BE969" s="150">
        <f>IF(N969="základní",J969,0)</f>
        <v>0</v>
      </c>
      <c r="BF969" s="150">
        <f>IF(N969="snížená",J969,0)</f>
        <v>0</v>
      </c>
      <c r="BG969" s="150">
        <f>IF(N969="zákl. přenesená",J969,0)</f>
        <v>0</v>
      </c>
      <c r="BH969" s="150">
        <f>IF(N969="sníž. přenesená",J969,0)</f>
        <v>0</v>
      </c>
      <c r="BI969" s="150">
        <f>IF(N969="nulová",J969,0)</f>
        <v>0</v>
      </c>
      <c r="BJ969" s="17" t="s">
        <v>86</v>
      </c>
      <c r="BK969" s="150">
        <f>ROUND(I969*H969,2)</f>
        <v>0</v>
      </c>
      <c r="BL969" s="17" t="s">
        <v>205</v>
      </c>
      <c r="BM969" s="149" t="s">
        <v>947</v>
      </c>
    </row>
    <row r="970" spans="2:65" s="12" customFormat="1" ht="12">
      <c r="B970" s="151"/>
      <c r="D970" s="152" t="s">
        <v>207</v>
      </c>
      <c r="E970" s="153" t="s">
        <v>1</v>
      </c>
      <c r="F970" s="154" t="s">
        <v>948</v>
      </c>
      <c r="H970" s="155">
        <v>135</v>
      </c>
      <c r="I970" s="156"/>
      <c r="L970" s="151"/>
      <c r="M970" s="157"/>
      <c r="T970" s="158"/>
      <c r="AT970" s="153" t="s">
        <v>207</v>
      </c>
      <c r="AU970" s="153" t="s">
        <v>86</v>
      </c>
      <c r="AV970" s="12" t="s">
        <v>86</v>
      </c>
      <c r="AW970" s="12" t="s">
        <v>30</v>
      </c>
      <c r="AX970" s="12" t="s">
        <v>73</v>
      </c>
      <c r="AY970" s="153" t="s">
        <v>199</v>
      </c>
    </row>
    <row r="971" spans="2:65" s="13" customFormat="1" ht="12">
      <c r="B971" s="159"/>
      <c r="D971" s="152" t="s">
        <v>207</v>
      </c>
      <c r="E971" s="160" t="s">
        <v>1</v>
      </c>
      <c r="F971" s="161" t="s">
        <v>209</v>
      </c>
      <c r="H971" s="162">
        <v>135</v>
      </c>
      <c r="I971" s="163"/>
      <c r="L971" s="159"/>
      <c r="M971" s="164"/>
      <c r="T971" s="165"/>
      <c r="AT971" s="160" t="s">
        <v>207</v>
      </c>
      <c r="AU971" s="160" t="s">
        <v>86</v>
      </c>
      <c r="AV971" s="13" t="s">
        <v>205</v>
      </c>
      <c r="AW971" s="13" t="s">
        <v>30</v>
      </c>
      <c r="AX971" s="13" t="s">
        <v>80</v>
      </c>
      <c r="AY971" s="160" t="s">
        <v>199</v>
      </c>
    </row>
    <row r="972" spans="2:65" s="1" customFormat="1" ht="24.25" customHeight="1">
      <c r="B972" s="32"/>
      <c r="C972" s="137" t="s">
        <v>949</v>
      </c>
      <c r="D972" s="137" t="s">
        <v>201</v>
      </c>
      <c r="E972" s="138" t="s">
        <v>950</v>
      </c>
      <c r="F972" s="139" t="s">
        <v>951</v>
      </c>
      <c r="G972" s="140" t="s">
        <v>296</v>
      </c>
      <c r="H972" s="141">
        <v>3</v>
      </c>
      <c r="I972" s="142"/>
      <c r="J972" s="143">
        <f>ROUND(I972*H972,2)</f>
        <v>0</v>
      </c>
      <c r="K972" s="144"/>
      <c r="L972" s="32"/>
      <c r="M972" s="145" t="s">
        <v>1</v>
      </c>
      <c r="N972" s="146" t="s">
        <v>39</v>
      </c>
      <c r="P972" s="147">
        <f>O972*H972</f>
        <v>0</v>
      </c>
      <c r="Q972" s="147">
        <v>0</v>
      </c>
      <c r="R972" s="147">
        <f>Q972*H972</f>
        <v>0</v>
      </c>
      <c r="S972" s="147">
        <v>0</v>
      </c>
      <c r="T972" s="148">
        <f>S972*H972</f>
        <v>0</v>
      </c>
      <c r="AR972" s="149" t="s">
        <v>205</v>
      </c>
      <c r="AT972" s="149" t="s">
        <v>201</v>
      </c>
      <c r="AU972" s="149" t="s">
        <v>86</v>
      </c>
      <c r="AY972" s="17" t="s">
        <v>199</v>
      </c>
      <c r="BE972" s="150">
        <f>IF(N972="základní",J972,0)</f>
        <v>0</v>
      </c>
      <c r="BF972" s="150">
        <f>IF(N972="snížená",J972,0)</f>
        <v>0</v>
      </c>
      <c r="BG972" s="150">
        <f>IF(N972="zákl. přenesená",J972,0)</f>
        <v>0</v>
      </c>
      <c r="BH972" s="150">
        <f>IF(N972="sníž. přenesená",J972,0)</f>
        <v>0</v>
      </c>
      <c r="BI972" s="150">
        <f>IF(N972="nulová",J972,0)</f>
        <v>0</v>
      </c>
      <c r="BJ972" s="17" t="s">
        <v>86</v>
      </c>
      <c r="BK972" s="150">
        <f>ROUND(I972*H972,2)</f>
        <v>0</v>
      </c>
      <c r="BL972" s="17" t="s">
        <v>205</v>
      </c>
      <c r="BM972" s="149" t="s">
        <v>952</v>
      </c>
    </row>
    <row r="973" spans="2:65" s="1" customFormat="1" ht="24.25" customHeight="1">
      <c r="B973" s="32"/>
      <c r="C973" s="137" t="s">
        <v>953</v>
      </c>
      <c r="D973" s="137" t="s">
        <v>201</v>
      </c>
      <c r="E973" s="138" t="s">
        <v>954</v>
      </c>
      <c r="F973" s="139" t="s">
        <v>955</v>
      </c>
      <c r="G973" s="140" t="s">
        <v>204</v>
      </c>
      <c r="H973" s="141">
        <v>270.05</v>
      </c>
      <c r="I973" s="142"/>
      <c r="J973" s="143">
        <f>ROUND(I973*H973,2)</f>
        <v>0</v>
      </c>
      <c r="K973" s="144"/>
      <c r="L973" s="32"/>
      <c r="M973" s="145" t="s">
        <v>1</v>
      </c>
      <c r="N973" s="146" t="s">
        <v>39</v>
      </c>
      <c r="P973" s="147">
        <f>O973*H973</f>
        <v>0</v>
      </c>
      <c r="Q973" s="147">
        <v>4.0000000000000003E-5</v>
      </c>
      <c r="R973" s="147">
        <f>Q973*H973</f>
        <v>1.0802000000000001E-2</v>
      </c>
      <c r="S973" s="147">
        <v>0</v>
      </c>
      <c r="T973" s="148">
        <f>S973*H973</f>
        <v>0</v>
      </c>
      <c r="AR973" s="149" t="s">
        <v>205</v>
      </c>
      <c r="AT973" s="149" t="s">
        <v>201</v>
      </c>
      <c r="AU973" s="149" t="s">
        <v>86</v>
      </c>
      <c r="AY973" s="17" t="s">
        <v>199</v>
      </c>
      <c r="BE973" s="150">
        <f>IF(N973="základní",J973,0)</f>
        <v>0</v>
      </c>
      <c r="BF973" s="150">
        <f>IF(N973="snížená",J973,0)</f>
        <v>0</v>
      </c>
      <c r="BG973" s="150">
        <f>IF(N973="zákl. přenesená",J973,0)</f>
        <v>0</v>
      </c>
      <c r="BH973" s="150">
        <f>IF(N973="sníž. přenesená",J973,0)</f>
        <v>0</v>
      </c>
      <c r="BI973" s="150">
        <f>IF(N973="nulová",J973,0)</f>
        <v>0</v>
      </c>
      <c r="BJ973" s="17" t="s">
        <v>86</v>
      </c>
      <c r="BK973" s="150">
        <f>ROUND(I973*H973,2)</f>
        <v>0</v>
      </c>
      <c r="BL973" s="17" t="s">
        <v>205</v>
      </c>
      <c r="BM973" s="149" t="s">
        <v>956</v>
      </c>
    </row>
    <row r="974" spans="2:65" s="12" customFormat="1" ht="12">
      <c r="B974" s="151"/>
      <c r="D974" s="152" t="s">
        <v>207</v>
      </c>
      <c r="E974" s="153" t="s">
        <v>1</v>
      </c>
      <c r="F974" s="154" t="s">
        <v>848</v>
      </c>
      <c r="H974" s="155">
        <v>13.77</v>
      </c>
      <c r="I974" s="156"/>
      <c r="L974" s="151"/>
      <c r="M974" s="157"/>
      <c r="T974" s="158"/>
      <c r="AT974" s="153" t="s">
        <v>207</v>
      </c>
      <c r="AU974" s="153" t="s">
        <v>86</v>
      </c>
      <c r="AV974" s="12" t="s">
        <v>86</v>
      </c>
      <c r="AW974" s="12" t="s">
        <v>30</v>
      </c>
      <c r="AX974" s="12" t="s">
        <v>73</v>
      </c>
      <c r="AY974" s="153" t="s">
        <v>199</v>
      </c>
    </row>
    <row r="975" spans="2:65" s="12" customFormat="1" ht="12">
      <c r="B975" s="151"/>
      <c r="D975" s="152" t="s">
        <v>207</v>
      </c>
      <c r="E975" s="153" t="s">
        <v>1</v>
      </c>
      <c r="F975" s="154" t="s">
        <v>849</v>
      </c>
      <c r="H975" s="155">
        <v>9.7200000000000006</v>
      </c>
      <c r="I975" s="156"/>
      <c r="L975" s="151"/>
      <c r="M975" s="157"/>
      <c r="T975" s="158"/>
      <c r="AT975" s="153" t="s">
        <v>207</v>
      </c>
      <c r="AU975" s="153" t="s">
        <v>86</v>
      </c>
      <c r="AV975" s="12" t="s">
        <v>86</v>
      </c>
      <c r="AW975" s="12" t="s">
        <v>30</v>
      </c>
      <c r="AX975" s="12" t="s">
        <v>73</v>
      </c>
      <c r="AY975" s="153" t="s">
        <v>199</v>
      </c>
    </row>
    <row r="976" spans="2:65" s="12" customFormat="1" ht="12">
      <c r="B976" s="151"/>
      <c r="D976" s="152" t="s">
        <v>207</v>
      </c>
      <c r="E976" s="153" t="s">
        <v>1</v>
      </c>
      <c r="F976" s="154" t="s">
        <v>850</v>
      </c>
      <c r="H976" s="155">
        <v>2.36</v>
      </c>
      <c r="I976" s="156"/>
      <c r="L976" s="151"/>
      <c r="M976" s="157"/>
      <c r="T976" s="158"/>
      <c r="AT976" s="153" t="s">
        <v>207</v>
      </c>
      <c r="AU976" s="153" t="s">
        <v>86</v>
      </c>
      <c r="AV976" s="12" t="s">
        <v>86</v>
      </c>
      <c r="AW976" s="12" t="s">
        <v>30</v>
      </c>
      <c r="AX976" s="12" t="s">
        <v>73</v>
      </c>
      <c r="AY976" s="153" t="s">
        <v>199</v>
      </c>
    </row>
    <row r="977" spans="2:51" s="12" customFormat="1" ht="12">
      <c r="B977" s="151"/>
      <c r="D977" s="152" t="s">
        <v>207</v>
      </c>
      <c r="E977" s="153" t="s">
        <v>1</v>
      </c>
      <c r="F977" s="154" t="s">
        <v>851</v>
      </c>
      <c r="H977" s="155">
        <v>8.4600000000000009</v>
      </c>
      <c r="I977" s="156"/>
      <c r="L977" s="151"/>
      <c r="M977" s="157"/>
      <c r="T977" s="158"/>
      <c r="AT977" s="153" t="s">
        <v>207</v>
      </c>
      <c r="AU977" s="153" t="s">
        <v>86</v>
      </c>
      <c r="AV977" s="12" t="s">
        <v>86</v>
      </c>
      <c r="AW977" s="12" t="s">
        <v>30</v>
      </c>
      <c r="AX977" s="12" t="s">
        <v>73</v>
      </c>
      <c r="AY977" s="153" t="s">
        <v>199</v>
      </c>
    </row>
    <row r="978" spans="2:51" s="12" customFormat="1" ht="12">
      <c r="B978" s="151"/>
      <c r="D978" s="152" t="s">
        <v>207</v>
      </c>
      <c r="E978" s="153" t="s">
        <v>1</v>
      </c>
      <c r="F978" s="154" t="s">
        <v>852</v>
      </c>
      <c r="H978" s="155">
        <v>56.34</v>
      </c>
      <c r="I978" s="156"/>
      <c r="L978" s="151"/>
      <c r="M978" s="157"/>
      <c r="T978" s="158"/>
      <c r="AT978" s="153" t="s">
        <v>207</v>
      </c>
      <c r="AU978" s="153" t="s">
        <v>86</v>
      </c>
      <c r="AV978" s="12" t="s">
        <v>86</v>
      </c>
      <c r="AW978" s="12" t="s">
        <v>30</v>
      </c>
      <c r="AX978" s="12" t="s">
        <v>73</v>
      </c>
      <c r="AY978" s="153" t="s">
        <v>199</v>
      </c>
    </row>
    <row r="979" spans="2:51" s="12" customFormat="1" ht="12">
      <c r="B979" s="151"/>
      <c r="D979" s="152" t="s">
        <v>207</v>
      </c>
      <c r="E979" s="153" t="s">
        <v>1</v>
      </c>
      <c r="F979" s="154" t="s">
        <v>853</v>
      </c>
      <c r="H979" s="155">
        <v>6.57</v>
      </c>
      <c r="I979" s="156"/>
      <c r="L979" s="151"/>
      <c r="M979" s="157"/>
      <c r="T979" s="158"/>
      <c r="AT979" s="153" t="s">
        <v>207</v>
      </c>
      <c r="AU979" s="153" t="s">
        <v>86</v>
      </c>
      <c r="AV979" s="12" t="s">
        <v>86</v>
      </c>
      <c r="AW979" s="12" t="s">
        <v>30</v>
      </c>
      <c r="AX979" s="12" t="s">
        <v>73</v>
      </c>
      <c r="AY979" s="153" t="s">
        <v>199</v>
      </c>
    </row>
    <row r="980" spans="2:51" s="12" customFormat="1" ht="12">
      <c r="B980" s="151"/>
      <c r="D980" s="152" t="s">
        <v>207</v>
      </c>
      <c r="E980" s="153" t="s">
        <v>1</v>
      </c>
      <c r="F980" s="154" t="s">
        <v>854</v>
      </c>
      <c r="H980" s="155">
        <v>6.74</v>
      </c>
      <c r="I980" s="156"/>
      <c r="L980" s="151"/>
      <c r="M980" s="157"/>
      <c r="T980" s="158"/>
      <c r="AT980" s="153" t="s">
        <v>207</v>
      </c>
      <c r="AU980" s="153" t="s">
        <v>86</v>
      </c>
      <c r="AV980" s="12" t="s">
        <v>86</v>
      </c>
      <c r="AW980" s="12" t="s">
        <v>30</v>
      </c>
      <c r="AX980" s="12" t="s">
        <v>73</v>
      </c>
      <c r="AY980" s="153" t="s">
        <v>199</v>
      </c>
    </row>
    <row r="981" spans="2:51" s="12" customFormat="1" ht="12">
      <c r="B981" s="151"/>
      <c r="D981" s="152" t="s">
        <v>207</v>
      </c>
      <c r="E981" s="153" t="s">
        <v>1</v>
      </c>
      <c r="F981" s="154" t="s">
        <v>855</v>
      </c>
      <c r="H981" s="155">
        <v>17.23</v>
      </c>
      <c r="I981" s="156"/>
      <c r="L981" s="151"/>
      <c r="M981" s="157"/>
      <c r="T981" s="158"/>
      <c r="AT981" s="153" t="s">
        <v>207</v>
      </c>
      <c r="AU981" s="153" t="s">
        <v>86</v>
      </c>
      <c r="AV981" s="12" t="s">
        <v>86</v>
      </c>
      <c r="AW981" s="12" t="s">
        <v>30</v>
      </c>
      <c r="AX981" s="12" t="s">
        <v>73</v>
      </c>
      <c r="AY981" s="153" t="s">
        <v>199</v>
      </c>
    </row>
    <row r="982" spans="2:51" s="12" customFormat="1" ht="12">
      <c r="B982" s="151"/>
      <c r="D982" s="152" t="s">
        <v>207</v>
      </c>
      <c r="E982" s="153" t="s">
        <v>1</v>
      </c>
      <c r="F982" s="154" t="s">
        <v>856</v>
      </c>
      <c r="H982" s="155">
        <v>17.23</v>
      </c>
      <c r="I982" s="156"/>
      <c r="L982" s="151"/>
      <c r="M982" s="157"/>
      <c r="T982" s="158"/>
      <c r="AT982" s="153" t="s">
        <v>207</v>
      </c>
      <c r="AU982" s="153" t="s">
        <v>86</v>
      </c>
      <c r="AV982" s="12" t="s">
        <v>86</v>
      </c>
      <c r="AW982" s="12" t="s">
        <v>30</v>
      </c>
      <c r="AX982" s="12" t="s">
        <v>73</v>
      </c>
      <c r="AY982" s="153" t="s">
        <v>199</v>
      </c>
    </row>
    <row r="983" spans="2:51" s="12" customFormat="1" ht="12">
      <c r="B983" s="151"/>
      <c r="D983" s="152" t="s">
        <v>207</v>
      </c>
      <c r="E983" s="153" t="s">
        <v>1</v>
      </c>
      <c r="F983" s="154" t="s">
        <v>857</v>
      </c>
      <c r="H983" s="155">
        <v>6.74</v>
      </c>
      <c r="I983" s="156"/>
      <c r="L983" s="151"/>
      <c r="M983" s="157"/>
      <c r="T983" s="158"/>
      <c r="AT983" s="153" t="s">
        <v>207</v>
      </c>
      <c r="AU983" s="153" t="s">
        <v>86</v>
      </c>
      <c r="AV983" s="12" t="s">
        <v>86</v>
      </c>
      <c r="AW983" s="12" t="s">
        <v>30</v>
      </c>
      <c r="AX983" s="12" t="s">
        <v>73</v>
      </c>
      <c r="AY983" s="153" t="s">
        <v>199</v>
      </c>
    </row>
    <row r="984" spans="2:51" s="12" customFormat="1" ht="12">
      <c r="B984" s="151"/>
      <c r="D984" s="152" t="s">
        <v>207</v>
      </c>
      <c r="E984" s="153" t="s">
        <v>1</v>
      </c>
      <c r="F984" s="154" t="s">
        <v>858</v>
      </c>
      <c r="H984" s="155">
        <v>6.74</v>
      </c>
      <c r="I984" s="156"/>
      <c r="L984" s="151"/>
      <c r="M984" s="157"/>
      <c r="T984" s="158"/>
      <c r="AT984" s="153" t="s">
        <v>207</v>
      </c>
      <c r="AU984" s="153" t="s">
        <v>86</v>
      </c>
      <c r="AV984" s="12" t="s">
        <v>86</v>
      </c>
      <c r="AW984" s="12" t="s">
        <v>30</v>
      </c>
      <c r="AX984" s="12" t="s">
        <v>73</v>
      </c>
      <c r="AY984" s="153" t="s">
        <v>199</v>
      </c>
    </row>
    <row r="985" spans="2:51" s="12" customFormat="1" ht="12">
      <c r="B985" s="151"/>
      <c r="D985" s="152" t="s">
        <v>207</v>
      </c>
      <c r="E985" s="153" t="s">
        <v>1</v>
      </c>
      <c r="F985" s="154" t="s">
        <v>859</v>
      </c>
      <c r="H985" s="155">
        <v>17.23</v>
      </c>
      <c r="I985" s="156"/>
      <c r="L985" s="151"/>
      <c r="M985" s="157"/>
      <c r="T985" s="158"/>
      <c r="AT985" s="153" t="s">
        <v>207</v>
      </c>
      <c r="AU985" s="153" t="s">
        <v>86</v>
      </c>
      <c r="AV985" s="12" t="s">
        <v>86</v>
      </c>
      <c r="AW985" s="12" t="s">
        <v>30</v>
      </c>
      <c r="AX985" s="12" t="s">
        <v>73</v>
      </c>
      <c r="AY985" s="153" t="s">
        <v>199</v>
      </c>
    </row>
    <row r="986" spans="2:51" s="12" customFormat="1" ht="12">
      <c r="B986" s="151"/>
      <c r="D986" s="152" t="s">
        <v>207</v>
      </c>
      <c r="E986" s="153" t="s">
        <v>1</v>
      </c>
      <c r="F986" s="154" t="s">
        <v>860</v>
      </c>
      <c r="H986" s="155">
        <v>19.84</v>
      </c>
      <c r="I986" s="156"/>
      <c r="L986" s="151"/>
      <c r="M986" s="157"/>
      <c r="T986" s="158"/>
      <c r="AT986" s="153" t="s">
        <v>207</v>
      </c>
      <c r="AU986" s="153" t="s">
        <v>86</v>
      </c>
      <c r="AV986" s="12" t="s">
        <v>86</v>
      </c>
      <c r="AW986" s="12" t="s">
        <v>30</v>
      </c>
      <c r="AX986" s="12" t="s">
        <v>73</v>
      </c>
      <c r="AY986" s="153" t="s">
        <v>199</v>
      </c>
    </row>
    <row r="987" spans="2:51" s="12" customFormat="1" ht="12">
      <c r="B987" s="151"/>
      <c r="D987" s="152" t="s">
        <v>207</v>
      </c>
      <c r="E987" s="153" t="s">
        <v>1</v>
      </c>
      <c r="F987" s="154" t="s">
        <v>861</v>
      </c>
      <c r="H987" s="155">
        <v>17.23</v>
      </c>
      <c r="I987" s="156"/>
      <c r="L987" s="151"/>
      <c r="M987" s="157"/>
      <c r="T987" s="158"/>
      <c r="AT987" s="153" t="s">
        <v>207</v>
      </c>
      <c r="AU987" s="153" t="s">
        <v>86</v>
      </c>
      <c r="AV987" s="12" t="s">
        <v>86</v>
      </c>
      <c r="AW987" s="12" t="s">
        <v>30</v>
      </c>
      <c r="AX987" s="12" t="s">
        <v>73</v>
      </c>
      <c r="AY987" s="153" t="s">
        <v>199</v>
      </c>
    </row>
    <row r="988" spans="2:51" s="12" customFormat="1" ht="12">
      <c r="B988" s="151"/>
      <c r="D988" s="152" t="s">
        <v>207</v>
      </c>
      <c r="E988" s="153" t="s">
        <v>1</v>
      </c>
      <c r="F988" s="154" t="s">
        <v>862</v>
      </c>
      <c r="H988" s="155">
        <v>6.74</v>
      </c>
      <c r="I988" s="156"/>
      <c r="L988" s="151"/>
      <c r="M988" s="157"/>
      <c r="T988" s="158"/>
      <c r="AT988" s="153" t="s">
        <v>207</v>
      </c>
      <c r="AU988" s="153" t="s">
        <v>86</v>
      </c>
      <c r="AV988" s="12" t="s">
        <v>86</v>
      </c>
      <c r="AW988" s="12" t="s">
        <v>30</v>
      </c>
      <c r="AX988" s="12" t="s">
        <v>73</v>
      </c>
      <c r="AY988" s="153" t="s">
        <v>199</v>
      </c>
    </row>
    <row r="989" spans="2:51" s="12" customFormat="1" ht="12">
      <c r="B989" s="151"/>
      <c r="D989" s="152" t="s">
        <v>207</v>
      </c>
      <c r="E989" s="153" t="s">
        <v>1</v>
      </c>
      <c r="F989" s="154" t="s">
        <v>863</v>
      </c>
      <c r="H989" s="155">
        <v>6.74</v>
      </c>
      <c r="I989" s="156"/>
      <c r="L989" s="151"/>
      <c r="M989" s="157"/>
      <c r="T989" s="158"/>
      <c r="AT989" s="153" t="s">
        <v>207</v>
      </c>
      <c r="AU989" s="153" t="s">
        <v>86</v>
      </c>
      <c r="AV989" s="12" t="s">
        <v>86</v>
      </c>
      <c r="AW989" s="12" t="s">
        <v>30</v>
      </c>
      <c r="AX989" s="12" t="s">
        <v>73</v>
      </c>
      <c r="AY989" s="153" t="s">
        <v>199</v>
      </c>
    </row>
    <row r="990" spans="2:51" s="12" customFormat="1" ht="12">
      <c r="B990" s="151"/>
      <c r="D990" s="152" t="s">
        <v>207</v>
      </c>
      <c r="E990" s="153" t="s">
        <v>1</v>
      </c>
      <c r="F990" s="154" t="s">
        <v>864</v>
      </c>
      <c r="H990" s="155">
        <v>17.23</v>
      </c>
      <c r="I990" s="156"/>
      <c r="L990" s="151"/>
      <c r="M990" s="157"/>
      <c r="T990" s="158"/>
      <c r="AT990" s="153" t="s">
        <v>207</v>
      </c>
      <c r="AU990" s="153" t="s">
        <v>86</v>
      </c>
      <c r="AV990" s="12" t="s">
        <v>86</v>
      </c>
      <c r="AW990" s="12" t="s">
        <v>30</v>
      </c>
      <c r="AX990" s="12" t="s">
        <v>73</v>
      </c>
      <c r="AY990" s="153" t="s">
        <v>199</v>
      </c>
    </row>
    <row r="991" spans="2:51" s="12" customFormat="1" ht="12">
      <c r="B991" s="151"/>
      <c r="D991" s="152" t="s">
        <v>207</v>
      </c>
      <c r="E991" s="153" t="s">
        <v>1</v>
      </c>
      <c r="F991" s="154" t="s">
        <v>865</v>
      </c>
      <c r="H991" s="155">
        <v>17.23</v>
      </c>
      <c r="I991" s="156"/>
      <c r="L991" s="151"/>
      <c r="M991" s="157"/>
      <c r="T991" s="158"/>
      <c r="AT991" s="153" t="s">
        <v>207</v>
      </c>
      <c r="AU991" s="153" t="s">
        <v>86</v>
      </c>
      <c r="AV991" s="12" t="s">
        <v>86</v>
      </c>
      <c r="AW991" s="12" t="s">
        <v>30</v>
      </c>
      <c r="AX991" s="12" t="s">
        <v>73</v>
      </c>
      <c r="AY991" s="153" t="s">
        <v>199</v>
      </c>
    </row>
    <row r="992" spans="2:51" s="12" customFormat="1" ht="12">
      <c r="B992" s="151"/>
      <c r="D992" s="152" t="s">
        <v>207</v>
      </c>
      <c r="E992" s="153" t="s">
        <v>1</v>
      </c>
      <c r="F992" s="154" t="s">
        <v>866</v>
      </c>
      <c r="H992" s="155">
        <v>7.83</v>
      </c>
      <c r="I992" s="156"/>
      <c r="L992" s="151"/>
      <c r="M992" s="157"/>
      <c r="T992" s="158"/>
      <c r="AT992" s="153" t="s">
        <v>207</v>
      </c>
      <c r="AU992" s="153" t="s">
        <v>86</v>
      </c>
      <c r="AV992" s="12" t="s">
        <v>86</v>
      </c>
      <c r="AW992" s="12" t="s">
        <v>30</v>
      </c>
      <c r="AX992" s="12" t="s">
        <v>73</v>
      </c>
      <c r="AY992" s="153" t="s">
        <v>199</v>
      </c>
    </row>
    <row r="993" spans="2:65" s="12" customFormat="1" ht="12">
      <c r="B993" s="151"/>
      <c r="D993" s="152" t="s">
        <v>207</v>
      </c>
      <c r="E993" s="153" t="s">
        <v>1</v>
      </c>
      <c r="F993" s="154" t="s">
        <v>867</v>
      </c>
      <c r="H993" s="155">
        <v>2.37</v>
      </c>
      <c r="I993" s="156"/>
      <c r="L993" s="151"/>
      <c r="M993" s="157"/>
      <c r="T993" s="158"/>
      <c r="AT993" s="153" t="s">
        <v>207</v>
      </c>
      <c r="AU993" s="153" t="s">
        <v>86</v>
      </c>
      <c r="AV993" s="12" t="s">
        <v>86</v>
      </c>
      <c r="AW993" s="12" t="s">
        <v>30</v>
      </c>
      <c r="AX993" s="12" t="s">
        <v>73</v>
      </c>
      <c r="AY993" s="153" t="s">
        <v>199</v>
      </c>
    </row>
    <row r="994" spans="2:65" s="12" customFormat="1" ht="12">
      <c r="B994" s="151"/>
      <c r="D994" s="152" t="s">
        <v>207</v>
      </c>
      <c r="E994" s="153" t="s">
        <v>1</v>
      </c>
      <c r="F994" s="154" t="s">
        <v>868</v>
      </c>
      <c r="H994" s="155">
        <v>5.71</v>
      </c>
      <c r="I994" s="156"/>
      <c r="L994" s="151"/>
      <c r="M994" s="157"/>
      <c r="T994" s="158"/>
      <c r="AT994" s="153" t="s">
        <v>207</v>
      </c>
      <c r="AU994" s="153" t="s">
        <v>86</v>
      </c>
      <c r="AV994" s="12" t="s">
        <v>86</v>
      </c>
      <c r="AW994" s="12" t="s">
        <v>30</v>
      </c>
      <c r="AX994" s="12" t="s">
        <v>73</v>
      </c>
      <c r="AY994" s="153" t="s">
        <v>199</v>
      </c>
    </row>
    <row r="995" spans="2:65" s="13" customFormat="1" ht="12">
      <c r="B995" s="159"/>
      <c r="D995" s="152" t="s">
        <v>207</v>
      </c>
      <c r="E995" s="160" t="s">
        <v>1</v>
      </c>
      <c r="F995" s="161" t="s">
        <v>209</v>
      </c>
      <c r="H995" s="162">
        <v>270.05</v>
      </c>
      <c r="I995" s="163"/>
      <c r="L995" s="159"/>
      <c r="M995" s="164"/>
      <c r="T995" s="165"/>
      <c r="AT995" s="160" t="s">
        <v>207</v>
      </c>
      <c r="AU995" s="160" t="s">
        <v>86</v>
      </c>
      <c r="AV995" s="13" t="s">
        <v>205</v>
      </c>
      <c r="AW995" s="13" t="s">
        <v>30</v>
      </c>
      <c r="AX995" s="13" t="s">
        <v>80</v>
      </c>
      <c r="AY995" s="160" t="s">
        <v>199</v>
      </c>
    </row>
    <row r="996" spans="2:65" s="1" customFormat="1" ht="24.25" customHeight="1">
      <c r="B996" s="32"/>
      <c r="C996" s="137" t="s">
        <v>957</v>
      </c>
      <c r="D996" s="137" t="s">
        <v>201</v>
      </c>
      <c r="E996" s="138" t="s">
        <v>958</v>
      </c>
      <c r="F996" s="139" t="s">
        <v>959</v>
      </c>
      <c r="G996" s="140" t="s">
        <v>204</v>
      </c>
      <c r="H996" s="141">
        <v>190</v>
      </c>
      <c r="I996" s="142"/>
      <c r="J996" s="143">
        <f>ROUND(I996*H996,2)</f>
        <v>0</v>
      </c>
      <c r="K996" s="144"/>
      <c r="L996" s="32"/>
      <c r="M996" s="145" t="s">
        <v>1</v>
      </c>
      <c r="N996" s="146" t="s">
        <v>39</v>
      </c>
      <c r="P996" s="147">
        <f>O996*H996</f>
        <v>0</v>
      </c>
      <c r="Q996" s="147">
        <v>0</v>
      </c>
      <c r="R996" s="147">
        <f>Q996*H996</f>
        <v>0</v>
      </c>
      <c r="S996" s="147">
        <v>0</v>
      </c>
      <c r="T996" s="148">
        <f>S996*H996</f>
        <v>0</v>
      </c>
      <c r="AR996" s="149" t="s">
        <v>205</v>
      </c>
      <c r="AT996" s="149" t="s">
        <v>201</v>
      </c>
      <c r="AU996" s="149" t="s">
        <v>86</v>
      </c>
      <c r="AY996" s="17" t="s">
        <v>199</v>
      </c>
      <c r="BE996" s="150">
        <f>IF(N996="základní",J996,0)</f>
        <v>0</v>
      </c>
      <c r="BF996" s="150">
        <f>IF(N996="snížená",J996,0)</f>
        <v>0</v>
      </c>
      <c r="BG996" s="150">
        <f>IF(N996="zákl. přenesená",J996,0)</f>
        <v>0</v>
      </c>
      <c r="BH996" s="150">
        <f>IF(N996="sníž. přenesená",J996,0)</f>
        <v>0</v>
      </c>
      <c r="BI996" s="150">
        <f>IF(N996="nulová",J996,0)</f>
        <v>0</v>
      </c>
      <c r="BJ996" s="17" t="s">
        <v>86</v>
      </c>
      <c r="BK996" s="150">
        <f>ROUND(I996*H996,2)</f>
        <v>0</v>
      </c>
      <c r="BL996" s="17" t="s">
        <v>205</v>
      </c>
      <c r="BM996" s="149" t="s">
        <v>960</v>
      </c>
    </row>
    <row r="997" spans="2:65" s="1" customFormat="1" ht="24.25" customHeight="1">
      <c r="B997" s="32"/>
      <c r="C997" s="137" t="s">
        <v>961</v>
      </c>
      <c r="D997" s="137" t="s">
        <v>201</v>
      </c>
      <c r="E997" s="138" t="s">
        <v>962</v>
      </c>
      <c r="F997" s="139" t="s">
        <v>963</v>
      </c>
      <c r="G997" s="140" t="s">
        <v>204</v>
      </c>
      <c r="H997" s="141">
        <v>190</v>
      </c>
      <c r="I997" s="142"/>
      <c r="J997" s="143">
        <f>ROUND(I997*H997,2)</f>
        <v>0</v>
      </c>
      <c r="K997" s="144"/>
      <c r="L997" s="32"/>
      <c r="M997" s="145" t="s">
        <v>1</v>
      </c>
      <c r="N997" s="146" t="s">
        <v>39</v>
      </c>
      <c r="P997" s="147">
        <f>O997*H997</f>
        <v>0</v>
      </c>
      <c r="Q997" s="147">
        <v>0</v>
      </c>
      <c r="R997" s="147">
        <f>Q997*H997</f>
        <v>0</v>
      </c>
      <c r="S997" s="147">
        <v>0</v>
      </c>
      <c r="T997" s="148">
        <f>S997*H997</f>
        <v>0</v>
      </c>
      <c r="AR997" s="149" t="s">
        <v>205</v>
      </c>
      <c r="AT997" s="149" t="s">
        <v>201</v>
      </c>
      <c r="AU997" s="149" t="s">
        <v>86</v>
      </c>
      <c r="AY997" s="17" t="s">
        <v>199</v>
      </c>
      <c r="BE997" s="150">
        <f>IF(N997="základní",J997,0)</f>
        <v>0</v>
      </c>
      <c r="BF997" s="150">
        <f>IF(N997="snížená",J997,0)</f>
        <v>0</v>
      </c>
      <c r="BG997" s="150">
        <f>IF(N997="zákl. přenesená",J997,0)</f>
        <v>0</v>
      </c>
      <c r="BH997" s="150">
        <f>IF(N997="sníž. přenesená",J997,0)</f>
        <v>0</v>
      </c>
      <c r="BI997" s="150">
        <f>IF(N997="nulová",J997,0)</f>
        <v>0</v>
      </c>
      <c r="BJ997" s="17" t="s">
        <v>86</v>
      </c>
      <c r="BK997" s="150">
        <f>ROUND(I997*H997,2)</f>
        <v>0</v>
      </c>
      <c r="BL997" s="17" t="s">
        <v>205</v>
      </c>
      <c r="BM997" s="149" t="s">
        <v>964</v>
      </c>
    </row>
    <row r="998" spans="2:65" s="11" customFormat="1" ht="23" customHeight="1">
      <c r="B998" s="125"/>
      <c r="D998" s="126" t="s">
        <v>72</v>
      </c>
      <c r="E998" s="135" t="s">
        <v>965</v>
      </c>
      <c r="F998" s="135" t="s">
        <v>966</v>
      </c>
      <c r="I998" s="128"/>
      <c r="J998" s="136">
        <f>BK998</f>
        <v>0</v>
      </c>
      <c r="L998" s="125"/>
      <c r="M998" s="130"/>
      <c r="P998" s="131">
        <f>P999</f>
        <v>0</v>
      </c>
      <c r="R998" s="131">
        <f>R999</f>
        <v>0</v>
      </c>
      <c r="T998" s="132">
        <f>T999</f>
        <v>0</v>
      </c>
      <c r="AR998" s="126" t="s">
        <v>80</v>
      </c>
      <c r="AT998" s="133" t="s">
        <v>72</v>
      </c>
      <c r="AU998" s="133" t="s">
        <v>80</v>
      </c>
      <c r="AY998" s="126" t="s">
        <v>199</v>
      </c>
      <c r="BK998" s="134">
        <f>BK999</f>
        <v>0</v>
      </c>
    </row>
    <row r="999" spans="2:65" s="1" customFormat="1" ht="16.5" customHeight="1">
      <c r="B999" s="32"/>
      <c r="C999" s="137" t="s">
        <v>967</v>
      </c>
      <c r="D999" s="137" t="s">
        <v>201</v>
      </c>
      <c r="E999" s="138" t="s">
        <v>968</v>
      </c>
      <c r="F999" s="139" t="s">
        <v>969</v>
      </c>
      <c r="G999" s="140" t="s">
        <v>247</v>
      </c>
      <c r="H999" s="141">
        <v>1314.4870000000001</v>
      </c>
      <c r="I999" s="142"/>
      <c r="J999" s="143">
        <f>ROUND(I999*H999,2)</f>
        <v>0</v>
      </c>
      <c r="K999" s="144"/>
      <c r="L999" s="32"/>
      <c r="M999" s="145" t="s">
        <v>1</v>
      </c>
      <c r="N999" s="146" t="s">
        <v>39</v>
      </c>
      <c r="P999" s="147">
        <f>O999*H999</f>
        <v>0</v>
      </c>
      <c r="Q999" s="147">
        <v>0</v>
      </c>
      <c r="R999" s="147">
        <f>Q999*H999</f>
        <v>0</v>
      </c>
      <c r="S999" s="147">
        <v>0</v>
      </c>
      <c r="T999" s="148">
        <f>S999*H999</f>
        <v>0</v>
      </c>
      <c r="AR999" s="149" t="s">
        <v>205</v>
      </c>
      <c r="AT999" s="149" t="s">
        <v>201</v>
      </c>
      <c r="AU999" s="149" t="s">
        <v>86</v>
      </c>
      <c r="AY999" s="17" t="s">
        <v>199</v>
      </c>
      <c r="BE999" s="150">
        <f>IF(N999="základní",J999,0)</f>
        <v>0</v>
      </c>
      <c r="BF999" s="150">
        <f>IF(N999="snížená",J999,0)</f>
        <v>0</v>
      </c>
      <c r="BG999" s="150">
        <f>IF(N999="zákl. přenesená",J999,0)</f>
        <v>0</v>
      </c>
      <c r="BH999" s="150">
        <f>IF(N999="sníž. přenesená",J999,0)</f>
        <v>0</v>
      </c>
      <c r="BI999" s="150">
        <f>IF(N999="nulová",J999,0)</f>
        <v>0</v>
      </c>
      <c r="BJ999" s="17" t="s">
        <v>86</v>
      </c>
      <c r="BK999" s="150">
        <f>ROUND(I999*H999,2)</f>
        <v>0</v>
      </c>
      <c r="BL999" s="17" t="s">
        <v>205</v>
      </c>
      <c r="BM999" s="149" t="s">
        <v>970</v>
      </c>
    </row>
    <row r="1000" spans="2:65" s="11" customFormat="1" ht="26" customHeight="1">
      <c r="B1000" s="125"/>
      <c r="D1000" s="126" t="s">
        <v>72</v>
      </c>
      <c r="E1000" s="127" t="s">
        <v>971</v>
      </c>
      <c r="F1000" s="127" t="s">
        <v>972</v>
      </c>
      <c r="I1000" s="128"/>
      <c r="J1000" s="129">
        <f>BK1000</f>
        <v>0</v>
      </c>
      <c r="L1000" s="125"/>
      <c r="M1000" s="130"/>
      <c r="P1000" s="131">
        <f>P1001+P1053+P1127+P1169+P1238+P1242+P1313+P1318+P1407+P1479+P1535+P1620+P1684+P1694+P1758+P1788+P1948+P2020+P2173+P2206+P2349</f>
        <v>0</v>
      </c>
      <c r="R1000" s="131">
        <f>R1001+R1053+R1127+R1169+R1238+R1242+R1313+R1318+R1407+R1479+R1535+R1620+R1684+R1694+R1758+R1788+R1948+R2020+R2173+R2206+R2349</f>
        <v>45.148970530000007</v>
      </c>
      <c r="T1000" s="132">
        <f>T1001+T1053+T1127+T1169+T1238+T1242+T1313+T1318+T1407+T1479+T1535+T1620+T1684+T1694+T1758+T1788+T1948+T2020+T2173+T2206+T2349</f>
        <v>6.0000000000000006E-4</v>
      </c>
      <c r="AR1000" s="126" t="s">
        <v>86</v>
      </c>
      <c r="AT1000" s="133" t="s">
        <v>72</v>
      </c>
      <c r="AU1000" s="133" t="s">
        <v>73</v>
      </c>
      <c r="AY1000" s="126" t="s">
        <v>199</v>
      </c>
      <c r="BK1000" s="134">
        <f>BK1001+BK1053+BK1127+BK1169+BK1238+BK1242+BK1313+BK1318+BK1407+BK1479+BK1535+BK1620+BK1684+BK1694+BK1758+BK1788+BK1948+BK2020+BK2173+BK2206+BK2349</f>
        <v>0</v>
      </c>
    </row>
    <row r="1001" spans="2:65" s="11" customFormat="1" ht="23" customHeight="1">
      <c r="B1001" s="125"/>
      <c r="D1001" s="126" t="s">
        <v>72</v>
      </c>
      <c r="E1001" s="135" t="s">
        <v>973</v>
      </c>
      <c r="F1001" s="135" t="s">
        <v>974</v>
      </c>
      <c r="I1001" s="128"/>
      <c r="J1001" s="136">
        <f>BK1001</f>
        <v>0</v>
      </c>
      <c r="L1001" s="125"/>
      <c r="M1001" s="130"/>
      <c r="P1001" s="131">
        <f>SUM(P1002:P1052)</f>
        <v>0</v>
      </c>
      <c r="R1001" s="131">
        <f>SUM(R1002:R1052)</f>
        <v>4.557140640000001</v>
      </c>
      <c r="T1001" s="132">
        <f>SUM(T1002:T1052)</f>
        <v>0</v>
      </c>
      <c r="AR1001" s="126" t="s">
        <v>86</v>
      </c>
      <c r="AT1001" s="133" t="s">
        <v>72</v>
      </c>
      <c r="AU1001" s="133" t="s">
        <v>80</v>
      </c>
      <c r="AY1001" s="126" t="s">
        <v>199</v>
      </c>
      <c r="BK1001" s="134">
        <f>SUM(BK1002:BK1052)</f>
        <v>0</v>
      </c>
    </row>
    <row r="1002" spans="2:65" s="1" customFormat="1" ht="24.25" customHeight="1">
      <c r="B1002" s="32"/>
      <c r="C1002" s="137" t="s">
        <v>975</v>
      </c>
      <c r="D1002" s="137" t="s">
        <v>201</v>
      </c>
      <c r="E1002" s="138" t="s">
        <v>976</v>
      </c>
      <c r="F1002" s="139" t="s">
        <v>977</v>
      </c>
      <c r="G1002" s="140" t="s">
        <v>204</v>
      </c>
      <c r="H1002" s="141">
        <v>908.91</v>
      </c>
      <c r="I1002" s="142"/>
      <c r="J1002" s="143">
        <f>ROUND(I1002*H1002,2)</f>
        <v>0</v>
      </c>
      <c r="K1002" s="144"/>
      <c r="L1002" s="32"/>
      <c r="M1002" s="145" t="s">
        <v>1</v>
      </c>
      <c r="N1002" s="146" t="s">
        <v>39</v>
      </c>
      <c r="P1002" s="147">
        <f>O1002*H1002</f>
        <v>0</v>
      </c>
      <c r="Q1002" s="147">
        <v>0</v>
      </c>
      <c r="R1002" s="147">
        <f>Q1002*H1002</f>
        <v>0</v>
      </c>
      <c r="S1002" s="147">
        <v>0</v>
      </c>
      <c r="T1002" s="148">
        <f>S1002*H1002</f>
        <v>0</v>
      </c>
      <c r="AR1002" s="149" t="s">
        <v>298</v>
      </c>
      <c r="AT1002" s="149" t="s">
        <v>201</v>
      </c>
      <c r="AU1002" s="149" t="s">
        <v>86</v>
      </c>
      <c r="AY1002" s="17" t="s">
        <v>199</v>
      </c>
      <c r="BE1002" s="150">
        <f>IF(N1002="základní",J1002,0)</f>
        <v>0</v>
      </c>
      <c r="BF1002" s="150">
        <f>IF(N1002="snížená",J1002,0)</f>
        <v>0</v>
      </c>
      <c r="BG1002" s="150">
        <f>IF(N1002="zákl. přenesená",J1002,0)</f>
        <v>0</v>
      </c>
      <c r="BH1002" s="150">
        <f>IF(N1002="sníž. přenesená",J1002,0)</f>
        <v>0</v>
      </c>
      <c r="BI1002" s="150">
        <f>IF(N1002="nulová",J1002,0)</f>
        <v>0</v>
      </c>
      <c r="BJ1002" s="17" t="s">
        <v>86</v>
      </c>
      <c r="BK1002" s="150">
        <f>ROUND(I1002*H1002,2)</f>
        <v>0</v>
      </c>
      <c r="BL1002" s="17" t="s">
        <v>298</v>
      </c>
      <c r="BM1002" s="149" t="s">
        <v>978</v>
      </c>
    </row>
    <row r="1003" spans="2:65" s="12" customFormat="1" ht="12">
      <c r="B1003" s="151"/>
      <c r="D1003" s="152" t="s">
        <v>207</v>
      </c>
      <c r="E1003" s="153" t="s">
        <v>1</v>
      </c>
      <c r="F1003" s="154" t="s">
        <v>979</v>
      </c>
      <c r="H1003" s="155">
        <v>916.11</v>
      </c>
      <c r="I1003" s="156"/>
      <c r="L1003" s="151"/>
      <c r="M1003" s="157"/>
      <c r="T1003" s="158"/>
      <c r="AT1003" s="153" t="s">
        <v>207</v>
      </c>
      <c r="AU1003" s="153" t="s">
        <v>86</v>
      </c>
      <c r="AV1003" s="12" t="s">
        <v>86</v>
      </c>
      <c r="AW1003" s="12" t="s">
        <v>30</v>
      </c>
      <c r="AX1003" s="12" t="s">
        <v>73</v>
      </c>
      <c r="AY1003" s="153" t="s">
        <v>199</v>
      </c>
    </row>
    <row r="1004" spans="2:65" s="12" customFormat="1" ht="12">
      <c r="B1004" s="151"/>
      <c r="D1004" s="152" t="s">
        <v>207</v>
      </c>
      <c r="E1004" s="153" t="s">
        <v>1</v>
      </c>
      <c r="F1004" s="154" t="s">
        <v>980</v>
      </c>
      <c r="H1004" s="155">
        <v>-7.2</v>
      </c>
      <c r="I1004" s="156"/>
      <c r="L1004" s="151"/>
      <c r="M1004" s="157"/>
      <c r="T1004" s="158"/>
      <c r="AT1004" s="153" t="s">
        <v>207</v>
      </c>
      <c r="AU1004" s="153" t="s">
        <v>86</v>
      </c>
      <c r="AV1004" s="12" t="s">
        <v>86</v>
      </c>
      <c r="AW1004" s="12" t="s">
        <v>30</v>
      </c>
      <c r="AX1004" s="12" t="s">
        <v>73</v>
      </c>
      <c r="AY1004" s="153" t="s">
        <v>199</v>
      </c>
    </row>
    <row r="1005" spans="2:65" s="13" customFormat="1" ht="12">
      <c r="B1005" s="159"/>
      <c r="D1005" s="152" t="s">
        <v>207</v>
      </c>
      <c r="E1005" s="160" t="s">
        <v>1</v>
      </c>
      <c r="F1005" s="161" t="s">
        <v>209</v>
      </c>
      <c r="H1005" s="162">
        <v>908.91</v>
      </c>
      <c r="I1005" s="163"/>
      <c r="L1005" s="159"/>
      <c r="M1005" s="164"/>
      <c r="T1005" s="165"/>
      <c r="AT1005" s="160" t="s">
        <v>207</v>
      </c>
      <c r="AU1005" s="160" t="s">
        <v>86</v>
      </c>
      <c r="AV1005" s="13" t="s">
        <v>205</v>
      </c>
      <c r="AW1005" s="13" t="s">
        <v>30</v>
      </c>
      <c r="AX1005" s="13" t="s">
        <v>80</v>
      </c>
      <c r="AY1005" s="160" t="s">
        <v>199</v>
      </c>
    </row>
    <row r="1006" spans="2:65" s="1" customFormat="1" ht="16.5" customHeight="1">
      <c r="B1006" s="32"/>
      <c r="C1006" s="173" t="s">
        <v>981</v>
      </c>
      <c r="D1006" s="173" t="s">
        <v>288</v>
      </c>
      <c r="E1006" s="174" t="s">
        <v>982</v>
      </c>
      <c r="F1006" s="175" t="s">
        <v>983</v>
      </c>
      <c r="G1006" s="176" t="s">
        <v>247</v>
      </c>
      <c r="H1006" s="177">
        <v>0.27300000000000002</v>
      </c>
      <c r="I1006" s="178"/>
      <c r="J1006" s="179">
        <f>ROUND(I1006*H1006,2)</f>
        <v>0</v>
      </c>
      <c r="K1006" s="180"/>
      <c r="L1006" s="181"/>
      <c r="M1006" s="182" t="s">
        <v>1</v>
      </c>
      <c r="N1006" s="183" t="s">
        <v>39</v>
      </c>
      <c r="P1006" s="147">
        <f>O1006*H1006</f>
        <v>0</v>
      </c>
      <c r="Q1006" s="147">
        <v>1</v>
      </c>
      <c r="R1006" s="147">
        <f>Q1006*H1006</f>
        <v>0.27300000000000002</v>
      </c>
      <c r="S1006" s="147">
        <v>0</v>
      </c>
      <c r="T1006" s="148">
        <f>S1006*H1006</f>
        <v>0</v>
      </c>
      <c r="AR1006" s="149" t="s">
        <v>384</v>
      </c>
      <c r="AT1006" s="149" t="s">
        <v>288</v>
      </c>
      <c r="AU1006" s="149" t="s">
        <v>86</v>
      </c>
      <c r="AY1006" s="17" t="s">
        <v>199</v>
      </c>
      <c r="BE1006" s="150">
        <f>IF(N1006="základní",J1006,0)</f>
        <v>0</v>
      </c>
      <c r="BF1006" s="150">
        <f>IF(N1006="snížená",J1006,0)</f>
        <v>0</v>
      </c>
      <c r="BG1006" s="150">
        <f>IF(N1006="zákl. přenesená",J1006,0)</f>
        <v>0</v>
      </c>
      <c r="BH1006" s="150">
        <f>IF(N1006="sníž. přenesená",J1006,0)</f>
        <v>0</v>
      </c>
      <c r="BI1006" s="150">
        <f>IF(N1006="nulová",J1006,0)</f>
        <v>0</v>
      </c>
      <c r="BJ1006" s="17" t="s">
        <v>86</v>
      </c>
      <c r="BK1006" s="150">
        <f>ROUND(I1006*H1006,2)</f>
        <v>0</v>
      </c>
      <c r="BL1006" s="17" t="s">
        <v>298</v>
      </c>
      <c r="BM1006" s="149" t="s">
        <v>984</v>
      </c>
    </row>
    <row r="1007" spans="2:65" s="12" customFormat="1" ht="12">
      <c r="B1007" s="151"/>
      <c r="D1007" s="152" t="s">
        <v>207</v>
      </c>
      <c r="E1007" s="153" t="s">
        <v>1</v>
      </c>
      <c r="F1007" s="154" t="s">
        <v>985</v>
      </c>
      <c r="H1007" s="155">
        <v>0.27300000000000002</v>
      </c>
      <c r="I1007" s="156"/>
      <c r="L1007" s="151"/>
      <c r="M1007" s="157"/>
      <c r="T1007" s="158"/>
      <c r="AT1007" s="153" t="s">
        <v>207</v>
      </c>
      <c r="AU1007" s="153" t="s">
        <v>86</v>
      </c>
      <c r="AV1007" s="12" t="s">
        <v>86</v>
      </c>
      <c r="AW1007" s="12" t="s">
        <v>30</v>
      </c>
      <c r="AX1007" s="12" t="s">
        <v>73</v>
      </c>
      <c r="AY1007" s="153" t="s">
        <v>199</v>
      </c>
    </row>
    <row r="1008" spans="2:65" s="13" customFormat="1" ht="12">
      <c r="B1008" s="159"/>
      <c r="D1008" s="152" t="s">
        <v>207</v>
      </c>
      <c r="E1008" s="160" t="s">
        <v>1</v>
      </c>
      <c r="F1008" s="161" t="s">
        <v>209</v>
      </c>
      <c r="H1008" s="162">
        <v>0.27300000000000002</v>
      </c>
      <c r="I1008" s="163"/>
      <c r="L1008" s="159"/>
      <c r="M1008" s="164"/>
      <c r="T1008" s="165"/>
      <c r="AT1008" s="160" t="s">
        <v>207</v>
      </c>
      <c r="AU1008" s="160" t="s">
        <v>86</v>
      </c>
      <c r="AV1008" s="13" t="s">
        <v>205</v>
      </c>
      <c r="AW1008" s="13" t="s">
        <v>30</v>
      </c>
      <c r="AX1008" s="13" t="s">
        <v>80</v>
      </c>
      <c r="AY1008" s="160" t="s">
        <v>199</v>
      </c>
    </row>
    <row r="1009" spans="2:65" s="1" customFormat="1" ht="24.25" customHeight="1">
      <c r="B1009" s="32"/>
      <c r="C1009" s="137" t="s">
        <v>986</v>
      </c>
      <c r="D1009" s="137" t="s">
        <v>201</v>
      </c>
      <c r="E1009" s="138" t="s">
        <v>987</v>
      </c>
      <c r="F1009" s="139" t="s">
        <v>988</v>
      </c>
      <c r="G1009" s="140" t="s">
        <v>204</v>
      </c>
      <c r="H1009" s="141">
        <v>100.845</v>
      </c>
      <c r="I1009" s="142"/>
      <c r="J1009" s="143">
        <f>ROUND(I1009*H1009,2)</f>
        <v>0</v>
      </c>
      <c r="K1009" s="144"/>
      <c r="L1009" s="32"/>
      <c r="M1009" s="145" t="s">
        <v>1</v>
      </c>
      <c r="N1009" s="146" t="s">
        <v>39</v>
      </c>
      <c r="P1009" s="147">
        <f>O1009*H1009</f>
        <v>0</v>
      </c>
      <c r="Q1009" s="147">
        <v>0</v>
      </c>
      <c r="R1009" s="147">
        <f>Q1009*H1009</f>
        <v>0</v>
      </c>
      <c r="S1009" s="147">
        <v>0</v>
      </c>
      <c r="T1009" s="148">
        <f>S1009*H1009</f>
        <v>0</v>
      </c>
      <c r="AR1009" s="149" t="s">
        <v>298</v>
      </c>
      <c r="AT1009" s="149" t="s">
        <v>201</v>
      </c>
      <c r="AU1009" s="149" t="s">
        <v>86</v>
      </c>
      <c r="AY1009" s="17" t="s">
        <v>199</v>
      </c>
      <c r="BE1009" s="150">
        <f>IF(N1009="základní",J1009,0)</f>
        <v>0</v>
      </c>
      <c r="BF1009" s="150">
        <f>IF(N1009="snížená",J1009,0)</f>
        <v>0</v>
      </c>
      <c r="BG1009" s="150">
        <f>IF(N1009="zákl. přenesená",J1009,0)</f>
        <v>0</v>
      </c>
      <c r="BH1009" s="150">
        <f>IF(N1009="sníž. přenesená",J1009,0)</f>
        <v>0</v>
      </c>
      <c r="BI1009" s="150">
        <f>IF(N1009="nulová",J1009,0)</f>
        <v>0</v>
      </c>
      <c r="BJ1009" s="17" t="s">
        <v>86</v>
      </c>
      <c r="BK1009" s="150">
        <f>ROUND(I1009*H1009,2)</f>
        <v>0</v>
      </c>
      <c r="BL1009" s="17" t="s">
        <v>298</v>
      </c>
      <c r="BM1009" s="149" t="s">
        <v>989</v>
      </c>
    </row>
    <row r="1010" spans="2:65" s="12" customFormat="1" ht="12">
      <c r="B1010" s="151"/>
      <c r="D1010" s="152" t="s">
        <v>207</v>
      </c>
      <c r="E1010" s="153" t="s">
        <v>1</v>
      </c>
      <c r="F1010" s="154" t="s">
        <v>990</v>
      </c>
      <c r="H1010" s="155">
        <v>100.845</v>
      </c>
      <c r="I1010" s="156"/>
      <c r="L1010" s="151"/>
      <c r="M1010" s="157"/>
      <c r="T1010" s="158"/>
      <c r="AT1010" s="153" t="s">
        <v>207</v>
      </c>
      <c r="AU1010" s="153" t="s">
        <v>86</v>
      </c>
      <c r="AV1010" s="12" t="s">
        <v>86</v>
      </c>
      <c r="AW1010" s="12" t="s">
        <v>30</v>
      </c>
      <c r="AX1010" s="12" t="s">
        <v>73</v>
      </c>
      <c r="AY1010" s="153" t="s">
        <v>199</v>
      </c>
    </row>
    <row r="1011" spans="2:65" s="13" customFormat="1" ht="12">
      <c r="B1011" s="159"/>
      <c r="D1011" s="152" t="s">
        <v>207</v>
      </c>
      <c r="E1011" s="160" t="s">
        <v>1</v>
      </c>
      <c r="F1011" s="161" t="s">
        <v>209</v>
      </c>
      <c r="H1011" s="162">
        <v>100.845</v>
      </c>
      <c r="I1011" s="163"/>
      <c r="L1011" s="159"/>
      <c r="M1011" s="164"/>
      <c r="T1011" s="165"/>
      <c r="AT1011" s="160" t="s">
        <v>207</v>
      </c>
      <c r="AU1011" s="160" t="s">
        <v>86</v>
      </c>
      <c r="AV1011" s="13" t="s">
        <v>205</v>
      </c>
      <c r="AW1011" s="13" t="s">
        <v>30</v>
      </c>
      <c r="AX1011" s="13" t="s">
        <v>80</v>
      </c>
      <c r="AY1011" s="160" t="s">
        <v>199</v>
      </c>
    </row>
    <row r="1012" spans="2:65" s="1" customFormat="1" ht="16.5" customHeight="1">
      <c r="B1012" s="32"/>
      <c r="C1012" s="173" t="s">
        <v>991</v>
      </c>
      <c r="D1012" s="173" t="s">
        <v>288</v>
      </c>
      <c r="E1012" s="174" t="s">
        <v>982</v>
      </c>
      <c r="F1012" s="175" t="s">
        <v>983</v>
      </c>
      <c r="G1012" s="176" t="s">
        <v>247</v>
      </c>
      <c r="H1012" s="177">
        <v>0.03</v>
      </c>
      <c r="I1012" s="178"/>
      <c r="J1012" s="179">
        <f>ROUND(I1012*H1012,2)</f>
        <v>0</v>
      </c>
      <c r="K1012" s="180"/>
      <c r="L1012" s="181"/>
      <c r="M1012" s="182" t="s">
        <v>1</v>
      </c>
      <c r="N1012" s="183" t="s">
        <v>39</v>
      </c>
      <c r="P1012" s="147">
        <f>O1012*H1012</f>
        <v>0</v>
      </c>
      <c r="Q1012" s="147">
        <v>1</v>
      </c>
      <c r="R1012" s="147">
        <f>Q1012*H1012</f>
        <v>0.03</v>
      </c>
      <c r="S1012" s="147">
        <v>0</v>
      </c>
      <c r="T1012" s="148">
        <f>S1012*H1012</f>
        <v>0</v>
      </c>
      <c r="AR1012" s="149" t="s">
        <v>384</v>
      </c>
      <c r="AT1012" s="149" t="s">
        <v>288</v>
      </c>
      <c r="AU1012" s="149" t="s">
        <v>86</v>
      </c>
      <c r="AY1012" s="17" t="s">
        <v>199</v>
      </c>
      <c r="BE1012" s="150">
        <f>IF(N1012="základní",J1012,0)</f>
        <v>0</v>
      </c>
      <c r="BF1012" s="150">
        <f>IF(N1012="snížená",J1012,0)</f>
        <v>0</v>
      </c>
      <c r="BG1012" s="150">
        <f>IF(N1012="zákl. přenesená",J1012,0)</f>
        <v>0</v>
      </c>
      <c r="BH1012" s="150">
        <f>IF(N1012="sníž. přenesená",J1012,0)</f>
        <v>0</v>
      </c>
      <c r="BI1012" s="150">
        <f>IF(N1012="nulová",J1012,0)</f>
        <v>0</v>
      </c>
      <c r="BJ1012" s="17" t="s">
        <v>86</v>
      </c>
      <c r="BK1012" s="150">
        <f>ROUND(I1012*H1012,2)</f>
        <v>0</v>
      </c>
      <c r="BL1012" s="17" t="s">
        <v>298</v>
      </c>
      <c r="BM1012" s="149" t="s">
        <v>992</v>
      </c>
    </row>
    <row r="1013" spans="2:65" s="12" customFormat="1" ht="12">
      <c r="B1013" s="151"/>
      <c r="D1013" s="152" t="s">
        <v>207</v>
      </c>
      <c r="E1013" s="153" t="s">
        <v>1</v>
      </c>
      <c r="F1013" s="154" t="s">
        <v>993</v>
      </c>
      <c r="H1013" s="155">
        <v>0.03</v>
      </c>
      <c r="I1013" s="156"/>
      <c r="L1013" s="151"/>
      <c r="M1013" s="157"/>
      <c r="T1013" s="158"/>
      <c r="AT1013" s="153" t="s">
        <v>207</v>
      </c>
      <c r="AU1013" s="153" t="s">
        <v>86</v>
      </c>
      <c r="AV1013" s="12" t="s">
        <v>86</v>
      </c>
      <c r="AW1013" s="12" t="s">
        <v>30</v>
      </c>
      <c r="AX1013" s="12" t="s">
        <v>80</v>
      </c>
      <c r="AY1013" s="153" t="s">
        <v>199</v>
      </c>
    </row>
    <row r="1014" spans="2:65" s="1" customFormat="1" ht="24.25" customHeight="1">
      <c r="B1014" s="32"/>
      <c r="C1014" s="137" t="s">
        <v>994</v>
      </c>
      <c r="D1014" s="137" t="s">
        <v>201</v>
      </c>
      <c r="E1014" s="138" t="s">
        <v>995</v>
      </c>
      <c r="F1014" s="139" t="s">
        <v>996</v>
      </c>
      <c r="G1014" s="140" t="s">
        <v>204</v>
      </c>
      <c r="H1014" s="141">
        <v>605.94000000000005</v>
      </c>
      <c r="I1014" s="142"/>
      <c r="J1014" s="143">
        <f>ROUND(I1014*H1014,2)</f>
        <v>0</v>
      </c>
      <c r="K1014" s="144"/>
      <c r="L1014" s="32"/>
      <c r="M1014" s="145" t="s">
        <v>1</v>
      </c>
      <c r="N1014" s="146" t="s">
        <v>39</v>
      </c>
      <c r="P1014" s="147">
        <f>O1014*H1014</f>
        <v>0</v>
      </c>
      <c r="Q1014" s="147">
        <v>4.0000000000000002E-4</v>
      </c>
      <c r="R1014" s="147">
        <f>Q1014*H1014</f>
        <v>0.24237600000000004</v>
      </c>
      <c r="S1014" s="147">
        <v>0</v>
      </c>
      <c r="T1014" s="148">
        <f>S1014*H1014</f>
        <v>0</v>
      </c>
      <c r="AR1014" s="149" t="s">
        <v>298</v>
      </c>
      <c r="AT1014" s="149" t="s">
        <v>201</v>
      </c>
      <c r="AU1014" s="149" t="s">
        <v>86</v>
      </c>
      <c r="AY1014" s="17" t="s">
        <v>199</v>
      </c>
      <c r="BE1014" s="150">
        <f>IF(N1014="základní",J1014,0)</f>
        <v>0</v>
      </c>
      <c r="BF1014" s="150">
        <f>IF(N1014="snížená",J1014,0)</f>
        <v>0</v>
      </c>
      <c r="BG1014" s="150">
        <f>IF(N1014="zákl. přenesená",J1014,0)</f>
        <v>0</v>
      </c>
      <c r="BH1014" s="150">
        <f>IF(N1014="sníž. přenesená",J1014,0)</f>
        <v>0</v>
      </c>
      <c r="BI1014" s="150">
        <f>IF(N1014="nulová",J1014,0)</f>
        <v>0</v>
      </c>
      <c r="BJ1014" s="17" t="s">
        <v>86</v>
      </c>
      <c r="BK1014" s="150">
        <f>ROUND(I1014*H1014,2)</f>
        <v>0</v>
      </c>
      <c r="BL1014" s="17" t="s">
        <v>298</v>
      </c>
      <c r="BM1014" s="149" t="s">
        <v>997</v>
      </c>
    </row>
    <row r="1015" spans="2:65" s="12" customFormat="1" ht="12">
      <c r="B1015" s="151"/>
      <c r="D1015" s="152" t="s">
        <v>207</v>
      </c>
      <c r="E1015" s="153" t="s">
        <v>1</v>
      </c>
      <c r="F1015" s="154" t="s">
        <v>998</v>
      </c>
      <c r="H1015" s="155">
        <v>305.37</v>
      </c>
      <c r="I1015" s="156"/>
      <c r="L1015" s="151"/>
      <c r="M1015" s="157"/>
      <c r="T1015" s="158"/>
      <c r="AT1015" s="153" t="s">
        <v>207</v>
      </c>
      <c r="AU1015" s="153" t="s">
        <v>86</v>
      </c>
      <c r="AV1015" s="12" t="s">
        <v>86</v>
      </c>
      <c r="AW1015" s="12" t="s">
        <v>30</v>
      </c>
      <c r="AX1015" s="12" t="s">
        <v>73</v>
      </c>
      <c r="AY1015" s="153" t="s">
        <v>199</v>
      </c>
    </row>
    <row r="1016" spans="2:65" s="12" customFormat="1" ht="12">
      <c r="B1016" s="151"/>
      <c r="D1016" s="152" t="s">
        <v>207</v>
      </c>
      <c r="E1016" s="153" t="s">
        <v>1</v>
      </c>
      <c r="F1016" s="154" t="s">
        <v>999</v>
      </c>
      <c r="H1016" s="155">
        <v>-2.4</v>
      </c>
      <c r="I1016" s="156"/>
      <c r="L1016" s="151"/>
      <c r="M1016" s="157"/>
      <c r="T1016" s="158"/>
      <c r="AT1016" s="153" t="s">
        <v>207</v>
      </c>
      <c r="AU1016" s="153" t="s">
        <v>86</v>
      </c>
      <c r="AV1016" s="12" t="s">
        <v>86</v>
      </c>
      <c r="AW1016" s="12" t="s">
        <v>30</v>
      </c>
      <c r="AX1016" s="12" t="s">
        <v>73</v>
      </c>
      <c r="AY1016" s="153" t="s">
        <v>199</v>
      </c>
    </row>
    <row r="1017" spans="2:65" s="14" customFormat="1" ht="12">
      <c r="B1017" s="166"/>
      <c r="D1017" s="152" t="s">
        <v>207</v>
      </c>
      <c r="E1017" s="167" t="s">
        <v>1</v>
      </c>
      <c r="F1017" s="168" t="s">
        <v>1000</v>
      </c>
      <c r="H1017" s="169">
        <v>302.97000000000003</v>
      </c>
      <c r="I1017" s="170"/>
      <c r="L1017" s="166"/>
      <c r="M1017" s="171"/>
      <c r="T1017" s="172"/>
      <c r="AT1017" s="167" t="s">
        <v>207</v>
      </c>
      <c r="AU1017" s="167" t="s">
        <v>86</v>
      </c>
      <c r="AV1017" s="14" t="s">
        <v>223</v>
      </c>
      <c r="AW1017" s="14" t="s">
        <v>30</v>
      </c>
      <c r="AX1017" s="14" t="s">
        <v>73</v>
      </c>
      <c r="AY1017" s="167" t="s">
        <v>199</v>
      </c>
    </row>
    <row r="1018" spans="2:65" s="12" customFormat="1" ht="12">
      <c r="B1018" s="151"/>
      <c r="D1018" s="152" t="s">
        <v>207</v>
      </c>
      <c r="E1018" s="153" t="s">
        <v>1</v>
      </c>
      <c r="F1018" s="154" t="s">
        <v>998</v>
      </c>
      <c r="H1018" s="155">
        <v>305.37</v>
      </c>
      <c r="I1018" s="156"/>
      <c r="L1018" s="151"/>
      <c r="M1018" s="157"/>
      <c r="T1018" s="158"/>
      <c r="AT1018" s="153" t="s">
        <v>207</v>
      </c>
      <c r="AU1018" s="153" t="s">
        <v>86</v>
      </c>
      <c r="AV1018" s="12" t="s">
        <v>86</v>
      </c>
      <c r="AW1018" s="12" t="s">
        <v>30</v>
      </c>
      <c r="AX1018" s="12" t="s">
        <v>73</v>
      </c>
      <c r="AY1018" s="153" t="s">
        <v>199</v>
      </c>
    </row>
    <row r="1019" spans="2:65" s="12" customFormat="1" ht="12">
      <c r="B1019" s="151"/>
      <c r="D1019" s="152" t="s">
        <v>207</v>
      </c>
      <c r="E1019" s="153" t="s">
        <v>1</v>
      </c>
      <c r="F1019" s="154" t="s">
        <v>999</v>
      </c>
      <c r="H1019" s="155">
        <v>-2.4</v>
      </c>
      <c r="I1019" s="156"/>
      <c r="L1019" s="151"/>
      <c r="M1019" s="157"/>
      <c r="T1019" s="158"/>
      <c r="AT1019" s="153" t="s">
        <v>207</v>
      </c>
      <c r="AU1019" s="153" t="s">
        <v>86</v>
      </c>
      <c r="AV1019" s="12" t="s">
        <v>86</v>
      </c>
      <c r="AW1019" s="12" t="s">
        <v>30</v>
      </c>
      <c r="AX1019" s="12" t="s">
        <v>73</v>
      </c>
      <c r="AY1019" s="153" t="s">
        <v>199</v>
      </c>
    </row>
    <row r="1020" spans="2:65" s="14" customFormat="1" ht="12">
      <c r="B1020" s="166"/>
      <c r="D1020" s="152" t="s">
        <v>207</v>
      </c>
      <c r="E1020" s="167" t="s">
        <v>1</v>
      </c>
      <c r="F1020" s="168" t="s">
        <v>1001</v>
      </c>
      <c r="H1020" s="169">
        <v>302.97000000000003</v>
      </c>
      <c r="I1020" s="170"/>
      <c r="L1020" s="166"/>
      <c r="M1020" s="171"/>
      <c r="T1020" s="172"/>
      <c r="AT1020" s="167" t="s">
        <v>207</v>
      </c>
      <c r="AU1020" s="167" t="s">
        <v>86</v>
      </c>
      <c r="AV1020" s="14" t="s">
        <v>223</v>
      </c>
      <c r="AW1020" s="14" t="s">
        <v>30</v>
      </c>
      <c r="AX1020" s="14" t="s">
        <v>73</v>
      </c>
      <c r="AY1020" s="167" t="s">
        <v>199</v>
      </c>
    </row>
    <row r="1021" spans="2:65" s="13" customFormat="1" ht="12">
      <c r="B1021" s="159"/>
      <c r="D1021" s="152" t="s">
        <v>207</v>
      </c>
      <c r="E1021" s="160" t="s">
        <v>1</v>
      </c>
      <c r="F1021" s="161" t="s">
        <v>209</v>
      </c>
      <c r="H1021" s="162">
        <v>605.94000000000005</v>
      </c>
      <c r="I1021" s="163"/>
      <c r="L1021" s="159"/>
      <c r="M1021" s="164"/>
      <c r="T1021" s="165"/>
      <c r="AT1021" s="160" t="s">
        <v>207</v>
      </c>
      <c r="AU1021" s="160" t="s">
        <v>86</v>
      </c>
      <c r="AV1021" s="13" t="s">
        <v>205</v>
      </c>
      <c r="AW1021" s="13" t="s">
        <v>30</v>
      </c>
      <c r="AX1021" s="13" t="s">
        <v>80</v>
      </c>
      <c r="AY1021" s="160" t="s">
        <v>199</v>
      </c>
    </row>
    <row r="1022" spans="2:65" s="1" customFormat="1" ht="24.25" customHeight="1">
      <c r="B1022" s="32"/>
      <c r="C1022" s="173" t="s">
        <v>1002</v>
      </c>
      <c r="D1022" s="173" t="s">
        <v>288</v>
      </c>
      <c r="E1022" s="174" t="s">
        <v>1003</v>
      </c>
      <c r="F1022" s="175" t="s">
        <v>1004</v>
      </c>
      <c r="G1022" s="176" t="s">
        <v>204</v>
      </c>
      <c r="H1022" s="177">
        <v>348.416</v>
      </c>
      <c r="I1022" s="178"/>
      <c r="J1022" s="179">
        <f>ROUND(I1022*H1022,2)</f>
        <v>0</v>
      </c>
      <c r="K1022" s="180"/>
      <c r="L1022" s="181"/>
      <c r="M1022" s="182" t="s">
        <v>1</v>
      </c>
      <c r="N1022" s="183" t="s">
        <v>39</v>
      </c>
      <c r="P1022" s="147">
        <f>O1022*H1022</f>
        <v>0</v>
      </c>
      <c r="Q1022" s="147">
        <v>4.4999999999999997E-3</v>
      </c>
      <c r="R1022" s="147">
        <f>Q1022*H1022</f>
        <v>1.5678719999999999</v>
      </c>
      <c r="S1022" s="147">
        <v>0</v>
      </c>
      <c r="T1022" s="148">
        <f>S1022*H1022</f>
        <v>0</v>
      </c>
      <c r="AR1022" s="149" t="s">
        <v>384</v>
      </c>
      <c r="AT1022" s="149" t="s">
        <v>288</v>
      </c>
      <c r="AU1022" s="149" t="s">
        <v>86</v>
      </c>
      <c r="AY1022" s="17" t="s">
        <v>199</v>
      </c>
      <c r="BE1022" s="150">
        <f>IF(N1022="základní",J1022,0)</f>
        <v>0</v>
      </c>
      <c r="BF1022" s="150">
        <f>IF(N1022="snížená",J1022,0)</f>
        <v>0</v>
      </c>
      <c r="BG1022" s="150">
        <f>IF(N1022="zákl. přenesená",J1022,0)</f>
        <v>0</v>
      </c>
      <c r="BH1022" s="150">
        <f>IF(N1022="sníž. přenesená",J1022,0)</f>
        <v>0</v>
      </c>
      <c r="BI1022" s="150">
        <f>IF(N1022="nulová",J1022,0)</f>
        <v>0</v>
      </c>
      <c r="BJ1022" s="17" t="s">
        <v>86</v>
      </c>
      <c r="BK1022" s="150">
        <f>ROUND(I1022*H1022,2)</f>
        <v>0</v>
      </c>
      <c r="BL1022" s="17" t="s">
        <v>298</v>
      </c>
      <c r="BM1022" s="149" t="s">
        <v>1005</v>
      </c>
    </row>
    <row r="1023" spans="2:65" s="12" customFormat="1" ht="12">
      <c r="B1023" s="151"/>
      <c r="D1023" s="152" t="s">
        <v>207</v>
      </c>
      <c r="E1023" s="153" t="s">
        <v>1</v>
      </c>
      <c r="F1023" s="154" t="s">
        <v>1006</v>
      </c>
      <c r="H1023" s="155">
        <v>348.416</v>
      </c>
      <c r="I1023" s="156"/>
      <c r="L1023" s="151"/>
      <c r="M1023" s="157"/>
      <c r="T1023" s="158"/>
      <c r="AT1023" s="153" t="s">
        <v>207</v>
      </c>
      <c r="AU1023" s="153" t="s">
        <v>86</v>
      </c>
      <c r="AV1023" s="12" t="s">
        <v>86</v>
      </c>
      <c r="AW1023" s="12" t="s">
        <v>30</v>
      </c>
      <c r="AX1023" s="12" t="s">
        <v>73</v>
      </c>
      <c r="AY1023" s="153" t="s">
        <v>199</v>
      </c>
    </row>
    <row r="1024" spans="2:65" s="13" customFormat="1" ht="12">
      <c r="B1024" s="159"/>
      <c r="D1024" s="152" t="s">
        <v>207</v>
      </c>
      <c r="E1024" s="160" t="s">
        <v>1</v>
      </c>
      <c r="F1024" s="161" t="s">
        <v>209</v>
      </c>
      <c r="H1024" s="162">
        <v>348.416</v>
      </c>
      <c r="I1024" s="163"/>
      <c r="L1024" s="159"/>
      <c r="M1024" s="164"/>
      <c r="T1024" s="165"/>
      <c r="AT1024" s="160" t="s">
        <v>207</v>
      </c>
      <c r="AU1024" s="160" t="s">
        <v>86</v>
      </c>
      <c r="AV1024" s="13" t="s">
        <v>205</v>
      </c>
      <c r="AW1024" s="13" t="s">
        <v>30</v>
      </c>
      <c r="AX1024" s="13" t="s">
        <v>80</v>
      </c>
      <c r="AY1024" s="160" t="s">
        <v>199</v>
      </c>
    </row>
    <row r="1025" spans="2:65" s="1" customFormat="1" ht="24.25" customHeight="1">
      <c r="B1025" s="32"/>
      <c r="C1025" s="173" t="s">
        <v>1007</v>
      </c>
      <c r="D1025" s="173" t="s">
        <v>288</v>
      </c>
      <c r="E1025" s="174" t="s">
        <v>1008</v>
      </c>
      <c r="F1025" s="175" t="s">
        <v>1009</v>
      </c>
      <c r="G1025" s="176" t="s">
        <v>204</v>
      </c>
      <c r="H1025" s="177">
        <v>348.416</v>
      </c>
      <c r="I1025" s="178"/>
      <c r="J1025" s="179">
        <f>ROUND(I1025*H1025,2)</f>
        <v>0</v>
      </c>
      <c r="K1025" s="180"/>
      <c r="L1025" s="181"/>
      <c r="M1025" s="182" t="s">
        <v>1</v>
      </c>
      <c r="N1025" s="183" t="s">
        <v>39</v>
      </c>
      <c r="P1025" s="147">
        <f>O1025*H1025</f>
        <v>0</v>
      </c>
      <c r="Q1025" s="147">
        <v>4.7000000000000002E-3</v>
      </c>
      <c r="R1025" s="147">
        <f>Q1025*H1025</f>
        <v>1.6375552</v>
      </c>
      <c r="S1025" s="147">
        <v>0</v>
      </c>
      <c r="T1025" s="148">
        <f>S1025*H1025</f>
        <v>0</v>
      </c>
      <c r="AR1025" s="149" t="s">
        <v>384</v>
      </c>
      <c r="AT1025" s="149" t="s">
        <v>288</v>
      </c>
      <c r="AU1025" s="149" t="s">
        <v>86</v>
      </c>
      <c r="AY1025" s="17" t="s">
        <v>199</v>
      </c>
      <c r="BE1025" s="150">
        <f>IF(N1025="základní",J1025,0)</f>
        <v>0</v>
      </c>
      <c r="BF1025" s="150">
        <f>IF(N1025="snížená",J1025,0)</f>
        <v>0</v>
      </c>
      <c r="BG1025" s="150">
        <f>IF(N1025="zákl. přenesená",J1025,0)</f>
        <v>0</v>
      </c>
      <c r="BH1025" s="150">
        <f>IF(N1025="sníž. přenesená",J1025,0)</f>
        <v>0</v>
      </c>
      <c r="BI1025" s="150">
        <f>IF(N1025="nulová",J1025,0)</f>
        <v>0</v>
      </c>
      <c r="BJ1025" s="17" t="s">
        <v>86</v>
      </c>
      <c r="BK1025" s="150">
        <f>ROUND(I1025*H1025,2)</f>
        <v>0</v>
      </c>
      <c r="BL1025" s="17" t="s">
        <v>298</v>
      </c>
      <c r="BM1025" s="149" t="s">
        <v>1010</v>
      </c>
    </row>
    <row r="1026" spans="2:65" s="12" customFormat="1" ht="12">
      <c r="B1026" s="151"/>
      <c r="D1026" s="152" t="s">
        <v>207</v>
      </c>
      <c r="E1026" s="153" t="s">
        <v>1</v>
      </c>
      <c r="F1026" s="154" t="s">
        <v>1006</v>
      </c>
      <c r="H1026" s="155">
        <v>348.416</v>
      </c>
      <c r="I1026" s="156"/>
      <c r="L1026" s="151"/>
      <c r="M1026" s="157"/>
      <c r="T1026" s="158"/>
      <c r="AT1026" s="153" t="s">
        <v>207</v>
      </c>
      <c r="AU1026" s="153" t="s">
        <v>86</v>
      </c>
      <c r="AV1026" s="12" t="s">
        <v>86</v>
      </c>
      <c r="AW1026" s="12" t="s">
        <v>30</v>
      </c>
      <c r="AX1026" s="12" t="s">
        <v>73</v>
      </c>
      <c r="AY1026" s="153" t="s">
        <v>199</v>
      </c>
    </row>
    <row r="1027" spans="2:65" s="13" customFormat="1" ht="12">
      <c r="B1027" s="159"/>
      <c r="D1027" s="152" t="s">
        <v>207</v>
      </c>
      <c r="E1027" s="160" t="s">
        <v>1</v>
      </c>
      <c r="F1027" s="161" t="s">
        <v>209</v>
      </c>
      <c r="H1027" s="162">
        <v>348.416</v>
      </c>
      <c r="I1027" s="163"/>
      <c r="L1027" s="159"/>
      <c r="M1027" s="164"/>
      <c r="T1027" s="165"/>
      <c r="AT1027" s="160" t="s">
        <v>207</v>
      </c>
      <c r="AU1027" s="160" t="s">
        <v>86</v>
      </c>
      <c r="AV1027" s="13" t="s">
        <v>205</v>
      </c>
      <c r="AW1027" s="13" t="s">
        <v>30</v>
      </c>
      <c r="AX1027" s="13" t="s">
        <v>80</v>
      </c>
      <c r="AY1027" s="160" t="s">
        <v>199</v>
      </c>
    </row>
    <row r="1028" spans="2:65" s="1" customFormat="1" ht="24.25" customHeight="1">
      <c r="B1028" s="32"/>
      <c r="C1028" s="137" t="s">
        <v>1011</v>
      </c>
      <c r="D1028" s="137" t="s">
        <v>201</v>
      </c>
      <c r="E1028" s="138" t="s">
        <v>1012</v>
      </c>
      <c r="F1028" s="139" t="s">
        <v>1013</v>
      </c>
      <c r="G1028" s="140" t="s">
        <v>204</v>
      </c>
      <c r="H1028" s="141">
        <v>97.11</v>
      </c>
      <c r="I1028" s="142"/>
      <c r="J1028" s="143">
        <f>ROUND(I1028*H1028,2)</f>
        <v>0</v>
      </c>
      <c r="K1028" s="144"/>
      <c r="L1028" s="32"/>
      <c r="M1028" s="145" t="s">
        <v>1</v>
      </c>
      <c r="N1028" s="146" t="s">
        <v>39</v>
      </c>
      <c r="P1028" s="147">
        <f>O1028*H1028</f>
        <v>0</v>
      </c>
      <c r="Q1028" s="147">
        <v>4.0000000000000002E-4</v>
      </c>
      <c r="R1028" s="147">
        <f>Q1028*H1028</f>
        <v>3.8844000000000004E-2</v>
      </c>
      <c r="S1028" s="147">
        <v>0</v>
      </c>
      <c r="T1028" s="148">
        <f>S1028*H1028</f>
        <v>0</v>
      </c>
      <c r="AR1028" s="149" t="s">
        <v>298</v>
      </c>
      <c r="AT1028" s="149" t="s">
        <v>201</v>
      </c>
      <c r="AU1028" s="149" t="s">
        <v>86</v>
      </c>
      <c r="AY1028" s="17" t="s">
        <v>199</v>
      </c>
      <c r="BE1028" s="150">
        <f>IF(N1028="základní",J1028,0)</f>
        <v>0</v>
      </c>
      <c r="BF1028" s="150">
        <f>IF(N1028="snížená",J1028,0)</f>
        <v>0</v>
      </c>
      <c r="BG1028" s="150">
        <f>IF(N1028="zákl. přenesená",J1028,0)</f>
        <v>0</v>
      </c>
      <c r="BH1028" s="150">
        <f>IF(N1028="sníž. přenesená",J1028,0)</f>
        <v>0</v>
      </c>
      <c r="BI1028" s="150">
        <f>IF(N1028="nulová",J1028,0)</f>
        <v>0</v>
      </c>
      <c r="BJ1028" s="17" t="s">
        <v>86</v>
      </c>
      <c r="BK1028" s="150">
        <f>ROUND(I1028*H1028,2)</f>
        <v>0</v>
      </c>
      <c r="BL1028" s="17" t="s">
        <v>298</v>
      </c>
      <c r="BM1028" s="149" t="s">
        <v>1014</v>
      </c>
    </row>
    <row r="1029" spans="2:65" s="12" customFormat="1" ht="12">
      <c r="B1029" s="151"/>
      <c r="D1029" s="152" t="s">
        <v>207</v>
      </c>
      <c r="E1029" s="153" t="s">
        <v>1</v>
      </c>
      <c r="F1029" s="154" t="s">
        <v>1015</v>
      </c>
      <c r="H1029" s="155">
        <v>67.23</v>
      </c>
      <c r="I1029" s="156"/>
      <c r="L1029" s="151"/>
      <c r="M1029" s="157"/>
      <c r="T1029" s="158"/>
      <c r="AT1029" s="153" t="s">
        <v>207</v>
      </c>
      <c r="AU1029" s="153" t="s">
        <v>86</v>
      </c>
      <c r="AV1029" s="12" t="s">
        <v>86</v>
      </c>
      <c r="AW1029" s="12" t="s">
        <v>30</v>
      </c>
      <c r="AX1029" s="12" t="s">
        <v>73</v>
      </c>
      <c r="AY1029" s="153" t="s">
        <v>199</v>
      </c>
    </row>
    <row r="1030" spans="2:65" s="12" customFormat="1" ht="12">
      <c r="B1030" s="151"/>
      <c r="D1030" s="152" t="s">
        <v>207</v>
      </c>
      <c r="E1030" s="153" t="s">
        <v>1</v>
      </c>
      <c r="F1030" s="154" t="s">
        <v>1016</v>
      </c>
      <c r="H1030" s="155">
        <v>29.88</v>
      </c>
      <c r="I1030" s="156"/>
      <c r="L1030" s="151"/>
      <c r="M1030" s="157"/>
      <c r="T1030" s="158"/>
      <c r="AT1030" s="153" t="s">
        <v>207</v>
      </c>
      <c r="AU1030" s="153" t="s">
        <v>86</v>
      </c>
      <c r="AV1030" s="12" t="s">
        <v>86</v>
      </c>
      <c r="AW1030" s="12" t="s">
        <v>30</v>
      </c>
      <c r="AX1030" s="12" t="s">
        <v>73</v>
      </c>
      <c r="AY1030" s="153" t="s">
        <v>199</v>
      </c>
    </row>
    <row r="1031" spans="2:65" s="13" customFormat="1" ht="12">
      <c r="B1031" s="159"/>
      <c r="D1031" s="152" t="s">
        <v>207</v>
      </c>
      <c r="E1031" s="160" t="s">
        <v>1</v>
      </c>
      <c r="F1031" s="161" t="s">
        <v>209</v>
      </c>
      <c r="H1031" s="162">
        <v>97.11</v>
      </c>
      <c r="I1031" s="163"/>
      <c r="L1031" s="159"/>
      <c r="M1031" s="164"/>
      <c r="T1031" s="165"/>
      <c r="AT1031" s="160" t="s">
        <v>207</v>
      </c>
      <c r="AU1031" s="160" t="s">
        <v>86</v>
      </c>
      <c r="AV1031" s="13" t="s">
        <v>205</v>
      </c>
      <c r="AW1031" s="13" t="s">
        <v>30</v>
      </c>
      <c r="AX1031" s="13" t="s">
        <v>80</v>
      </c>
      <c r="AY1031" s="160" t="s">
        <v>199</v>
      </c>
    </row>
    <row r="1032" spans="2:65" s="1" customFormat="1" ht="24.25" customHeight="1">
      <c r="B1032" s="32"/>
      <c r="C1032" s="173" t="s">
        <v>1017</v>
      </c>
      <c r="D1032" s="173" t="s">
        <v>288</v>
      </c>
      <c r="E1032" s="174" t="s">
        <v>1003</v>
      </c>
      <c r="F1032" s="175" t="s">
        <v>1004</v>
      </c>
      <c r="G1032" s="176" t="s">
        <v>204</v>
      </c>
      <c r="H1032" s="177">
        <v>55.838000000000001</v>
      </c>
      <c r="I1032" s="178"/>
      <c r="J1032" s="179">
        <f>ROUND(I1032*H1032,2)</f>
        <v>0</v>
      </c>
      <c r="K1032" s="180"/>
      <c r="L1032" s="181"/>
      <c r="M1032" s="182" t="s">
        <v>1</v>
      </c>
      <c r="N1032" s="183" t="s">
        <v>39</v>
      </c>
      <c r="P1032" s="147">
        <f>O1032*H1032</f>
        <v>0</v>
      </c>
      <c r="Q1032" s="147">
        <v>4.4999999999999997E-3</v>
      </c>
      <c r="R1032" s="147">
        <f>Q1032*H1032</f>
        <v>0.25127099999999997</v>
      </c>
      <c r="S1032" s="147">
        <v>0</v>
      </c>
      <c r="T1032" s="148">
        <f>S1032*H1032</f>
        <v>0</v>
      </c>
      <c r="AR1032" s="149" t="s">
        <v>384</v>
      </c>
      <c r="AT1032" s="149" t="s">
        <v>288</v>
      </c>
      <c r="AU1032" s="149" t="s">
        <v>86</v>
      </c>
      <c r="AY1032" s="17" t="s">
        <v>199</v>
      </c>
      <c r="BE1032" s="150">
        <f>IF(N1032="základní",J1032,0)</f>
        <v>0</v>
      </c>
      <c r="BF1032" s="150">
        <f>IF(N1032="snížená",J1032,0)</f>
        <v>0</v>
      </c>
      <c r="BG1032" s="150">
        <f>IF(N1032="zákl. přenesená",J1032,0)</f>
        <v>0</v>
      </c>
      <c r="BH1032" s="150">
        <f>IF(N1032="sníž. přenesená",J1032,0)</f>
        <v>0</v>
      </c>
      <c r="BI1032" s="150">
        <f>IF(N1032="nulová",J1032,0)</f>
        <v>0</v>
      </c>
      <c r="BJ1032" s="17" t="s">
        <v>86</v>
      </c>
      <c r="BK1032" s="150">
        <f>ROUND(I1032*H1032,2)</f>
        <v>0</v>
      </c>
      <c r="BL1032" s="17" t="s">
        <v>298</v>
      </c>
      <c r="BM1032" s="149" t="s">
        <v>1018</v>
      </c>
    </row>
    <row r="1033" spans="2:65" s="12" customFormat="1" ht="12">
      <c r="B1033" s="151"/>
      <c r="D1033" s="152" t="s">
        <v>207</v>
      </c>
      <c r="E1033" s="153" t="s">
        <v>1</v>
      </c>
      <c r="F1033" s="154" t="s">
        <v>1019</v>
      </c>
      <c r="H1033" s="155">
        <v>55.838000000000001</v>
      </c>
      <c r="I1033" s="156"/>
      <c r="L1033" s="151"/>
      <c r="M1033" s="157"/>
      <c r="T1033" s="158"/>
      <c r="AT1033" s="153" t="s">
        <v>207</v>
      </c>
      <c r="AU1033" s="153" t="s">
        <v>86</v>
      </c>
      <c r="AV1033" s="12" t="s">
        <v>86</v>
      </c>
      <c r="AW1033" s="12" t="s">
        <v>30</v>
      </c>
      <c r="AX1033" s="12" t="s">
        <v>73</v>
      </c>
      <c r="AY1033" s="153" t="s">
        <v>199</v>
      </c>
    </row>
    <row r="1034" spans="2:65" s="13" customFormat="1" ht="12">
      <c r="B1034" s="159"/>
      <c r="D1034" s="152" t="s">
        <v>207</v>
      </c>
      <c r="E1034" s="160" t="s">
        <v>1</v>
      </c>
      <c r="F1034" s="161" t="s">
        <v>209</v>
      </c>
      <c r="H1034" s="162">
        <v>55.838000000000001</v>
      </c>
      <c r="I1034" s="163"/>
      <c r="L1034" s="159"/>
      <c r="M1034" s="164"/>
      <c r="T1034" s="165"/>
      <c r="AT1034" s="160" t="s">
        <v>207</v>
      </c>
      <c r="AU1034" s="160" t="s">
        <v>86</v>
      </c>
      <c r="AV1034" s="13" t="s">
        <v>205</v>
      </c>
      <c r="AW1034" s="13" t="s">
        <v>30</v>
      </c>
      <c r="AX1034" s="13" t="s">
        <v>80</v>
      </c>
      <c r="AY1034" s="160" t="s">
        <v>199</v>
      </c>
    </row>
    <row r="1035" spans="2:65" s="1" customFormat="1" ht="24.25" customHeight="1">
      <c r="B1035" s="32"/>
      <c r="C1035" s="173" t="s">
        <v>1020</v>
      </c>
      <c r="D1035" s="173" t="s">
        <v>288</v>
      </c>
      <c r="E1035" s="174" t="s">
        <v>1008</v>
      </c>
      <c r="F1035" s="175" t="s">
        <v>1009</v>
      </c>
      <c r="G1035" s="176" t="s">
        <v>204</v>
      </c>
      <c r="H1035" s="177">
        <v>55.838000000000001</v>
      </c>
      <c r="I1035" s="178"/>
      <c r="J1035" s="179">
        <f>ROUND(I1035*H1035,2)</f>
        <v>0</v>
      </c>
      <c r="K1035" s="180"/>
      <c r="L1035" s="181"/>
      <c r="M1035" s="182" t="s">
        <v>1</v>
      </c>
      <c r="N1035" s="183" t="s">
        <v>39</v>
      </c>
      <c r="P1035" s="147">
        <f>O1035*H1035</f>
        <v>0</v>
      </c>
      <c r="Q1035" s="147">
        <v>4.7000000000000002E-3</v>
      </c>
      <c r="R1035" s="147">
        <f>Q1035*H1035</f>
        <v>0.26243860000000002</v>
      </c>
      <c r="S1035" s="147">
        <v>0</v>
      </c>
      <c r="T1035" s="148">
        <f>S1035*H1035</f>
        <v>0</v>
      </c>
      <c r="AR1035" s="149" t="s">
        <v>384</v>
      </c>
      <c r="AT1035" s="149" t="s">
        <v>288</v>
      </c>
      <c r="AU1035" s="149" t="s">
        <v>86</v>
      </c>
      <c r="AY1035" s="17" t="s">
        <v>199</v>
      </c>
      <c r="BE1035" s="150">
        <f>IF(N1035="základní",J1035,0)</f>
        <v>0</v>
      </c>
      <c r="BF1035" s="150">
        <f>IF(N1035="snížená",J1035,0)</f>
        <v>0</v>
      </c>
      <c r="BG1035" s="150">
        <f>IF(N1035="zákl. přenesená",J1035,0)</f>
        <v>0</v>
      </c>
      <c r="BH1035" s="150">
        <f>IF(N1035="sníž. přenesená",J1035,0)</f>
        <v>0</v>
      </c>
      <c r="BI1035" s="150">
        <f>IF(N1035="nulová",J1035,0)</f>
        <v>0</v>
      </c>
      <c r="BJ1035" s="17" t="s">
        <v>86</v>
      </c>
      <c r="BK1035" s="150">
        <f>ROUND(I1035*H1035,2)</f>
        <v>0</v>
      </c>
      <c r="BL1035" s="17" t="s">
        <v>298</v>
      </c>
      <c r="BM1035" s="149" t="s">
        <v>1021</v>
      </c>
    </row>
    <row r="1036" spans="2:65" s="12" customFormat="1" ht="12">
      <c r="B1036" s="151"/>
      <c r="D1036" s="152" t="s">
        <v>207</v>
      </c>
      <c r="E1036" s="153" t="s">
        <v>1</v>
      </c>
      <c r="F1036" s="154" t="s">
        <v>1019</v>
      </c>
      <c r="H1036" s="155">
        <v>55.838000000000001</v>
      </c>
      <c r="I1036" s="156"/>
      <c r="L1036" s="151"/>
      <c r="M1036" s="157"/>
      <c r="T1036" s="158"/>
      <c r="AT1036" s="153" t="s">
        <v>207</v>
      </c>
      <c r="AU1036" s="153" t="s">
        <v>86</v>
      </c>
      <c r="AV1036" s="12" t="s">
        <v>86</v>
      </c>
      <c r="AW1036" s="12" t="s">
        <v>30</v>
      </c>
      <c r="AX1036" s="12" t="s">
        <v>73</v>
      </c>
      <c r="AY1036" s="153" t="s">
        <v>199</v>
      </c>
    </row>
    <row r="1037" spans="2:65" s="13" customFormat="1" ht="12">
      <c r="B1037" s="159"/>
      <c r="D1037" s="152" t="s">
        <v>207</v>
      </c>
      <c r="E1037" s="160" t="s">
        <v>1</v>
      </c>
      <c r="F1037" s="161" t="s">
        <v>209</v>
      </c>
      <c r="H1037" s="162">
        <v>55.838000000000001</v>
      </c>
      <c r="I1037" s="163"/>
      <c r="L1037" s="159"/>
      <c r="M1037" s="164"/>
      <c r="T1037" s="165"/>
      <c r="AT1037" s="160" t="s">
        <v>207</v>
      </c>
      <c r="AU1037" s="160" t="s">
        <v>86</v>
      </c>
      <c r="AV1037" s="13" t="s">
        <v>205</v>
      </c>
      <c r="AW1037" s="13" t="s">
        <v>30</v>
      </c>
      <c r="AX1037" s="13" t="s">
        <v>80</v>
      </c>
      <c r="AY1037" s="160" t="s">
        <v>199</v>
      </c>
    </row>
    <row r="1038" spans="2:65" s="1" customFormat="1" ht="24.25" customHeight="1">
      <c r="B1038" s="32"/>
      <c r="C1038" s="137" t="s">
        <v>1022</v>
      </c>
      <c r="D1038" s="137" t="s">
        <v>201</v>
      </c>
      <c r="E1038" s="138" t="s">
        <v>1023</v>
      </c>
      <c r="F1038" s="139" t="s">
        <v>1024</v>
      </c>
      <c r="G1038" s="140" t="s">
        <v>204</v>
      </c>
      <c r="H1038" s="141">
        <v>302.97000000000003</v>
      </c>
      <c r="I1038" s="142"/>
      <c r="J1038" s="143">
        <f>ROUND(I1038*H1038,2)</f>
        <v>0</v>
      </c>
      <c r="K1038" s="144"/>
      <c r="L1038" s="32"/>
      <c r="M1038" s="145" t="s">
        <v>1</v>
      </c>
      <c r="N1038" s="146" t="s">
        <v>39</v>
      </c>
      <c r="P1038" s="147">
        <f>O1038*H1038</f>
        <v>0</v>
      </c>
      <c r="Q1038" s="147">
        <v>0</v>
      </c>
      <c r="R1038" s="147">
        <f>Q1038*H1038</f>
        <v>0</v>
      </c>
      <c r="S1038" s="147">
        <v>0</v>
      </c>
      <c r="T1038" s="148">
        <f>S1038*H1038</f>
        <v>0</v>
      </c>
      <c r="AR1038" s="149" t="s">
        <v>298</v>
      </c>
      <c r="AT1038" s="149" t="s">
        <v>201</v>
      </c>
      <c r="AU1038" s="149" t="s">
        <v>86</v>
      </c>
      <c r="AY1038" s="17" t="s">
        <v>199</v>
      </c>
      <c r="BE1038" s="150">
        <f>IF(N1038="základní",J1038,0)</f>
        <v>0</v>
      </c>
      <c r="BF1038" s="150">
        <f>IF(N1038="snížená",J1038,0)</f>
        <v>0</v>
      </c>
      <c r="BG1038" s="150">
        <f>IF(N1038="zákl. přenesená",J1038,0)</f>
        <v>0</v>
      </c>
      <c r="BH1038" s="150">
        <f>IF(N1038="sníž. přenesená",J1038,0)</f>
        <v>0</v>
      </c>
      <c r="BI1038" s="150">
        <f>IF(N1038="nulová",J1038,0)</f>
        <v>0</v>
      </c>
      <c r="BJ1038" s="17" t="s">
        <v>86</v>
      </c>
      <c r="BK1038" s="150">
        <f>ROUND(I1038*H1038,2)</f>
        <v>0</v>
      </c>
      <c r="BL1038" s="17" t="s">
        <v>298</v>
      </c>
      <c r="BM1038" s="149" t="s">
        <v>1025</v>
      </c>
    </row>
    <row r="1039" spans="2:65" s="12" customFormat="1" ht="12">
      <c r="B1039" s="151"/>
      <c r="D1039" s="152" t="s">
        <v>207</v>
      </c>
      <c r="E1039" s="153" t="s">
        <v>1</v>
      </c>
      <c r="F1039" s="154" t="s">
        <v>998</v>
      </c>
      <c r="H1039" s="155">
        <v>305.37</v>
      </c>
      <c r="I1039" s="156"/>
      <c r="L1039" s="151"/>
      <c r="M1039" s="157"/>
      <c r="T1039" s="158"/>
      <c r="AT1039" s="153" t="s">
        <v>207</v>
      </c>
      <c r="AU1039" s="153" t="s">
        <v>86</v>
      </c>
      <c r="AV1039" s="12" t="s">
        <v>86</v>
      </c>
      <c r="AW1039" s="12" t="s">
        <v>30</v>
      </c>
      <c r="AX1039" s="12" t="s">
        <v>73</v>
      </c>
      <c r="AY1039" s="153" t="s">
        <v>199</v>
      </c>
    </row>
    <row r="1040" spans="2:65" s="12" customFormat="1" ht="12">
      <c r="B1040" s="151"/>
      <c r="D1040" s="152" t="s">
        <v>207</v>
      </c>
      <c r="E1040" s="153" t="s">
        <v>1</v>
      </c>
      <c r="F1040" s="154" t="s">
        <v>999</v>
      </c>
      <c r="H1040" s="155">
        <v>-2.4</v>
      </c>
      <c r="I1040" s="156"/>
      <c r="L1040" s="151"/>
      <c r="M1040" s="157"/>
      <c r="T1040" s="158"/>
      <c r="AT1040" s="153" t="s">
        <v>207</v>
      </c>
      <c r="AU1040" s="153" t="s">
        <v>86</v>
      </c>
      <c r="AV1040" s="12" t="s">
        <v>86</v>
      </c>
      <c r="AW1040" s="12" t="s">
        <v>30</v>
      </c>
      <c r="AX1040" s="12" t="s">
        <v>73</v>
      </c>
      <c r="AY1040" s="153" t="s">
        <v>199</v>
      </c>
    </row>
    <row r="1041" spans="2:65" s="13" customFormat="1" ht="12">
      <c r="B1041" s="159"/>
      <c r="D1041" s="152" t="s">
        <v>207</v>
      </c>
      <c r="E1041" s="160" t="s">
        <v>1</v>
      </c>
      <c r="F1041" s="161" t="s">
        <v>209</v>
      </c>
      <c r="H1041" s="162">
        <v>302.97000000000003</v>
      </c>
      <c r="I1041" s="163"/>
      <c r="L1041" s="159"/>
      <c r="M1041" s="164"/>
      <c r="T1041" s="165"/>
      <c r="AT1041" s="160" t="s">
        <v>207</v>
      </c>
      <c r="AU1041" s="160" t="s">
        <v>86</v>
      </c>
      <c r="AV1041" s="13" t="s">
        <v>205</v>
      </c>
      <c r="AW1041" s="13" t="s">
        <v>30</v>
      </c>
      <c r="AX1041" s="13" t="s">
        <v>80</v>
      </c>
      <c r="AY1041" s="160" t="s">
        <v>199</v>
      </c>
    </row>
    <row r="1042" spans="2:65" s="1" customFormat="1" ht="16.5" customHeight="1">
      <c r="B1042" s="32"/>
      <c r="C1042" s="173" t="s">
        <v>1026</v>
      </c>
      <c r="D1042" s="173" t="s">
        <v>288</v>
      </c>
      <c r="E1042" s="174" t="s">
        <v>1027</v>
      </c>
      <c r="F1042" s="175" t="s">
        <v>1028</v>
      </c>
      <c r="G1042" s="176" t="s">
        <v>204</v>
      </c>
      <c r="H1042" s="177">
        <v>348.416</v>
      </c>
      <c r="I1042" s="178"/>
      <c r="J1042" s="179">
        <f>ROUND(I1042*H1042,2)</f>
        <v>0</v>
      </c>
      <c r="K1042" s="180"/>
      <c r="L1042" s="181"/>
      <c r="M1042" s="182" t="s">
        <v>1</v>
      </c>
      <c r="N1042" s="183" t="s">
        <v>39</v>
      </c>
      <c r="P1042" s="147">
        <f>O1042*H1042</f>
        <v>0</v>
      </c>
      <c r="Q1042" s="147">
        <v>6.4000000000000005E-4</v>
      </c>
      <c r="R1042" s="147">
        <f>Q1042*H1042</f>
        <v>0.22298624000000003</v>
      </c>
      <c r="S1042" s="147">
        <v>0</v>
      </c>
      <c r="T1042" s="148">
        <f>S1042*H1042</f>
        <v>0</v>
      </c>
      <c r="AR1042" s="149" t="s">
        <v>384</v>
      </c>
      <c r="AT1042" s="149" t="s">
        <v>288</v>
      </c>
      <c r="AU1042" s="149" t="s">
        <v>86</v>
      </c>
      <c r="AY1042" s="17" t="s">
        <v>199</v>
      </c>
      <c r="BE1042" s="150">
        <f>IF(N1042="základní",J1042,0)</f>
        <v>0</v>
      </c>
      <c r="BF1042" s="150">
        <f>IF(N1042="snížená",J1042,0)</f>
        <v>0</v>
      </c>
      <c r="BG1042" s="150">
        <f>IF(N1042="zákl. přenesená",J1042,0)</f>
        <v>0</v>
      </c>
      <c r="BH1042" s="150">
        <f>IF(N1042="sníž. přenesená",J1042,0)</f>
        <v>0</v>
      </c>
      <c r="BI1042" s="150">
        <f>IF(N1042="nulová",J1042,0)</f>
        <v>0</v>
      </c>
      <c r="BJ1042" s="17" t="s">
        <v>86</v>
      </c>
      <c r="BK1042" s="150">
        <f>ROUND(I1042*H1042,2)</f>
        <v>0</v>
      </c>
      <c r="BL1042" s="17" t="s">
        <v>298</v>
      </c>
      <c r="BM1042" s="149" t="s">
        <v>1029</v>
      </c>
    </row>
    <row r="1043" spans="2:65" s="12" customFormat="1" ht="12">
      <c r="B1043" s="151"/>
      <c r="D1043" s="152" t="s">
        <v>207</v>
      </c>
      <c r="E1043" s="153" t="s">
        <v>1</v>
      </c>
      <c r="F1043" s="154" t="s">
        <v>1030</v>
      </c>
      <c r="H1043" s="155">
        <v>351.17599999999999</v>
      </c>
      <c r="I1043" s="156"/>
      <c r="L1043" s="151"/>
      <c r="M1043" s="157"/>
      <c r="T1043" s="158"/>
      <c r="AT1043" s="153" t="s">
        <v>207</v>
      </c>
      <c r="AU1043" s="153" t="s">
        <v>86</v>
      </c>
      <c r="AV1043" s="12" t="s">
        <v>86</v>
      </c>
      <c r="AW1043" s="12" t="s">
        <v>30</v>
      </c>
      <c r="AX1043" s="12" t="s">
        <v>73</v>
      </c>
      <c r="AY1043" s="153" t="s">
        <v>199</v>
      </c>
    </row>
    <row r="1044" spans="2:65" s="12" customFormat="1" ht="12">
      <c r="B1044" s="151"/>
      <c r="D1044" s="152" t="s">
        <v>207</v>
      </c>
      <c r="E1044" s="153" t="s">
        <v>1</v>
      </c>
      <c r="F1044" s="154" t="s">
        <v>1031</v>
      </c>
      <c r="H1044" s="155">
        <v>-2.76</v>
      </c>
      <c r="I1044" s="156"/>
      <c r="L1044" s="151"/>
      <c r="M1044" s="157"/>
      <c r="T1044" s="158"/>
      <c r="AT1044" s="153" t="s">
        <v>207</v>
      </c>
      <c r="AU1044" s="153" t="s">
        <v>86</v>
      </c>
      <c r="AV1044" s="12" t="s">
        <v>86</v>
      </c>
      <c r="AW1044" s="12" t="s">
        <v>30</v>
      </c>
      <c r="AX1044" s="12" t="s">
        <v>73</v>
      </c>
      <c r="AY1044" s="153" t="s">
        <v>199</v>
      </c>
    </row>
    <row r="1045" spans="2:65" s="13" customFormat="1" ht="12">
      <c r="B1045" s="159"/>
      <c r="D1045" s="152" t="s">
        <v>207</v>
      </c>
      <c r="E1045" s="160" t="s">
        <v>1</v>
      </c>
      <c r="F1045" s="161" t="s">
        <v>209</v>
      </c>
      <c r="H1045" s="162">
        <v>348.416</v>
      </c>
      <c r="I1045" s="163"/>
      <c r="L1045" s="159"/>
      <c r="M1045" s="164"/>
      <c r="T1045" s="165"/>
      <c r="AT1045" s="160" t="s">
        <v>207</v>
      </c>
      <c r="AU1045" s="160" t="s">
        <v>86</v>
      </c>
      <c r="AV1045" s="13" t="s">
        <v>205</v>
      </c>
      <c r="AW1045" s="13" t="s">
        <v>30</v>
      </c>
      <c r="AX1045" s="13" t="s">
        <v>80</v>
      </c>
      <c r="AY1045" s="160" t="s">
        <v>199</v>
      </c>
    </row>
    <row r="1046" spans="2:65" s="1" customFormat="1" ht="24.25" customHeight="1">
      <c r="B1046" s="32"/>
      <c r="C1046" s="137" t="s">
        <v>1032</v>
      </c>
      <c r="D1046" s="137" t="s">
        <v>201</v>
      </c>
      <c r="E1046" s="138" t="s">
        <v>1033</v>
      </c>
      <c r="F1046" s="139" t="s">
        <v>1034</v>
      </c>
      <c r="G1046" s="140" t="s">
        <v>204</v>
      </c>
      <c r="H1046" s="141">
        <v>75.8</v>
      </c>
      <c r="I1046" s="142"/>
      <c r="J1046" s="143">
        <f>ROUND(I1046*H1046,2)</f>
        <v>0</v>
      </c>
      <c r="K1046" s="144"/>
      <c r="L1046" s="32"/>
      <c r="M1046" s="145" t="s">
        <v>1</v>
      </c>
      <c r="N1046" s="146" t="s">
        <v>39</v>
      </c>
      <c r="P1046" s="147">
        <f>O1046*H1046</f>
        <v>0</v>
      </c>
      <c r="Q1046" s="147">
        <v>4.0000000000000003E-5</v>
      </c>
      <c r="R1046" s="147">
        <f>Q1046*H1046</f>
        <v>3.032E-3</v>
      </c>
      <c r="S1046" s="147">
        <v>0</v>
      </c>
      <c r="T1046" s="148">
        <f>S1046*H1046</f>
        <v>0</v>
      </c>
      <c r="AR1046" s="149" t="s">
        <v>298</v>
      </c>
      <c r="AT1046" s="149" t="s">
        <v>201</v>
      </c>
      <c r="AU1046" s="149" t="s">
        <v>86</v>
      </c>
      <c r="AY1046" s="17" t="s">
        <v>199</v>
      </c>
      <c r="BE1046" s="150">
        <f>IF(N1046="základní",J1046,0)</f>
        <v>0</v>
      </c>
      <c r="BF1046" s="150">
        <f>IF(N1046="snížená",J1046,0)</f>
        <v>0</v>
      </c>
      <c r="BG1046" s="150">
        <f>IF(N1046="zákl. přenesená",J1046,0)</f>
        <v>0</v>
      </c>
      <c r="BH1046" s="150">
        <f>IF(N1046="sníž. přenesená",J1046,0)</f>
        <v>0</v>
      </c>
      <c r="BI1046" s="150">
        <f>IF(N1046="nulová",J1046,0)</f>
        <v>0</v>
      </c>
      <c r="BJ1046" s="17" t="s">
        <v>86</v>
      </c>
      <c r="BK1046" s="150">
        <f>ROUND(I1046*H1046,2)</f>
        <v>0</v>
      </c>
      <c r="BL1046" s="17" t="s">
        <v>298</v>
      </c>
      <c r="BM1046" s="149" t="s">
        <v>1035</v>
      </c>
    </row>
    <row r="1047" spans="2:65" s="12" customFormat="1" ht="12">
      <c r="B1047" s="151"/>
      <c r="D1047" s="152" t="s">
        <v>207</v>
      </c>
      <c r="E1047" s="153" t="s">
        <v>1</v>
      </c>
      <c r="F1047" s="154" t="s">
        <v>1036</v>
      </c>
      <c r="H1047" s="155">
        <v>73.7</v>
      </c>
      <c r="I1047" s="156"/>
      <c r="L1047" s="151"/>
      <c r="M1047" s="157"/>
      <c r="T1047" s="158"/>
      <c r="AT1047" s="153" t="s">
        <v>207</v>
      </c>
      <c r="AU1047" s="153" t="s">
        <v>86</v>
      </c>
      <c r="AV1047" s="12" t="s">
        <v>86</v>
      </c>
      <c r="AW1047" s="12" t="s">
        <v>30</v>
      </c>
      <c r="AX1047" s="12" t="s">
        <v>73</v>
      </c>
      <c r="AY1047" s="153" t="s">
        <v>199</v>
      </c>
    </row>
    <row r="1048" spans="2:65" s="12" customFormat="1" ht="12">
      <c r="B1048" s="151"/>
      <c r="D1048" s="152" t="s">
        <v>207</v>
      </c>
      <c r="E1048" s="153" t="s">
        <v>1</v>
      </c>
      <c r="F1048" s="154" t="s">
        <v>1037</v>
      </c>
      <c r="H1048" s="155">
        <v>2.1</v>
      </c>
      <c r="I1048" s="156"/>
      <c r="L1048" s="151"/>
      <c r="M1048" s="157"/>
      <c r="T1048" s="158"/>
      <c r="AT1048" s="153" t="s">
        <v>207</v>
      </c>
      <c r="AU1048" s="153" t="s">
        <v>86</v>
      </c>
      <c r="AV1048" s="12" t="s">
        <v>86</v>
      </c>
      <c r="AW1048" s="12" t="s">
        <v>30</v>
      </c>
      <c r="AX1048" s="12" t="s">
        <v>73</v>
      </c>
      <c r="AY1048" s="153" t="s">
        <v>199</v>
      </c>
    </row>
    <row r="1049" spans="2:65" s="13" customFormat="1" ht="12">
      <c r="B1049" s="159"/>
      <c r="D1049" s="152" t="s">
        <v>207</v>
      </c>
      <c r="E1049" s="160" t="s">
        <v>1</v>
      </c>
      <c r="F1049" s="161" t="s">
        <v>1038</v>
      </c>
      <c r="H1049" s="162">
        <v>75.8</v>
      </c>
      <c r="I1049" s="163"/>
      <c r="L1049" s="159"/>
      <c r="M1049" s="164"/>
      <c r="T1049" s="165"/>
      <c r="AT1049" s="160" t="s">
        <v>207</v>
      </c>
      <c r="AU1049" s="160" t="s">
        <v>86</v>
      </c>
      <c r="AV1049" s="13" t="s">
        <v>205</v>
      </c>
      <c r="AW1049" s="13" t="s">
        <v>30</v>
      </c>
      <c r="AX1049" s="13" t="s">
        <v>80</v>
      </c>
      <c r="AY1049" s="160" t="s">
        <v>199</v>
      </c>
    </row>
    <row r="1050" spans="2:65" s="1" customFormat="1" ht="24.25" customHeight="1">
      <c r="B1050" s="32"/>
      <c r="C1050" s="173" t="s">
        <v>1039</v>
      </c>
      <c r="D1050" s="173" t="s">
        <v>288</v>
      </c>
      <c r="E1050" s="174" t="s">
        <v>1040</v>
      </c>
      <c r="F1050" s="175" t="s">
        <v>1041</v>
      </c>
      <c r="G1050" s="176" t="s">
        <v>204</v>
      </c>
      <c r="H1050" s="177">
        <v>92.552000000000007</v>
      </c>
      <c r="I1050" s="178"/>
      <c r="J1050" s="179">
        <f>ROUND(I1050*H1050,2)</f>
        <v>0</v>
      </c>
      <c r="K1050" s="180"/>
      <c r="L1050" s="181"/>
      <c r="M1050" s="182" t="s">
        <v>1</v>
      </c>
      <c r="N1050" s="183" t="s">
        <v>39</v>
      </c>
      <c r="P1050" s="147">
        <f>O1050*H1050</f>
        <v>0</v>
      </c>
      <c r="Q1050" s="147">
        <v>2.9999999999999997E-4</v>
      </c>
      <c r="R1050" s="147">
        <f>Q1050*H1050</f>
        <v>2.7765599999999998E-2</v>
      </c>
      <c r="S1050" s="147">
        <v>0</v>
      </c>
      <c r="T1050" s="148">
        <f>S1050*H1050</f>
        <v>0</v>
      </c>
      <c r="AR1050" s="149" t="s">
        <v>384</v>
      </c>
      <c r="AT1050" s="149" t="s">
        <v>288</v>
      </c>
      <c r="AU1050" s="149" t="s">
        <v>86</v>
      </c>
      <c r="AY1050" s="17" t="s">
        <v>199</v>
      </c>
      <c r="BE1050" s="150">
        <f>IF(N1050="základní",J1050,0)</f>
        <v>0</v>
      </c>
      <c r="BF1050" s="150">
        <f>IF(N1050="snížená",J1050,0)</f>
        <v>0</v>
      </c>
      <c r="BG1050" s="150">
        <f>IF(N1050="zákl. přenesená",J1050,0)</f>
        <v>0</v>
      </c>
      <c r="BH1050" s="150">
        <f>IF(N1050="sníž. přenesená",J1050,0)</f>
        <v>0</v>
      </c>
      <c r="BI1050" s="150">
        <f>IF(N1050="nulová",J1050,0)</f>
        <v>0</v>
      </c>
      <c r="BJ1050" s="17" t="s">
        <v>86</v>
      </c>
      <c r="BK1050" s="150">
        <f>ROUND(I1050*H1050,2)</f>
        <v>0</v>
      </c>
      <c r="BL1050" s="17" t="s">
        <v>298</v>
      </c>
      <c r="BM1050" s="149" t="s">
        <v>1042</v>
      </c>
    </row>
    <row r="1051" spans="2:65" s="12" customFormat="1" ht="12">
      <c r="B1051" s="151"/>
      <c r="D1051" s="152" t="s">
        <v>207</v>
      </c>
      <c r="E1051" s="153" t="s">
        <v>1</v>
      </c>
      <c r="F1051" s="154" t="s">
        <v>1043</v>
      </c>
      <c r="H1051" s="155">
        <v>92.552000000000007</v>
      </c>
      <c r="I1051" s="156"/>
      <c r="L1051" s="151"/>
      <c r="M1051" s="157"/>
      <c r="T1051" s="158"/>
      <c r="AT1051" s="153" t="s">
        <v>207</v>
      </c>
      <c r="AU1051" s="153" t="s">
        <v>86</v>
      </c>
      <c r="AV1051" s="12" t="s">
        <v>86</v>
      </c>
      <c r="AW1051" s="12" t="s">
        <v>30</v>
      </c>
      <c r="AX1051" s="12" t="s">
        <v>80</v>
      </c>
      <c r="AY1051" s="153" t="s">
        <v>199</v>
      </c>
    </row>
    <row r="1052" spans="2:65" s="1" customFormat="1" ht="24.25" customHeight="1">
      <c r="B1052" s="32"/>
      <c r="C1052" s="137" t="s">
        <v>1044</v>
      </c>
      <c r="D1052" s="137" t="s">
        <v>201</v>
      </c>
      <c r="E1052" s="138" t="s">
        <v>1045</v>
      </c>
      <c r="F1052" s="139" t="s">
        <v>1046</v>
      </c>
      <c r="G1052" s="140" t="s">
        <v>247</v>
      </c>
      <c r="H1052" s="141">
        <v>4.5570000000000004</v>
      </c>
      <c r="I1052" s="142"/>
      <c r="J1052" s="143">
        <f>ROUND(I1052*H1052,2)</f>
        <v>0</v>
      </c>
      <c r="K1052" s="144"/>
      <c r="L1052" s="32"/>
      <c r="M1052" s="145" t="s">
        <v>1</v>
      </c>
      <c r="N1052" s="146" t="s">
        <v>39</v>
      </c>
      <c r="P1052" s="147">
        <f>O1052*H1052</f>
        <v>0</v>
      </c>
      <c r="Q1052" s="147">
        <v>0</v>
      </c>
      <c r="R1052" s="147">
        <f>Q1052*H1052</f>
        <v>0</v>
      </c>
      <c r="S1052" s="147">
        <v>0</v>
      </c>
      <c r="T1052" s="148">
        <f>S1052*H1052</f>
        <v>0</v>
      </c>
      <c r="AR1052" s="149" t="s">
        <v>298</v>
      </c>
      <c r="AT1052" s="149" t="s">
        <v>201</v>
      </c>
      <c r="AU1052" s="149" t="s">
        <v>86</v>
      </c>
      <c r="AY1052" s="17" t="s">
        <v>199</v>
      </c>
      <c r="BE1052" s="150">
        <f>IF(N1052="základní",J1052,0)</f>
        <v>0</v>
      </c>
      <c r="BF1052" s="150">
        <f>IF(N1052="snížená",J1052,0)</f>
        <v>0</v>
      </c>
      <c r="BG1052" s="150">
        <f>IF(N1052="zákl. přenesená",J1052,0)</f>
        <v>0</v>
      </c>
      <c r="BH1052" s="150">
        <f>IF(N1052="sníž. přenesená",J1052,0)</f>
        <v>0</v>
      </c>
      <c r="BI1052" s="150">
        <f>IF(N1052="nulová",J1052,0)</f>
        <v>0</v>
      </c>
      <c r="BJ1052" s="17" t="s">
        <v>86</v>
      </c>
      <c r="BK1052" s="150">
        <f>ROUND(I1052*H1052,2)</f>
        <v>0</v>
      </c>
      <c r="BL1052" s="17" t="s">
        <v>298</v>
      </c>
      <c r="BM1052" s="149" t="s">
        <v>1047</v>
      </c>
    </row>
    <row r="1053" spans="2:65" s="11" customFormat="1" ht="23" customHeight="1">
      <c r="B1053" s="125"/>
      <c r="D1053" s="126" t="s">
        <v>72</v>
      </c>
      <c r="E1053" s="135" t="s">
        <v>1048</v>
      </c>
      <c r="F1053" s="135" t="s">
        <v>1049</v>
      </c>
      <c r="I1053" s="128"/>
      <c r="J1053" s="136">
        <f>BK1053</f>
        <v>0</v>
      </c>
      <c r="L1053" s="125"/>
      <c r="M1053" s="130"/>
      <c r="P1053" s="131">
        <f>SUM(P1054:P1126)</f>
        <v>0</v>
      </c>
      <c r="R1053" s="131">
        <f>SUM(R1054:R1126)</f>
        <v>6.1215175800000008</v>
      </c>
      <c r="T1053" s="132">
        <f>SUM(T1054:T1126)</f>
        <v>0</v>
      </c>
      <c r="AR1053" s="126" t="s">
        <v>86</v>
      </c>
      <c r="AT1053" s="133" t="s">
        <v>72</v>
      </c>
      <c r="AU1053" s="133" t="s">
        <v>80</v>
      </c>
      <c r="AY1053" s="126" t="s">
        <v>199</v>
      </c>
      <c r="BK1053" s="134">
        <f>SUM(BK1054:BK1126)</f>
        <v>0</v>
      </c>
    </row>
    <row r="1054" spans="2:65" s="1" customFormat="1" ht="24.25" customHeight="1">
      <c r="B1054" s="32"/>
      <c r="C1054" s="137" t="s">
        <v>1050</v>
      </c>
      <c r="D1054" s="137" t="s">
        <v>201</v>
      </c>
      <c r="E1054" s="138" t="s">
        <v>1051</v>
      </c>
      <c r="F1054" s="139" t="s">
        <v>1052</v>
      </c>
      <c r="G1054" s="140" t="s">
        <v>204</v>
      </c>
      <c r="H1054" s="141">
        <v>567.44000000000005</v>
      </c>
      <c r="I1054" s="142"/>
      <c r="J1054" s="143">
        <f>ROUND(I1054*H1054,2)</f>
        <v>0</v>
      </c>
      <c r="K1054" s="144"/>
      <c r="L1054" s="32"/>
      <c r="M1054" s="145" t="s">
        <v>1</v>
      </c>
      <c r="N1054" s="146" t="s">
        <v>39</v>
      </c>
      <c r="P1054" s="147">
        <f>O1054*H1054</f>
        <v>0</v>
      </c>
      <c r="Q1054" s="147">
        <v>2.9999999999999997E-4</v>
      </c>
      <c r="R1054" s="147">
        <f>Q1054*H1054</f>
        <v>0.17023199999999999</v>
      </c>
      <c r="S1054" s="147">
        <v>0</v>
      </c>
      <c r="T1054" s="148">
        <f>S1054*H1054</f>
        <v>0</v>
      </c>
      <c r="AR1054" s="149" t="s">
        <v>298</v>
      </c>
      <c r="AT1054" s="149" t="s">
        <v>201</v>
      </c>
      <c r="AU1054" s="149" t="s">
        <v>86</v>
      </c>
      <c r="AY1054" s="17" t="s">
        <v>199</v>
      </c>
      <c r="BE1054" s="150">
        <f>IF(N1054="základní",J1054,0)</f>
        <v>0</v>
      </c>
      <c r="BF1054" s="150">
        <f>IF(N1054="snížená",J1054,0)</f>
        <v>0</v>
      </c>
      <c r="BG1054" s="150">
        <f>IF(N1054="zákl. přenesená",J1054,0)</f>
        <v>0</v>
      </c>
      <c r="BH1054" s="150">
        <f>IF(N1054="sníž. přenesená",J1054,0)</f>
        <v>0</v>
      </c>
      <c r="BI1054" s="150">
        <f>IF(N1054="nulová",J1054,0)</f>
        <v>0</v>
      </c>
      <c r="BJ1054" s="17" t="s">
        <v>86</v>
      </c>
      <c r="BK1054" s="150">
        <f>ROUND(I1054*H1054,2)</f>
        <v>0</v>
      </c>
      <c r="BL1054" s="17" t="s">
        <v>298</v>
      </c>
      <c r="BM1054" s="149" t="s">
        <v>1053</v>
      </c>
    </row>
    <row r="1055" spans="2:65" s="12" customFormat="1" ht="12">
      <c r="B1055" s="151"/>
      <c r="D1055" s="152" t="s">
        <v>207</v>
      </c>
      <c r="E1055" s="153" t="s">
        <v>1</v>
      </c>
      <c r="F1055" s="154" t="s">
        <v>1054</v>
      </c>
      <c r="H1055" s="155">
        <v>574.79</v>
      </c>
      <c r="I1055" s="156"/>
      <c r="L1055" s="151"/>
      <c r="M1055" s="157"/>
      <c r="T1055" s="158"/>
      <c r="AT1055" s="153" t="s">
        <v>207</v>
      </c>
      <c r="AU1055" s="153" t="s">
        <v>86</v>
      </c>
      <c r="AV1055" s="12" t="s">
        <v>86</v>
      </c>
      <c r="AW1055" s="12" t="s">
        <v>30</v>
      </c>
      <c r="AX1055" s="12" t="s">
        <v>73</v>
      </c>
      <c r="AY1055" s="153" t="s">
        <v>199</v>
      </c>
    </row>
    <row r="1056" spans="2:65" s="12" customFormat="1" ht="12">
      <c r="B1056" s="151"/>
      <c r="D1056" s="152" t="s">
        <v>207</v>
      </c>
      <c r="E1056" s="153" t="s">
        <v>1</v>
      </c>
      <c r="F1056" s="154" t="s">
        <v>1055</v>
      </c>
      <c r="H1056" s="155">
        <v>-7.35</v>
      </c>
      <c r="I1056" s="156"/>
      <c r="L1056" s="151"/>
      <c r="M1056" s="157"/>
      <c r="T1056" s="158"/>
      <c r="AT1056" s="153" t="s">
        <v>207</v>
      </c>
      <c r="AU1056" s="153" t="s">
        <v>86</v>
      </c>
      <c r="AV1056" s="12" t="s">
        <v>86</v>
      </c>
      <c r="AW1056" s="12" t="s">
        <v>30</v>
      </c>
      <c r="AX1056" s="12" t="s">
        <v>73</v>
      </c>
      <c r="AY1056" s="153" t="s">
        <v>199</v>
      </c>
    </row>
    <row r="1057" spans="2:65" s="13" customFormat="1" ht="12">
      <c r="B1057" s="159"/>
      <c r="D1057" s="152" t="s">
        <v>207</v>
      </c>
      <c r="E1057" s="160" t="s">
        <v>1</v>
      </c>
      <c r="F1057" s="161" t="s">
        <v>209</v>
      </c>
      <c r="H1057" s="162">
        <v>567.44000000000005</v>
      </c>
      <c r="I1057" s="163"/>
      <c r="L1057" s="159"/>
      <c r="M1057" s="164"/>
      <c r="T1057" s="165"/>
      <c r="AT1057" s="160" t="s">
        <v>207</v>
      </c>
      <c r="AU1057" s="160" t="s">
        <v>86</v>
      </c>
      <c r="AV1057" s="13" t="s">
        <v>205</v>
      </c>
      <c r="AW1057" s="13" t="s">
        <v>30</v>
      </c>
      <c r="AX1057" s="13" t="s">
        <v>80</v>
      </c>
      <c r="AY1057" s="160" t="s">
        <v>199</v>
      </c>
    </row>
    <row r="1058" spans="2:65" s="1" customFormat="1" ht="24.25" customHeight="1">
      <c r="B1058" s="32"/>
      <c r="C1058" s="173" t="s">
        <v>1056</v>
      </c>
      <c r="D1058" s="173" t="s">
        <v>288</v>
      </c>
      <c r="E1058" s="174" t="s">
        <v>1057</v>
      </c>
      <c r="F1058" s="175" t="s">
        <v>1058</v>
      </c>
      <c r="G1058" s="176" t="s">
        <v>204</v>
      </c>
      <c r="H1058" s="177">
        <v>603.553</v>
      </c>
      <c r="I1058" s="178"/>
      <c r="J1058" s="179">
        <f>ROUND(I1058*H1058,2)</f>
        <v>0</v>
      </c>
      <c r="K1058" s="180"/>
      <c r="L1058" s="181"/>
      <c r="M1058" s="182" t="s">
        <v>1</v>
      </c>
      <c r="N1058" s="183" t="s">
        <v>39</v>
      </c>
      <c r="P1058" s="147">
        <f>O1058*H1058</f>
        <v>0</v>
      </c>
      <c r="Q1058" s="147">
        <v>6.0000000000000001E-3</v>
      </c>
      <c r="R1058" s="147">
        <f>Q1058*H1058</f>
        <v>3.621318</v>
      </c>
      <c r="S1058" s="147">
        <v>0</v>
      </c>
      <c r="T1058" s="148">
        <f>S1058*H1058</f>
        <v>0</v>
      </c>
      <c r="AR1058" s="149" t="s">
        <v>384</v>
      </c>
      <c r="AT1058" s="149" t="s">
        <v>288</v>
      </c>
      <c r="AU1058" s="149" t="s">
        <v>86</v>
      </c>
      <c r="AY1058" s="17" t="s">
        <v>199</v>
      </c>
      <c r="BE1058" s="150">
        <f>IF(N1058="základní",J1058,0)</f>
        <v>0</v>
      </c>
      <c r="BF1058" s="150">
        <f>IF(N1058="snížená",J1058,0)</f>
        <v>0</v>
      </c>
      <c r="BG1058" s="150">
        <f>IF(N1058="zákl. přenesená",J1058,0)</f>
        <v>0</v>
      </c>
      <c r="BH1058" s="150">
        <f>IF(N1058="sníž. přenesená",J1058,0)</f>
        <v>0</v>
      </c>
      <c r="BI1058" s="150">
        <f>IF(N1058="nulová",J1058,0)</f>
        <v>0</v>
      </c>
      <c r="BJ1058" s="17" t="s">
        <v>86</v>
      </c>
      <c r="BK1058" s="150">
        <f>ROUND(I1058*H1058,2)</f>
        <v>0</v>
      </c>
      <c r="BL1058" s="17" t="s">
        <v>298</v>
      </c>
      <c r="BM1058" s="149" t="s">
        <v>1059</v>
      </c>
    </row>
    <row r="1059" spans="2:65" s="12" customFormat="1" ht="12">
      <c r="B1059" s="151"/>
      <c r="D1059" s="152" t="s">
        <v>207</v>
      </c>
      <c r="E1059" s="153" t="s">
        <v>1</v>
      </c>
      <c r="F1059" s="154" t="s">
        <v>1060</v>
      </c>
      <c r="H1059" s="155">
        <v>574.81200000000001</v>
      </c>
      <c r="I1059" s="156"/>
      <c r="L1059" s="151"/>
      <c r="M1059" s="157"/>
      <c r="T1059" s="158"/>
      <c r="AT1059" s="153" t="s">
        <v>207</v>
      </c>
      <c r="AU1059" s="153" t="s">
        <v>86</v>
      </c>
      <c r="AV1059" s="12" t="s">
        <v>86</v>
      </c>
      <c r="AW1059" s="12" t="s">
        <v>30</v>
      </c>
      <c r="AX1059" s="12" t="s">
        <v>73</v>
      </c>
      <c r="AY1059" s="153" t="s">
        <v>199</v>
      </c>
    </row>
    <row r="1060" spans="2:65" s="13" customFormat="1" ht="12">
      <c r="B1060" s="159"/>
      <c r="D1060" s="152" t="s">
        <v>207</v>
      </c>
      <c r="E1060" s="160" t="s">
        <v>1</v>
      </c>
      <c r="F1060" s="161" t="s">
        <v>209</v>
      </c>
      <c r="H1060" s="162">
        <v>574.81200000000001</v>
      </c>
      <c r="I1060" s="163"/>
      <c r="L1060" s="159"/>
      <c r="M1060" s="164"/>
      <c r="T1060" s="165"/>
      <c r="AT1060" s="160" t="s">
        <v>207</v>
      </c>
      <c r="AU1060" s="160" t="s">
        <v>86</v>
      </c>
      <c r="AV1060" s="13" t="s">
        <v>205</v>
      </c>
      <c r="AW1060" s="13" t="s">
        <v>30</v>
      </c>
      <c r="AX1060" s="13" t="s">
        <v>73</v>
      </c>
      <c r="AY1060" s="160" t="s">
        <v>199</v>
      </c>
    </row>
    <row r="1061" spans="2:65" s="12" customFormat="1" ht="12">
      <c r="B1061" s="151"/>
      <c r="D1061" s="152" t="s">
        <v>207</v>
      </c>
      <c r="E1061" s="153" t="s">
        <v>1</v>
      </c>
      <c r="F1061" s="154" t="s">
        <v>1061</v>
      </c>
      <c r="H1061" s="155">
        <v>603.553</v>
      </c>
      <c r="I1061" s="156"/>
      <c r="L1061" s="151"/>
      <c r="M1061" s="157"/>
      <c r="T1061" s="158"/>
      <c r="AT1061" s="153" t="s">
        <v>207</v>
      </c>
      <c r="AU1061" s="153" t="s">
        <v>86</v>
      </c>
      <c r="AV1061" s="12" t="s">
        <v>86</v>
      </c>
      <c r="AW1061" s="12" t="s">
        <v>30</v>
      </c>
      <c r="AX1061" s="12" t="s">
        <v>80</v>
      </c>
      <c r="AY1061" s="153" t="s">
        <v>199</v>
      </c>
    </row>
    <row r="1062" spans="2:65" s="1" customFormat="1" ht="38" customHeight="1">
      <c r="B1062" s="32"/>
      <c r="C1062" s="137" t="s">
        <v>1062</v>
      </c>
      <c r="D1062" s="137" t="s">
        <v>201</v>
      </c>
      <c r="E1062" s="138" t="s">
        <v>1063</v>
      </c>
      <c r="F1062" s="139" t="s">
        <v>1064</v>
      </c>
      <c r="G1062" s="140" t="s">
        <v>204</v>
      </c>
      <c r="H1062" s="141">
        <v>75.8</v>
      </c>
      <c r="I1062" s="142"/>
      <c r="J1062" s="143">
        <f>ROUND(I1062*H1062,2)</f>
        <v>0</v>
      </c>
      <c r="K1062" s="144"/>
      <c r="L1062" s="32"/>
      <c r="M1062" s="145" t="s">
        <v>1</v>
      </c>
      <c r="N1062" s="146" t="s">
        <v>39</v>
      </c>
      <c r="P1062" s="147">
        <f>O1062*H1062</f>
        <v>0</v>
      </c>
      <c r="Q1062" s="147">
        <v>6.3E-3</v>
      </c>
      <c r="R1062" s="147">
        <f>Q1062*H1062</f>
        <v>0.47753999999999996</v>
      </c>
      <c r="S1062" s="147">
        <v>0</v>
      </c>
      <c r="T1062" s="148">
        <f>S1062*H1062</f>
        <v>0</v>
      </c>
      <c r="AR1062" s="149" t="s">
        <v>298</v>
      </c>
      <c r="AT1062" s="149" t="s">
        <v>201</v>
      </c>
      <c r="AU1062" s="149" t="s">
        <v>86</v>
      </c>
      <c r="AY1062" s="17" t="s">
        <v>199</v>
      </c>
      <c r="BE1062" s="150">
        <f>IF(N1062="základní",J1062,0)</f>
        <v>0</v>
      </c>
      <c r="BF1062" s="150">
        <f>IF(N1062="snížená",J1062,0)</f>
        <v>0</v>
      </c>
      <c r="BG1062" s="150">
        <f>IF(N1062="zákl. přenesená",J1062,0)</f>
        <v>0</v>
      </c>
      <c r="BH1062" s="150">
        <f>IF(N1062="sníž. přenesená",J1062,0)</f>
        <v>0</v>
      </c>
      <c r="BI1062" s="150">
        <f>IF(N1062="nulová",J1062,0)</f>
        <v>0</v>
      </c>
      <c r="BJ1062" s="17" t="s">
        <v>86</v>
      </c>
      <c r="BK1062" s="150">
        <f>ROUND(I1062*H1062,2)</f>
        <v>0</v>
      </c>
      <c r="BL1062" s="17" t="s">
        <v>298</v>
      </c>
      <c r="BM1062" s="149" t="s">
        <v>1065</v>
      </c>
    </row>
    <row r="1063" spans="2:65" s="12" customFormat="1" ht="12">
      <c r="B1063" s="151"/>
      <c r="D1063" s="152" t="s">
        <v>207</v>
      </c>
      <c r="E1063" s="153" t="s">
        <v>1</v>
      </c>
      <c r="F1063" s="154" t="s">
        <v>1036</v>
      </c>
      <c r="H1063" s="155">
        <v>73.7</v>
      </c>
      <c r="I1063" s="156"/>
      <c r="L1063" s="151"/>
      <c r="M1063" s="157"/>
      <c r="T1063" s="158"/>
      <c r="AT1063" s="153" t="s">
        <v>207</v>
      </c>
      <c r="AU1063" s="153" t="s">
        <v>86</v>
      </c>
      <c r="AV1063" s="12" t="s">
        <v>86</v>
      </c>
      <c r="AW1063" s="12" t="s">
        <v>30</v>
      </c>
      <c r="AX1063" s="12" t="s">
        <v>73</v>
      </c>
      <c r="AY1063" s="153" t="s">
        <v>199</v>
      </c>
    </row>
    <row r="1064" spans="2:65" s="12" customFormat="1" ht="12">
      <c r="B1064" s="151"/>
      <c r="D1064" s="152" t="s">
        <v>207</v>
      </c>
      <c r="E1064" s="153" t="s">
        <v>1</v>
      </c>
      <c r="F1064" s="154" t="s">
        <v>1037</v>
      </c>
      <c r="H1064" s="155">
        <v>2.1</v>
      </c>
      <c r="I1064" s="156"/>
      <c r="L1064" s="151"/>
      <c r="M1064" s="157"/>
      <c r="T1064" s="158"/>
      <c r="AT1064" s="153" t="s">
        <v>207</v>
      </c>
      <c r="AU1064" s="153" t="s">
        <v>86</v>
      </c>
      <c r="AV1064" s="12" t="s">
        <v>86</v>
      </c>
      <c r="AW1064" s="12" t="s">
        <v>30</v>
      </c>
      <c r="AX1064" s="12" t="s">
        <v>73</v>
      </c>
      <c r="AY1064" s="153" t="s">
        <v>199</v>
      </c>
    </row>
    <row r="1065" spans="2:65" s="13" customFormat="1" ht="12">
      <c r="B1065" s="159"/>
      <c r="D1065" s="152" t="s">
        <v>207</v>
      </c>
      <c r="E1065" s="160" t="s">
        <v>1</v>
      </c>
      <c r="F1065" s="161" t="s">
        <v>1066</v>
      </c>
      <c r="H1065" s="162">
        <v>75.8</v>
      </c>
      <c r="I1065" s="163"/>
      <c r="L1065" s="159"/>
      <c r="M1065" s="164"/>
      <c r="T1065" s="165"/>
      <c r="AT1065" s="160" t="s">
        <v>207</v>
      </c>
      <c r="AU1065" s="160" t="s">
        <v>86</v>
      </c>
      <c r="AV1065" s="13" t="s">
        <v>205</v>
      </c>
      <c r="AW1065" s="13" t="s">
        <v>30</v>
      </c>
      <c r="AX1065" s="13" t="s">
        <v>80</v>
      </c>
      <c r="AY1065" s="160" t="s">
        <v>199</v>
      </c>
    </row>
    <row r="1066" spans="2:65" s="1" customFormat="1" ht="24.25" customHeight="1">
      <c r="B1066" s="32"/>
      <c r="C1066" s="173" t="s">
        <v>1067</v>
      </c>
      <c r="D1066" s="173" t="s">
        <v>288</v>
      </c>
      <c r="E1066" s="174" t="s">
        <v>1068</v>
      </c>
      <c r="F1066" s="175" t="s">
        <v>1069</v>
      </c>
      <c r="G1066" s="176" t="s">
        <v>204</v>
      </c>
      <c r="H1066" s="177">
        <v>79.59</v>
      </c>
      <c r="I1066" s="178"/>
      <c r="J1066" s="179">
        <f>ROUND(I1066*H1066,2)</f>
        <v>0</v>
      </c>
      <c r="K1066" s="180"/>
      <c r="L1066" s="181"/>
      <c r="M1066" s="182" t="s">
        <v>1</v>
      </c>
      <c r="N1066" s="183" t="s">
        <v>39</v>
      </c>
      <c r="P1066" s="147">
        <f>O1066*H1066</f>
        <v>0</v>
      </c>
      <c r="Q1066" s="147">
        <v>7.0000000000000001E-3</v>
      </c>
      <c r="R1066" s="147">
        <f>Q1066*H1066</f>
        <v>0.55713000000000001</v>
      </c>
      <c r="S1066" s="147">
        <v>0</v>
      </c>
      <c r="T1066" s="148">
        <f>S1066*H1066</f>
        <v>0</v>
      </c>
      <c r="AR1066" s="149" t="s">
        <v>384</v>
      </c>
      <c r="AT1066" s="149" t="s">
        <v>288</v>
      </c>
      <c r="AU1066" s="149" t="s">
        <v>86</v>
      </c>
      <c r="AY1066" s="17" t="s">
        <v>199</v>
      </c>
      <c r="BE1066" s="150">
        <f>IF(N1066="základní",J1066,0)</f>
        <v>0</v>
      </c>
      <c r="BF1066" s="150">
        <f>IF(N1066="snížená",J1066,0)</f>
        <v>0</v>
      </c>
      <c r="BG1066" s="150">
        <f>IF(N1066="zákl. přenesená",J1066,0)</f>
        <v>0</v>
      </c>
      <c r="BH1066" s="150">
        <f>IF(N1066="sníž. přenesená",J1066,0)</f>
        <v>0</v>
      </c>
      <c r="BI1066" s="150">
        <f>IF(N1066="nulová",J1066,0)</f>
        <v>0</v>
      </c>
      <c r="BJ1066" s="17" t="s">
        <v>86</v>
      </c>
      <c r="BK1066" s="150">
        <f>ROUND(I1066*H1066,2)</f>
        <v>0</v>
      </c>
      <c r="BL1066" s="17" t="s">
        <v>298</v>
      </c>
      <c r="BM1066" s="149" t="s">
        <v>1070</v>
      </c>
    </row>
    <row r="1067" spans="2:65" s="12" customFormat="1" ht="12">
      <c r="B1067" s="151"/>
      <c r="D1067" s="152" t="s">
        <v>207</v>
      </c>
      <c r="E1067" s="153" t="s">
        <v>1</v>
      </c>
      <c r="F1067" s="154" t="s">
        <v>1071</v>
      </c>
      <c r="H1067" s="155">
        <v>79.59</v>
      </c>
      <c r="I1067" s="156"/>
      <c r="L1067" s="151"/>
      <c r="M1067" s="157"/>
      <c r="T1067" s="158"/>
      <c r="AT1067" s="153" t="s">
        <v>207</v>
      </c>
      <c r="AU1067" s="153" t="s">
        <v>86</v>
      </c>
      <c r="AV1067" s="12" t="s">
        <v>86</v>
      </c>
      <c r="AW1067" s="12" t="s">
        <v>30</v>
      </c>
      <c r="AX1067" s="12" t="s">
        <v>80</v>
      </c>
      <c r="AY1067" s="153" t="s">
        <v>199</v>
      </c>
    </row>
    <row r="1068" spans="2:65" s="1" customFormat="1" ht="24.25" customHeight="1">
      <c r="B1068" s="32"/>
      <c r="C1068" s="137" t="s">
        <v>1072</v>
      </c>
      <c r="D1068" s="137" t="s">
        <v>201</v>
      </c>
      <c r="E1068" s="138" t="s">
        <v>1073</v>
      </c>
      <c r="F1068" s="139" t="s">
        <v>1074</v>
      </c>
      <c r="G1068" s="140" t="s">
        <v>204</v>
      </c>
      <c r="H1068" s="141">
        <v>283.72000000000003</v>
      </c>
      <c r="I1068" s="142"/>
      <c r="J1068" s="143">
        <f>ROUND(I1068*H1068,2)</f>
        <v>0</v>
      </c>
      <c r="K1068" s="144"/>
      <c r="L1068" s="32"/>
      <c r="M1068" s="145" t="s">
        <v>1</v>
      </c>
      <c r="N1068" s="146" t="s">
        <v>39</v>
      </c>
      <c r="P1068" s="147">
        <f>O1068*H1068</f>
        <v>0</v>
      </c>
      <c r="Q1068" s="147">
        <v>1.0000000000000001E-5</v>
      </c>
      <c r="R1068" s="147">
        <f>Q1068*H1068</f>
        <v>2.8372000000000007E-3</v>
      </c>
      <c r="S1068" s="147">
        <v>0</v>
      </c>
      <c r="T1068" s="148">
        <f>S1068*H1068</f>
        <v>0</v>
      </c>
      <c r="AR1068" s="149" t="s">
        <v>298</v>
      </c>
      <c r="AT1068" s="149" t="s">
        <v>201</v>
      </c>
      <c r="AU1068" s="149" t="s">
        <v>86</v>
      </c>
      <c r="AY1068" s="17" t="s">
        <v>199</v>
      </c>
      <c r="BE1068" s="150">
        <f>IF(N1068="základní",J1068,0)</f>
        <v>0</v>
      </c>
      <c r="BF1068" s="150">
        <f>IF(N1068="snížená",J1068,0)</f>
        <v>0</v>
      </c>
      <c r="BG1068" s="150">
        <f>IF(N1068="zákl. přenesená",J1068,0)</f>
        <v>0</v>
      </c>
      <c r="BH1068" s="150">
        <f>IF(N1068="sníž. přenesená",J1068,0)</f>
        <v>0</v>
      </c>
      <c r="BI1068" s="150">
        <f>IF(N1068="nulová",J1068,0)</f>
        <v>0</v>
      </c>
      <c r="BJ1068" s="17" t="s">
        <v>86</v>
      </c>
      <c r="BK1068" s="150">
        <f>ROUND(I1068*H1068,2)</f>
        <v>0</v>
      </c>
      <c r="BL1068" s="17" t="s">
        <v>298</v>
      </c>
      <c r="BM1068" s="149" t="s">
        <v>1075</v>
      </c>
    </row>
    <row r="1069" spans="2:65" s="12" customFormat="1" ht="12">
      <c r="B1069" s="151"/>
      <c r="D1069" s="152" t="s">
        <v>207</v>
      </c>
      <c r="E1069" s="153" t="s">
        <v>1</v>
      </c>
      <c r="F1069" s="154" t="s">
        <v>1076</v>
      </c>
      <c r="H1069" s="155">
        <v>287.39499999999998</v>
      </c>
      <c r="I1069" s="156"/>
      <c r="L1069" s="151"/>
      <c r="M1069" s="157"/>
      <c r="T1069" s="158"/>
      <c r="AT1069" s="153" t="s">
        <v>207</v>
      </c>
      <c r="AU1069" s="153" t="s">
        <v>86</v>
      </c>
      <c r="AV1069" s="12" t="s">
        <v>86</v>
      </c>
      <c r="AW1069" s="12" t="s">
        <v>30</v>
      </c>
      <c r="AX1069" s="12" t="s">
        <v>73</v>
      </c>
      <c r="AY1069" s="153" t="s">
        <v>199</v>
      </c>
    </row>
    <row r="1070" spans="2:65" s="12" customFormat="1" ht="12">
      <c r="B1070" s="151"/>
      <c r="D1070" s="152" t="s">
        <v>207</v>
      </c>
      <c r="E1070" s="153" t="s">
        <v>1</v>
      </c>
      <c r="F1070" s="154" t="s">
        <v>1077</v>
      </c>
      <c r="H1070" s="155">
        <v>-3.6749999999999998</v>
      </c>
      <c r="I1070" s="156"/>
      <c r="L1070" s="151"/>
      <c r="M1070" s="157"/>
      <c r="T1070" s="158"/>
      <c r="AT1070" s="153" t="s">
        <v>207</v>
      </c>
      <c r="AU1070" s="153" t="s">
        <v>86</v>
      </c>
      <c r="AV1070" s="12" t="s">
        <v>86</v>
      </c>
      <c r="AW1070" s="12" t="s">
        <v>30</v>
      </c>
      <c r="AX1070" s="12" t="s">
        <v>73</v>
      </c>
      <c r="AY1070" s="153" t="s">
        <v>199</v>
      </c>
    </row>
    <row r="1071" spans="2:65" s="13" customFormat="1" ht="12">
      <c r="B1071" s="159"/>
      <c r="D1071" s="152" t="s">
        <v>207</v>
      </c>
      <c r="E1071" s="160" t="s">
        <v>1</v>
      </c>
      <c r="F1071" s="161" t="s">
        <v>209</v>
      </c>
      <c r="H1071" s="162">
        <v>283.72000000000003</v>
      </c>
      <c r="I1071" s="163"/>
      <c r="L1071" s="159"/>
      <c r="M1071" s="164"/>
      <c r="T1071" s="165"/>
      <c r="AT1071" s="160" t="s">
        <v>207</v>
      </c>
      <c r="AU1071" s="160" t="s">
        <v>86</v>
      </c>
      <c r="AV1071" s="13" t="s">
        <v>205</v>
      </c>
      <c r="AW1071" s="13" t="s">
        <v>30</v>
      </c>
      <c r="AX1071" s="13" t="s">
        <v>80</v>
      </c>
      <c r="AY1071" s="160" t="s">
        <v>199</v>
      </c>
    </row>
    <row r="1072" spans="2:65" s="1" customFormat="1" ht="24.25" customHeight="1">
      <c r="B1072" s="32"/>
      <c r="C1072" s="173" t="s">
        <v>1078</v>
      </c>
      <c r="D1072" s="173" t="s">
        <v>288</v>
      </c>
      <c r="E1072" s="174" t="s">
        <v>1079</v>
      </c>
      <c r="F1072" s="175" t="s">
        <v>1080</v>
      </c>
      <c r="G1072" s="176" t="s">
        <v>204</v>
      </c>
      <c r="H1072" s="177">
        <v>330.81799999999998</v>
      </c>
      <c r="I1072" s="178"/>
      <c r="J1072" s="179">
        <f>ROUND(I1072*H1072,2)</f>
        <v>0</v>
      </c>
      <c r="K1072" s="180"/>
      <c r="L1072" s="181"/>
      <c r="M1072" s="182" t="s">
        <v>1</v>
      </c>
      <c r="N1072" s="183" t="s">
        <v>39</v>
      </c>
      <c r="P1072" s="147">
        <f>O1072*H1072</f>
        <v>0</v>
      </c>
      <c r="Q1072" s="147">
        <v>1.6000000000000001E-4</v>
      </c>
      <c r="R1072" s="147">
        <f>Q1072*H1072</f>
        <v>5.293088E-2</v>
      </c>
      <c r="S1072" s="147">
        <v>0</v>
      </c>
      <c r="T1072" s="148">
        <f>S1072*H1072</f>
        <v>0</v>
      </c>
      <c r="AR1072" s="149" t="s">
        <v>384</v>
      </c>
      <c r="AT1072" s="149" t="s">
        <v>288</v>
      </c>
      <c r="AU1072" s="149" t="s">
        <v>86</v>
      </c>
      <c r="AY1072" s="17" t="s">
        <v>199</v>
      </c>
      <c r="BE1072" s="150">
        <f>IF(N1072="základní",J1072,0)</f>
        <v>0</v>
      </c>
      <c r="BF1072" s="150">
        <f>IF(N1072="snížená",J1072,0)</f>
        <v>0</v>
      </c>
      <c r="BG1072" s="150">
        <f>IF(N1072="zákl. přenesená",J1072,0)</f>
        <v>0</v>
      </c>
      <c r="BH1072" s="150">
        <f>IF(N1072="sníž. přenesená",J1072,0)</f>
        <v>0</v>
      </c>
      <c r="BI1072" s="150">
        <f>IF(N1072="nulová",J1072,0)</f>
        <v>0</v>
      </c>
      <c r="BJ1072" s="17" t="s">
        <v>86</v>
      </c>
      <c r="BK1072" s="150">
        <f>ROUND(I1072*H1072,2)</f>
        <v>0</v>
      </c>
      <c r="BL1072" s="17" t="s">
        <v>298</v>
      </c>
      <c r="BM1072" s="149" t="s">
        <v>1081</v>
      </c>
    </row>
    <row r="1073" spans="2:65" s="12" customFormat="1" ht="12">
      <c r="B1073" s="151"/>
      <c r="D1073" s="152" t="s">
        <v>207</v>
      </c>
      <c r="E1073" s="153" t="s">
        <v>1</v>
      </c>
      <c r="F1073" s="154" t="s">
        <v>1082</v>
      </c>
      <c r="H1073" s="155">
        <v>330.81799999999998</v>
      </c>
      <c r="I1073" s="156"/>
      <c r="L1073" s="151"/>
      <c r="M1073" s="157"/>
      <c r="T1073" s="158"/>
      <c r="AT1073" s="153" t="s">
        <v>207</v>
      </c>
      <c r="AU1073" s="153" t="s">
        <v>86</v>
      </c>
      <c r="AV1073" s="12" t="s">
        <v>86</v>
      </c>
      <c r="AW1073" s="12" t="s">
        <v>30</v>
      </c>
      <c r="AX1073" s="12" t="s">
        <v>80</v>
      </c>
      <c r="AY1073" s="153" t="s">
        <v>199</v>
      </c>
    </row>
    <row r="1074" spans="2:65" s="1" customFormat="1" ht="24.25" customHeight="1">
      <c r="B1074" s="32"/>
      <c r="C1074" s="137" t="s">
        <v>1083</v>
      </c>
      <c r="D1074" s="137" t="s">
        <v>201</v>
      </c>
      <c r="E1074" s="138" t="s">
        <v>1084</v>
      </c>
      <c r="F1074" s="139" t="s">
        <v>1085</v>
      </c>
      <c r="G1074" s="140" t="s">
        <v>204</v>
      </c>
      <c r="H1074" s="141">
        <v>270.05</v>
      </c>
      <c r="I1074" s="142"/>
      <c r="J1074" s="143">
        <f>ROUND(I1074*H1074,2)</f>
        <v>0</v>
      </c>
      <c r="K1074" s="144"/>
      <c r="L1074" s="32"/>
      <c r="M1074" s="145" t="s">
        <v>1</v>
      </c>
      <c r="N1074" s="146" t="s">
        <v>39</v>
      </c>
      <c r="P1074" s="147">
        <f>O1074*H1074</f>
        <v>0</v>
      </c>
      <c r="Q1074" s="147">
        <v>0</v>
      </c>
      <c r="R1074" s="147">
        <f>Q1074*H1074</f>
        <v>0</v>
      </c>
      <c r="S1074" s="147">
        <v>0</v>
      </c>
      <c r="T1074" s="148">
        <f>S1074*H1074</f>
        <v>0</v>
      </c>
      <c r="AR1074" s="149" t="s">
        <v>298</v>
      </c>
      <c r="AT1074" s="149" t="s">
        <v>201</v>
      </c>
      <c r="AU1074" s="149" t="s">
        <v>86</v>
      </c>
      <c r="AY1074" s="17" t="s">
        <v>199</v>
      </c>
      <c r="BE1074" s="150">
        <f>IF(N1074="základní",J1074,0)</f>
        <v>0</v>
      </c>
      <c r="BF1074" s="150">
        <f>IF(N1074="snížená",J1074,0)</f>
        <v>0</v>
      </c>
      <c r="BG1074" s="150">
        <f>IF(N1074="zákl. přenesená",J1074,0)</f>
        <v>0</v>
      </c>
      <c r="BH1074" s="150">
        <f>IF(N1074="sníž. přenesená",J1074,0)</f>
        <v>0</v>
      </c>
      <c r="BI1074" s="150">
        <f>IF(N1074="nulová",J1074,0)</f>
        <v>0</v>
      </c>
      <c r="BJ1074" s="17" t="s">
        <v>86</v>
      </c>
      <c r="BK1074" s="150">
        <f>ROUND(I1074*H1074,2)</f>
        <v>0</v>
      </c>
      <c r="BL1074" s="17" t="s">
        <v>298</v>
      </c>
      <c r="BM1074" s="149" t="s">
        <v>1086</v>
      </c>
    </row>
    <row r="1075" spans="2:65" s="12" customFormat="1" ht="12">
      <c r="B1075" s="151"/>
      <c r="D1075" s="152" t="s">
        <v>207</v>
      </c>
      <c r="E1075" s="153" t="s">
        <v>1</v>
      </c>
      <c r="F1075" s="154" t="s">
        <v>848</v>
      </c>
      <c r="H1075" s="155">
        <v>13.77</v>
      </c>
      <c r="I1075" s="156"/>
      <c r="L1075" s="151"/>
      <c r="M1075" s="157"/>
      <c r="T1075" s="158"/>
      <c r="AT1075" s="153" t="s">
        <v>207</v>
      </c>
      <c r="AU1075" s="153" t="s">
        <v>86</v>
      </c>
      <c r="AV1075" s="12" t="s">
        <v>86</v>
      </c>
      <c r="AW1075" s="12" t="s">
        <v>30</v>
      </c>
      <c r="AX1075" s="12" t="s">
        <v>73</v>
      </c>
      <c r="AY1075" s="153" t="s">
        <v>199</v>
      </c>
    </row>
    <row r="1076" spans="2:65" s="12" customFormat="1" ht="12">
      <c r="B1076" s="151"/>
      <c r="D1076" s="152" t="s">
        <v>207</v>
      </c>
      <c r="E1076" s="153" t="s">
        <v>1</v>
      </c>
      <c r="F1076" s="154" t="s">
        <v>849</v>
      </c>
      <c r="H1076" s="155">
        <v>9.7200000000000006</v>
      </c>
      <c r="I1076" s="156"/>
      <c r="L1076" s="151"/>
      <c r="M1076" s="157"/>
      <c r="T1076" s="158"/>
      <c r="AT1076" s="153" t="s">
        <v>207</v>
      </c>
      <c r="AU1076" s="153" t="s">
        <v>86</v>
      </c>
      <c r="AV1076" s="12" t="s">
        <v>86</v>
      </c>
      <c r="AW1076" s="12" t="s">
        <v>30</v>
      </c>
      <c r="AX1076" s="12" t="s">
        <v>73</v>
      </c>
      <c r="AY1076" s="153" t="s">
        <v>199</v>
      </c>
    </row>
    <row r="1077" spans="2:65" s="12" customFormat="1" ht="12">
      <c r="B1077" s="151"/>
      <c r="D1077" s="152" t="s">
        <v>207</v>
      </c>
      <c r="E1077" s="153" t="s">
        <v>1</v>
      </c>
      <c r="F1077" s="154" t="s">
        <v>850</v>
      </c>
      <c r="H1077" s="155">
        <v>2.36</v>
      </c>
      <c r="I1077" s="156"/>
      <c r="L1077" s="151"/>
      <c r="M1077" s="157"/>
      <c r="T1077" s="158"/>
      <c r="AT1077" s="153" t="s">
        <v>207</v>
      </c>
      <c r="AU1077" s="153" t="s">
        <v>86</v>
      </c>
      <c r="AV1077" s="12" t="s">
        <v>86</v>
      </c>
      <c r="AW1077" s="12" t="s">
        <v>30</v>
      </c>
      <c r="AX1077" s="12" t="s">
        <v>73</v>
      </c>
      <c r="AY1077" s="153" t="s">
        <v>199</v>
      </c>
    </row>
    <row r="1078" spans="2:65" s="12" customFormat="1" ht="12">
      <c r="B1078" s="151"/>
      <c r="D1078" s="152" t="s">
        <v>207</v>
      </c>
      <c r="E1078" s="153" t="s">
        <v>1</v>
      </c>
      <c r="F1078" s="154" t="s">
        <v>851</v>
      </c>
      <c r="H1078" s="155">
        <v>8.4600000000000009</v>
      </c>
      <c r="I1078" s="156"/>
      <c r="L1078" s="151"/>
      <c r="M1078" s="157"/>
      <c r="T1078" s="158"/>
      <c r="AT1078" s="153" t="s">
        <v>207</v>
      </c>
      <c r="AU1078" s="153" t="s">
        <v>86</v>
      </c>
      <c r="AV1078" s="12" t="s">
        <v>86</v>
      </c>
      <c r="AW1078" s="12" t="s">
        <v>30</v>
      </c>
      <c r="AX1078" s="12" t="s">
        <v>73</v>
      </c>
      <c r="AY1078" s="153" t="s">
        <v>199</v>
      </c>
    </row>
    <row r="1079" spans="2:65" s="12" customFormat="1" ht="12">
      <c r="B1079" s="151"/>
      <c r="D1079" s="152" t="s">
        <v>207</v>
      </c>
      <c r="E1079" s="153" t="s">
        <v>1</v>
      </c>
      <c r="F1079" s="154" t="s">
        <v>852</v>
      </c>
      <c r="H1079" s="155">
        <v>56.34</v>
      </c>
      <c r="I1079" s="156"/>
      <c r="L1079" s="151"/>
      <c r="M1079" s="157"/>
      <c r="T1079" s="158"/>
      <c r="AT1079" s="153" t="s">
        <v>207</v>
      </c>
      <c r="AU1079" s="153" t="s">
        <v>86</v>
      </c>
      <c r="AV1079" s="12" t="s">
        <v>86</v>
      </c>
      <c r="AW1079" s="12" t="s">
        <v>30</v>
      </c>
      <c r="AX1079" s="12" t="s">
        <v>73</v>
      </c>
      <c r="AY1079" s="153" t="s">
        <v>199</v>
      </c>
    </row>
    <row r="1080" spans="2:65" s="12" customFormat="1" ht="12">
      <c r="B1080" s="151"/>
      <c r="D1080" s="152" t="s">
        <v>207</v>
      </c>
      <c r="E1080" s="153" t="s">
        <v>1</v>
      </c>
      <c r="F1080" s="154" t="s">
        <v>853</v>
      </c>
      <c r="H1080" s="155">
        <v>6.57</v>
      </c>
      <c r="I1080" s="156"/>
      <c r="L1080" s="151"/>
      <c r="M1080" s="157"/>
      <c r="T1080" s="158"/>
      <c r="AT1080" s="153" t="s">
        <v>207</v>
      </c>
      <c r="AU1080" s="153" t="s">
        <v>86</v>
      </c>
      <c r="AV1080" s="12" t="s">
        <v>86</v>
      </c>
      <c r="AW1080" s="12" t="s">
        <v>30</v>
      </c>
      <c r="AX1080" s="12" t="s">
        <v>73</v>
      </c>
      <c r="AY1080" s="153" t="s">
        <v>199</v>
      </c>
    </row>
    <row r="1081" spans="2:65" s="12" customFormat="1" ht="12">
      <c r="B1081" s="151"/>
      <c r="D1081" s="152" t="s">
        <v>207</v>
      </c>
      <c r="E1081" s="153" t="s">
        <v>1</v>
      </c>
      <c r="F1081" s="154" t="s">
        <v>854</v>
      </c>
      <c r="H1081" s="155">
        <v>6.74</v>
      </c>
      <c r="I1081" s="156"/>
      <c r="L1081" s="151"/>
      <c r="M1081" s="157"/>
      <c r="T1081" s="158"/>
      <c r="AT1081" s="153" t="s">
        <v>207</v>
      </c>
      <c r="AU1081" s="153" t="s">
        <v>86</v>
      </c>
      <c r="AV1081" s="12" t="s">
        <v>86</v>
      </c>
      <c r="AW1081" s="12" t="s">
        <v>30</v>
      </c>
      <c r="AX1081" s="12" t="s">
        <v>73</v>
      </c>
      <c r="AY1081" s="153" t="s">
        <v>199</v>
      </c>
    </row>
    <row r="1082" spans="2:65" s="12" customFormat="1" ht="12">
      <c r="B1082" s="151"/>
      <c r="D1082" s="152" t="s">
        <v>207</v>
      </c>
      <c r="E1082" s="153" t="s">
        <v>1</v>
      </c>
      <c r="F1082" s="154" t="s">
        <v>855</v>
      </c>
      <c r="H1082" s="155">
        <v>17.23</v>
      </c>
      <c r="I1082" s="156"/>
      <c r="L1082" s="151"/>
      <c r="M1082" s="157"/>
      <c r="T1082" s="158"/>
      <c r="AT1082" s="153" t="s">
        <v>207</v>
      </c>
      <c r="AU1082" s="153" t="s">
        <v>86</v>
      </c>
      <c r="AV1082" s="12" t="s">
        <v>86</v>
      </c>
      <c r="AW1082" s="12" t="s">
        <v>30</v>
      </c>
      <c r="AX1082" s="12" t="s">
        <v>73</v>
      </c>
      <c r="AY1082" s="153" t="s">
        <v>199</v>
      </c>
    </row>
    <row r="1083" spans="2:65" s="12" customFormat="1" ht="12">
      <c r="B1083" s="151"/>
      <c r="D1083" s="152" t="s">
        <v>207</v>
      </c>
      <c r="E1083" s="153" t="s">
        <v>1</v>
      </c>
      <c r="F1083" s="154" t="s">
        <v>856</v>
      </c>
      <c r="H1083" s="155">
        <v>17.23</v>
      </c>
      <c r="I1083" s="156"/>
      <c r="L1083" s="151"/>
      <c r="M1083" s="157"/>
      <c r="T1083" s="158"/>
      <c r="AT1083" s="153" t="s">
        <v>207</v>
      </c>
      <c r="AU1083" s="153" t="s">
        <v>86</v>
      </c>
      <c r="AV1083" s="12" t="s">
        <v>86</v>
      </c>
      <c r="AW1083" s="12" t="s">
        <v>30</v>
      </c>
      <c r="AX1083" s="12" t="s">
        <v>73</v>
      </c>
      <c r="AY1083" s="153" t="s">
        <v>199</v>
      </c>
    </row>
    <row r="1084" spans="2:65" s="12" customFormat="1" ht="12">
      <c r="B1084" s="151"/>
      <c r="D1084" s="152" t="s">
        <v>207</v>
      </c>
      <c r="E1084" s="153" t="s">
        <v>1</v>
      </c>
      <c r="F1084" s="154" t="s">
        <v>857</v>
      </c>
      <c r="H1084" s="155">
        <v>6.74</v>
      </c>
      <c r="I1084" s="156"/>
      <c r="L1084" s="151"/>
      <c r="M1084" s="157"/>
      <c r="T1084" s="158"/>
      <c r="AT1084" s="153" t="s">
        <v>207</v>
      </c>
      <c r="AU1084" s="153" t="s">
        <v>86</v>
      </c>
      <c r="AV1084" s="12" t="s">
        <v>86</v>
      </c>
      <c r="AW1084" s="12" t="s">
        <v>30</v>
      </c>
      <c r="AX1084" s="12" t="s">
        <v>73</v>
      </c>
      <c r="AY1084" s="153" t="s">
        <v>199</v>
      </c>
    </row>
    <row r="1085" spans="2:65" s="12" customFormat="1" ht="12">
      <c r="B1085" s="151"/>
      <c r="D1085" s="152" t="s">
        <v>207</v>
      </c>
      <c r="E1085" s="153" t="s">
        <v>1</v>
      </c>
      <c r="F1085" s="154" t="s">
        <v>858</v>
      </c>
      <c r="H1085" s="155">
        <v>6.74</v>
      </c>
      <c r="I1085" s="156"/>
      <c r="L1085" s="151"/>
      <c r="M1085" s="157"/>
      <c r="T1085" s="158"/>
      <c r="AT1085" s="153" t="s">
        <v>207</v>
      </c>
      <c r="AU1085" s="153" t="s">
        <v>86</v>
      </c>
      <c r="AV1085" s="12" t="s">
        <v>86</v>
      </c>
      <c r="AW1085" s="12" t="s">
        <v>30</v>
      </c>
      <c r="AX1085" s="12" t="s">
        <v>73</v>
      </c>
      <c r="AY1085" s="153" t="s">
        <v>199</v>
      </c>
    </row>
    <row r="1086" spans="2:65" s="12" customFormat="1" ht="12">
      <c r="B1086" s="151"/>
      <c r="D1086" s="152" t="s">
        <v>207</v>
      </c>
      <c r="E1086" s="153" t="s">
        <v>1</v>
      </c>
      <c r="F1086" s="154" t="s">
        <v>859</v>
      </c>
      <c r="H1086" s="155">
        <v>17.23</v>
      </c>
      <c r="I1086" s="156"/>
      <c r="L1086" s="151"/>
      <c r="M1086" s="157"/>
      <c r="T1086" s="158"/>
      <c r="AT1086" s="153" t="s">
        <v>207</v>
      </c>
      <c r="AU1086" s="153" t="s">
        <v>86</v>
      </c>
      <c r="AV1086" s="12" t="s">
        <v>86</v>
      </c>
      <c r="AW1086" s="12" t="s">
        <v>30</v>
      </c>
      <c r="AX1086" s="12" t="s">
        <v>73</v>
      </c>
      <c r="AY1086" s="153" t="s">
        <v>199</v>
      </c>
    </row>
    <row r="1087" spans="2:65" s="12" customFormat="1" ht="12">
      <c r="B1087" s="151"/>
      <c r="D1087" s="152" t="s">
        <v>207</v>
      </c>
      <c r="E1087" s="153" t="s">
        <v>1</v>
      </c>
      <c r="F1087" s="154" t="s">
        <v>860</v>
      </c>
      <c r="H1087" s="155">
        <v>19.84</v>
      </c>
      <c r="I1087" s="156"/>
      <c r="L1087" s="151"/>
      <c r="M1087" s="157"/>
      <c r="T1087" s="158"/>
      <c r="AT1087" s="153" t="s">
        <v>207</v>
      </c>
      <c r="AU1087" s="153" t="s">
        <v>86</v>
      </c>
      <c r="AV1087" s="12" t="s">
        <v>86</v>
      </c>
      <c r="AW1087" s="12" t="s">
        <v>30</v>
      </c>
      <c r="AX1087" s="12" t="s">
        <v>73</v>
      </c>
      <c r="AY1087" s="153" t="s">
        <v>199</v>
      </c>
    </row>
    <row r="1088" spans="2:65" s="12" customFormat="1" ht="12">
      <c r="B1088" s="151"/>
      <c r="D1088" s="152" t="s">
        <v>207</v>
      </c>
      <c r="E1088" s="153" t="s">
        <v>1</v>
      </c>
      <c r="F1088" s="154" t="s">
        <v>861</v>
      </c>
      <c r="H1088" s="155">
        <v>17.23</v>
      </c>
      <c r="I1088" s="156"/>
      <c r="L1088" s="151"/>
      <c r="M1088" s="157"/>
      <c r="T1088" s="158"/>
      <c r="AT1088" s="153" t="s">
        <v>207</v>
      </c>
      <c r="AU1088" s="153" t="s">
        <v>86</v>
      </c>
      <c r="AV1088" s="12" t="s">
        <v>86</v>
      </c>
      <c r="AW1088" s="12" t="s">
        <v>30</v>
      </c>
      <c r="AX1088" s="12" t="s">
        <v>73</v>
      </c>
      <c r="AY1088" s="153" t="s">
        <v>199</v>
      </c>
    </row>
    <row r="1089" spans="2:65" s="12" customFormat="1" ht="12">
      <c r="B1089" s="151"/>
      <c r="D1089" s="152" t="s">
        <v>207</v>
      </c>
      <c r="E1089" s="153" t="s">
        <v>1</v>
      </c>
      <c r="F1089" s="154" t="s">
        <v>862</v>
      </c>
      <c r="H1089" s="155">
        <v>6.74</v>
      </c>
      <c r="I1089" s="156"/>
      <c r="L1089" s="151"/>
      <c r="M1089" s="157"/>
      <c r="T1089" s="158"/>
      <c r="AT1089" s="153" t="s">
        <v>207</v>
      </c>
      <c r="AU1089" s="153" t="s">
        <v>86</v>
      </c>
      <c r="AV1089" s="12" t="s">
        <v>86</v>
      </c>
      <c r="AW1089" s="12" t="s">
        <v>30</v>
      </c>
      <c r="AX1089" s="12" t="s">
        <v>73</v>
      </c>
      <c r="AY1089" s="153" t="s">
        <v>199</v>
      </c>
    </row>
    <row r="1090" spans="2:65" s="12" customFormat="1" ht="12">
      <c r="B1090" s="151"/>
      <c r="D1090" s="152" t="s">
        <v>207</v>
      </c>
      <c r="E1090" s="153" t="s">
        <v>1</v>
      </c>
      <c r="F1090" s="154" t="s">
        <v>863</v>
      </c>
      <c r="H1090" s="155">
        <v>6.74</v>
      </c>
      <c r="I1090" s="156"/>
      <c r="L1090" s="151"/>
      <c r="M1090" s="157"/>
      <c r="T1090" s="158"/>
      <c r="AT1090" s="153" t="s">
        <v>207</v>
      </c>
      <c r="AU1090" s="153" t="s">
        <v>86</v>
      </c>
      <c r="AV1090" s="12" t="s">
        <v>86</v>
      </c>
      <c r="AW1090" s="12" t="s">
        <v>30</v>
      </c>
      <c r="AX1090" s="12" t="s">
        <v>73</v>
      </c>
      <c r="AY1090" s="153" t="s">
        <v>199</v>
      </c>
    </row>
    <row r="1091" spans="2:65" s="12" customFormat="1" ht="12">
      <c r="B1091" s="151"/>
      <c r="D1091" s="152" t="s">
        <v>207</v>
      </c>
      <c r="E1091" s="153" t="s">
        <v>1</v>
      </c>
      <c r="F1091" s="154" t="s">
        <v>864</v>
      </c>
      <c r="H1091" s="155">
        <v>17.23</v>
      </c>
      <c r="I1091" s="156"/>
      <c r="L1091" s="151"/>
      <c r="M1091" s="157"/>
      <c r="T1091" s="158"/>
      <c r="AT1091" s="153" t="s">
        <v>207</v>
      </c>
      <c r="AU1091" s="153" t="s">
        <v>86</v>
      </c>
      <c r="AV1091" s="12" t="s">
        <v>86</v>
      </c>
      <c r="AW1091" s="12" t="s">
        <v>30</v>
      </c>
      <c r="AX1091" s="12" t="s">
        <v>73</v>
      </c>
      <c r="AY1091" s="153" t="s">
        <v>199</v>
      </c>
    </row>
    <row r="1092" spans="2:65" s="12" customFormat="1" ht="12">
      <c r="B1092" s="151"/>
      <c r="D1092" s="152" t="s">
        <v>207</v>
      </c>
      <c r="E1092" s="153" t="s">
        <v>1</v>
      </c>
      <c r="F1092" s="154" t="s">
        <v>865</v>
      </c>
      <c r="H1092" s="155">
        <v>17.23</v>
      </c>
      <c r="I1092" s="156"/>
      <c r="L1092" s="151"/>
      <c r="M1092" s="157"/>
      <c r="T1092" s="158"/>
      <c r="AT1092" s="153" t="s">
        <v>207</v>
      </c>
      <c r="AU1092" s="153" t="s">
        <v>86</v>
      </c>
      <c r="AV1092" s="12" t="s">
        <v>86</v>
      </c>
      <c r="AW1092" s="12" t="s">
        <v>30</v>
      </c>
      <c r="AX1092" s="12" t="s">
        <v>73</v>
      </c>
      <c r="AY1092" s="153" t="s">
        <v>199</v>
      </c>
    </row>
    <row r="1093" spans="2:65" s="12" customFormat="1" ht="12">
      <c r="B1093" s="151"/>
      <c r="D1093" s="152" t="s">
        <v>207</v>
      </c>
      <c r="E1093" s="153" t="s">
        <v>1</v>
      </c>
      <c r="F1093" s="154" t="s">
        <v>866</v>
      </c>
      <c r="H1093" s="155">
        <v>7.83</v>
      </c>
      <c r="I1093" s="156"/>
      <c r="L1093" s="151"/>
      <c r="M1093" s="157"/>
      <c r="T1093" s="158"/>
      <c r="AT1093" s="153" t="s">
        <v>207</v>
      </c>
      <c r="AU1093" s="153" t="s">
        <v>86</v>
      </c>
      <c r="AV1093" s="12" t="s">
        <v>86</v>
      </c>
      <c r="AW1093" s="12" t="s">
        <v>30</v>
      </c>
      <c r="AX1093" s="12" t="s">
        <v>73</v>
      </c>
      <c r="AY1093" s="153" t="s">
        <v>199</v>
      </c>
    </row>
    <row r="1094" spans="2:65" s="12" customFormat="1" ht="12">
      <c r="B1094" s="151"/>
      <c r="D1094" s="152" t="s">
        <v>207</v>
      </c>
      <c r="E1094" s="153" t="s">
        <v>1</v>
      </c>
      <c r="F1094" s="154" t="s">
        <v>867</v>
      </c>
      <c r="H1094" s="155">
        <v>2.37</v>
      </c>
      <c r="I1094" s="156"/>
      <c r="L1094" s="151"/>
      <c r="M1094" s="157"/>
      <c r="T1094" s="158"/>
      <c r="AT1094" s="153" t="s">
        <v>207</v>
      </c>
      <c r="AU1094" s="153" t="s">
        <v>86</v>
      </c>
      <c r="AV1094" s="12" t="s">
        <v>86</v>
      </c>
      <c r="AW1094" s="12" t="s">
        <v>30</v>
      </c>
      <c r="AX1094" s="12" t="s">
        <v>73</v>
      </c>
      <c r="AY1094" s="153" t="s">
        <v>199</v>
      </c>
    </row>
    <row r="1095" spans="2:65" s="12" customFormat="1" ht="12">
      <c r="B1095" s="151"/>
      <c r="D1095" s="152" t="s">
        <v>207</v>
      </c>
      <c r="E1095" s="153" t="s">
        <v>1</v>
      </c>
      <c r="F1095" s="154" t="s">
        <v>868</v>
      </c>
      <c r="H1095" s="155">
        <v>5.71</v>
      </c>
      <c r="I1095" s="156"/>
      <c r="L1095" s="151"/>
      <c r="M1095" s="157"/>
      <c r="T1095" s="158"/>
      <c r="AT1095" s="153" t="s">
        <v>207</v>
      </c>
      <c r="AU1095" s="153" t="s">
        <v>86</v>
      </c>
      <c r="AV1095" s="12" t="s">
        <v>86</v>
      </c>
      <c r="AW1095" s="12" t="s">
        <v>30</v>
      </c>
      <c r="AX1095" s="12" t="s">
        <v>73</v>
      </c>
      <c r="AY1095" s="153" t="s">
        <v>199</v>
      </c>
    </row>
    <row r="1096" spans="2:65" s="13" customFormat="1" ht="12">
      <c r="B1096" s="159"/>
      <c r="D1096" s="152" t="s">
        <v>207</v>
      </c>
      <c r="E1096" s="160" t="s">
        <v>1</v>
      </c>
      <c r="F1096" s="161" t="s">
        <v>209</v>
      </c>
      <c r="H1096" s="162">
        <v>270.05</v>
      </c>
      <c r="I1096" s="163"/>
      <c r="L1096" s="159"/>
      <c r="M1096" s="164"/>
      <c r="T1096" s="165"/>
      <c r="AT1096" s="160" t="s">
        <v>207</v>
      </c>
      <c r="AU1096" s="160" t="s">
        <v>86</v>
      </c>
      <c r="AV1096" s="13" t="s">
        <v>205</v>
      </c>
      <c r="AW1096" s="13" t="s">
        <v>30</v>
      </c>
      <c r="AX1096" s="13" t="s">
        <v>80</v>
      </c>
      <c r="AY1096" s="160" t="s">
        <v>199</v>
      </c>
    </row>
    <row r="1097" spans="2:65" s="1" customFormat="1" ht="24.25" customHeight="1">
      <c r="B1097" s="32"/>
      <c r="C1097" s="173" t="s">
        <v>1087</v>
      </c>
      <c r="D1097" s="173" t="s">
        <v>288</v>
      </c>
      <c r="E1097" s="174" t="s">
        <v>1088</v>
      </c>
      <c r="F1097" s="175" t="s">
        <v>1089</v>
      </c>
      <c r="G1097" s="176" t="s">
        <v>204</v>
      </c>
      <c r="H1097" s="177">
        <v>550.90200000000004</v>
      </c>
      <c r="I1097" s="178"/>
      <c r="J1097" s="179">
        <f>ROUND(I1097*H1097,2)</f>
        <v>0</v>
      </c>
      <c r="K1097" s="180"/>
      <c r="L1097" s="181"/>
      <c r="M1097" s="182" t="s">
        <v>1</v>
      </c>
      <c r="N1097" s="183" t="s">
        <v>39</v>
      </c>
      <c r="P1097" s="147">
        <f>O1097*H1097</f>
        <v>0</v>
      </c>
      <c r="Q1097" s="147">
        <v>1.5E-3</v>
      </c>
      <c r="R1097" s="147">
        <f>Q1097*H1097</f>
        <v>0.82635300000000012</v>
      </c>
      <c r="S1097" s="147">
        <v>0</v>
      </c>
      <c r="T1097" s="148">
        <f>S1097*H1097</f>
        <v>0</v>
      </c>
      <c r="AR1097" s="149" t="s">
        <v>384</v>
      </c>
      <c r="AT1097" s="149" t="s">
        <v>288</v>
      </c>
      <c r="AU1097" s="149" t="s">
        <v>86</v>
      </c>
      <c r="AY1097" s="17" t="s">
        <v>199</v>
      </c>
      <c r="BE1097" s="150">
        <f>IF(N1097="základní",J1097,0)</f>
        <v>0</v>
      </c>
      <c r="BF1097" s="150">
        <f>IF(N1097="snížená",J1097,0)</f>
        <v>0</v>
      </c>
      <c r="BG1097" s="150">
        <f>IF(N1097="zákl. přenesená",J1097,0)</f>
        <v>0</v>
      </c>
      <c r="BH1097" s="150">
        <f>IF(N1097="sníž. přenesená",J1097,0)</f>
        <v>0</v>
      </c>
      <c r="BI1097" s="150">
        <f>IF(N1097="nulová",J1097,0)</f>
        <v>0</v>
      </c>
      <c r="BJ1097" s="17" t="s">
        <v>86</v>
      </c>
      <c r="BK1097" s="150">
        <f>ROUND(I1097*H1097,2)</f>
        <v>0</v>
      </c>
      <c r="BL1097" s="17" t="s">
        <v>298</v>
      </c>
      <c r="BM1097" s="149" t="s">
        <v>1090</v>
      </c>
    </row>
    <row r="1098" spans="2:65" s="12" customFormat="1" ht="12">
      <c r="B1098" s="151"/>
      <c r="D1098" s="152" t="s">
        <v>207</v>
      </c>
      <c r="E1098" s="153" t="s">
        <v>1</v>
      </c>
      <c r="F1098" s="154" t="s">
        <v>1091</v>
      </c>
      <c r="H1098" s="155">
        <v>550.90200000000004</v>
      </c>
      <c r="I1098" s="156"/>
      <c r="L1098" s="151"/>
      <c r="M1098" s="157"/>
      <c r="T1098" s="158"/>
      <c r="AT1098" s="153" t="s">
        <v>207</v>
      </c>
      <c r="AU1098" s="153" t="s">
        <v>86</v>
      </c>
      <c r="AV1098" s="12" t="s">
        <v>86</v>
      </c>
      <c r="AW1098" s="12" t="s">
        <v>30</v>
      </c>
      <c r="AX1098" s="12" t="s">
        <v>73</v>
      </c>
      <c r="AY1098" s="153" t="s">
        <v>199</v>
      </c>
    </row>
    <row r="1099" spans="2:65" s="13" customFormat="1" ht="12">
      <c r="B1099" s="159"/>
      <c r="D1099" s="152" t="s">
        <v>207</v>
      </c>
      <c r="E1099" s="160" t="s">
        <v>1</v>
      </c>
      <c r="F1099" s="161" t="s">
        <v>209</v>
      </c>
      <c r="H1099" s="162">
        <v>550.90200000000004</v>
      </c>
      <c r="I1099" s="163"/>
      <c r="L1099" s="159"/>
      <c r="M1099" s="164"/>
      <c r="T1099" s="165"/>
      <c r="AT1099" s="160" t="s">
        <v>207</v>
      </c>
      <c r="AU1099" s="160" t="s">
        <v>86</v>
      </c>
      <c r="AV1099" s="13" t="s">
        <v>205</v>
      </c>
      <c r="AW1099" s="13" t="s">
        <v>30</v>
      </c>
      <c r="AX1099" s="13" t="s">
        <v>80</v>
      </c>
      <c r="AY1099" s="160" t="s">
        <v>199</v>
      </c>
    </row>
    <row r="1100" spans="2:65" s="1" customFormat="1" ht="24.25" customHeight="1">
      <c r="B1100" s="32"/>
      <c r="C1100" s="137" t="s">
        <v>1092</v>
      </c>
      <c r="D1100" s="137" t="s">
        <v>201</v>
      </c>
      <c r="E1100" s="138" t="s">
        <v>1093</v>
      </c>
      <c r="F1100" s="139" t="s">
        <v>1094</v>
      </c>
      <c r="G1100" s="140" t="s">
        <v>204</v>
      </c>
      <c r="H1100" s="141">
        <v>270.05</v>
      </c>
      <c r="I1100" s="142"/>
      <c r="J1100" s="143">
        <f>ROUND(I1100*H1100,2)</f>
        <v>0</v>
      </c>
      <c r="K1100" s="144"/>
      <c r="L1100" s="32"/>
      <c r="M1100" s="145" t="s">
        <v>1</v>
      </c>
      <c r="N1100" s="146" t="s">
        <v>39</v>
      </c>
      <c r="P1100" s="147">
        <f>O1100*H1100</f>
        <v>0</v>
      </c>
      <c r="Q1100" s="147">
        <v>0</v>
      </c>
      <c r="R1100" s="147">
        <f>Q1100*H1100</f>
        <v>0</v>
      </c>
      <c r="S1100" s="147">
        <v>0</v>
      </c>
      <c r="T1100" s="148">
        <f>S1100*H1100</f>
        <v>0</v>
      </c>
      <c r="AR1100" s="149" t="s">
        <v>298</v>
      </c>
      <c r="AT1100" s="149" t="s">
        <v>201</v>
      </c>
      <c r="AU1100" s="149" t="s">
        <v>86</v>
      </c>
      <c r="AY1100" s="17" t="s">
        <v>199</v>
      </c>
      <c r="BE1100" s="150">
        <f>IF(N1100="základní",J1100,0)</f>
        <v>0</v>
      </c>
      <c r="BF1100" s="150">
        <f>IF(N1100="snížená",J1100,0)</f>
        <v>0</v>
      </c>
      <c r="BG1100" s="150">
        <f>IF(N1100="zákl. přenesená",J1100,0)</f>
        <v>0</v>
      </c>
      <c r="BH1100" s="150">
        <f>IF(N1100="sníž. přenesená",J1100,0)</f>
        <v>0</v>
      </c>
      <c r="BI1100" s="150">
        <f>IF(N1100="nulová",J1100,0)</f>
        <v>0</v>
      </c>
      <c r="BJ1100" s="17" t="s">
        <v>86</v>
      </c>
      <c r="BK1100" s="150">
        <f>ROUND(I1100*H1100,2)</f>
        <v>0</v>
      </c>
      <c r="BL1100" s="17" t="s">
        <v>298</v>
      </c>
      <c r="BM1100" s="149" t="s">
        <v>1095</v>
      </c>
    </row>
    <row r="1101" spans="2:65" s="12" customFormat="1" ht="12">
      <c r="B1101" s="151"/>
      <c r="D1101" s="152" t="s">
        <v>207</v>
      </c>
      <c r="E1101" s="153" t="s">
        <v>1</v>
      </c>
      <c r="F1101" s="154" t="s">
        <v>848</v>
      </c>
      <c r="H1101" s="155">
        <v>13.77</v>
      </c>
      <c r="I1101" s="156"/>
      <c r="L1101" s="151"/>
      <c r="M1101" s="157"/>
      <c r="T1101" s="158"/>
      <c r="AT1101" s="153" t="s">
        <v>207</v>
      </c>
      <c r="AU1101" s="153" t="s">
        <v>86</v>
      </c>
      <c r="AV1101" s="12" t="s">
        <v>86</v>
      </c>
      <c r="AW1101" s="12" t="s">
        <v>30</v>
      </c>
      <c r="AX1101" s="12" t="s">
        <v>73</v>
      </c>
      <c r="AY1101" s="153" t="s">
        <v>199</v>
      </c>
    </row>
    <row r="1102" spans="2:65" s="12" customFormat="1" ht="12">
      <c r="B1102" s="151"/>
      <c r="D1102" s="152" t="s">
        <v>207</v>
      </c>
      <c r="E1102" s="153" t="s">
        <v>1</v>
      </c>
      <c r="F1102" s="154" t="s">
        <v>849</v>
      </c>
      <c r="H1102" s="155">
        <v>9.7200000000000006</v>
      </c>
      <c r="I1102" s="156"/>
      <c r="L1102" s="151"/>
      <c r="M1102" s="157"/>
      <c r="T1102" s="158"/>
      <c r="AT1102" s="153" t="s">
        <v>207</v>
      </c>
      <c r="AU1102" s="153" t="s">
        <v>86</v>
      </c>
      <c r="AV1102" s="12" t="s">
        <v>86</v>
      </c>
      <c r="AW1102" s="12" t="s">
        <v>30</v>
      </c>
      <c r="AX1102" s="12" t="s">
        <v>73</v>
      </c>
      <c r="AY1102" s="153" t="s">
        <v>199</v>
      </c>
    </row>
    <row r="1103" spans="2:65" s="12" customFormat="1" ht="12">
      <c r="B1103" s="151"/>
      <c r="D1103" s="152" t="s">
        <v>207</v>
      </c>
      <c r="E1103" s="153" t="s">
        <v>1</v>
      </c>
      <c r="F1103" s="154" t="s">
        <v>850</v>
      </c>
      <c r="H1103" s="155">
        <v>2.36</v>
      </c>
      <c r="I1103" s="156"/>
      <c r="L1103" s="151"/>
      <c r="M1103" s="157"/>
      <c r="T1103" s="158"/>
      <c r="AT1103" s="153" t="s">
        <v>207</v>
      </c>
      <c r="AU1103" s="153" t="s">
        <v>86</v>
      </c>
      <c r="AV1103" s="12" t="s">
        <v>86</v>
      </c>
      <c r="AW1103" s="12" t="s">
        <v>30</v>
      </c>
      <c r="AX1103" s="12" t="s">
        <v>73</v>
      </c>
      <c r="AY1103" s="153" t="s">
        <v>199</v>
      </c>
    </row>
    <row r="1104" spans="2:65" s="12" customFormat="1" ht="12">
      <c r="B1104" s="151"/>
      <c r="D1104" s="152" t="s">
        <v>207</v>
      </c>
      <c r="E1104" s="153" t="s">
        <v>1</v>
      </c>
      <c r="F1104" s="154" t="s">
        <v>851</v>
      </c>
      <c r="H1104" s="155">
        <v>8.4600000000000009</v>
      </c>
      <c r="I1104" s="156"/>
      <c r="L1104" s="151"/>
      <c r="M1104" s="157"/>
      <c r="T1104" s="158"/>
      <c r="AT1104" s="153" t="s">
        <v>207</v>
      </c>
      <c r="AU1104" s="153" t="s">
        <v>86</v>
      </c>
      <c r="AV1104" s="12" t="s">
        <v>86</v>
      </c>
      <c r="AW1104" s="12" t="s">
        <v>30</v>
      </c>
      <c r="AX1104" s="12" t="s">
        <v>73</v>
      </c>
      <c r="AY1104" s="153" t="s">
        <v>199</v>
      </c>
    </row>
    <row r="1105" spans="2:51" s="12" customFormat="1" ht="12">
      <c r="B1105" s="151"/>
      <c r="D1105" s="152" t="s">
        <v>207</v>
      </c>
      <c r="E1105" s="153" t="s">
        <v>1</v>
      </c>
      <c r="F1105" s="154" t="s">
        <v>852</v>
      </c>
      <c r="H1105" s="155">
        <v>56.34</v>
      </c>
      <c r="I1105" s="156"/>
      <c r="L1105" s="151"/>
      <c r="M1105" s="157"/>
      <c r="T1105" s="158"/>
      <c r="AT1105" s="153" t="s">
        <v>207</v>
      </c>
      <c r="AU1105" s="153" t="s">
        <v>86</v>
      </c>
      <c r="AV1105" s="12" t="s">
        <v>86</v>
      </c>
      <c r="AW1105" s="12" t="s">
        <v>30</v>
      </c>
      <c r="AX1105" s="12" t="s">
        <v>73</v>
      </c>
      <c r="AY1105" s="153" t="s">
        <v>199</v>
      </c>
    </row>
    <row r="1106" spans="2:51" s="12" customFormat="1" ht="12">
      <c r="B1106" s="151"/>
      <c r="D1106" s="152" t="s">
        <v>207</v>
      </c>
      <c r="E1106" s="153" t="s">
        <v>1</v>
      </c>
      <c r="F1106" s="154" t="s">
        <v>853</v>
      </c>
      <c r="H1106" s="155">
        <v>6.57</v>
      </c>
      <c r="I1106" s="156"/>
      <c r="L1106" s="151"/>
      <c r="M1106" s="157"/>
      <c r="T1106" s="158"/>
      <c r="AT1106" s="153" t="s">
        <v>207</v>
      </c>
      <c r="AU1106" s="153" t="s">
        <v>86</v>
      </c>
      <c r="AV1106" s="12" t="s">
        <v>86</v>
      </c>
      <c r="AW1106" s="12" t="s">
        <v>30</v>
      </c>
      <c r="AX1106" s="12" t="s">
        <v>73</v>
      </c>
      <c r="AY1106" s="153" t="s">
        <v>199</v>
      </c>
    </row>
    <row r="1107" spans="2:51" s="12" customFormat="1" ht="12">
      <c r="B1107" s="151"/>
      <c r="D1107" s="152" t="s">
        <v>207</v>
      </c>
      <c r="E1107" s="153" t="s">
        <v>1</v>
      </c>
      <c r="F1107" s="154" t="s">
        <v>854</v>
      </c>
      <c r="H1107" s="155">
        <v>6.74</v>
      </c>
      <c r="I1107" s="156"/>
      <c r="L1107" s="151"/>
      <c r="M1107" s="157"/>
      <c r="T1107" s="158"/>
      <c r="AT1107" s="153" t="s">
        <v>207</v>
      </c>
      <c r="AU1107" s="153" t="s">
        <v>86</v>
      </c>
      <c r="AV1107" s="12" t="s">
        <v>86</v>
      </c>
      <c r="AW1107" s="12" t="s">
        <v>30</v>
      </c>
      <c r="AX1107" s="12" t="s">
        <v>73</v>
      </c>
      <c r="AY1107" s="153" t="s">
        <v>199</v>
      </c>
    </row>
    <row r="1108" spans="2:51" s="12" customFormat="1" ht="12">
      <c r="B1108" s="151"/>
      <c r="D1108" s="152" t="s">
        <v>207</v>
      </c>
      <c r="E1108" s="153" t="s">
        <v>1</v>
      </c>
      <c r="F1108" s="154" t="s">
        <v>855</v>
      </c>
      <c r="H1108" s="155">
        <v>17.23</v>
      </c>
      <c r="I1108" s="156"/>
      <c r="L1108" s="151"/>
      <c r="M1108" s="157"/>
      <c r="T1108" s="158"/>
      <c r="AT1108" s="153" t="s">
        <v>207</v>
      </c>
      <c r="AU1108" s="153" t="s">
        <v>86</v>
      </c>
      <c r="AV1108" s="12" t="s">
        <v>86</v>
      </c>
      <c r="AW1108" s="12" t="s">
        <v>30</v>
      </c>
      <c r="AX1108" s="12" t="s">
        <v>73</v>
      </c>
      <c r="AY1108" s="153" t="s">
        <v>199</v>
      </c>
    </row>
    <row r="1109" spans="2:51" s="12" customFormat="1" ht="12">
      <c r="B1109" s="151"/>
      <c r="D1109" s="152" t="s">
        <v>207</v>
      </c>
      <c r="E1109" s="153" t="s">
        <v>1</v>
      </c>
      <c r="F1109" s="154" t="s">
        <v>856</v>
      </c>
      <c r="H1109" s="155">
        <v>17.23</v>
      </c>
      <c r="I1109" s="156"/>
      <c r="L1109" s="151"/>
      <c r="M1109" s="157"/>
      <c r="T1109" s="158"/>
      <c r="AT1109" s="153" t="s">
        <v>207</v>
      </c>
      <c r="AU1109" s="153" t="s">
        <v>86</v>
      </c>
      <c r="AV1109" s="12" t="s">
        <v>86</v>
      </c>
      <c r="AW1109" s="12" t="s">
        <v>30</v>
      </c>
      <c r="AX1109" s="12" t="s">
        <v>73</v>
      </c>
      <c r="AY1109" s="153" t="s">
        <v>199</v>
      </c>
    </row>
    <row r="1110" spans="2:51" s="12" customFormat="1" ht="12">
      <c r="B1110" s="151"/>
      <c r="D1110" s="152" t="s">
        <v>207</v>
      </c>
      <c r="E1110" s="153" t="s">
        <v>1</v>
      </c>
      <c r="F1110" s="154" t="s">
        <v>857</v>
      </c>
      <c r="H1110" s="155">
        <v>6.74</v>
      </c>
      <c r="I1110" s="156"/>
      <c r="L1110" s="151"/>
      <c r="M1110" s="157"/>
      <c r="T1110" s="158"/>
      <c r="AT1110" s="153" t="s">
        <v>207</v>
      </c>
      <c r="AU1110" s="153" t="s">
        <v>86</v>
      </c>
      <c r="AV1110" s="12" t="s">
        <v>86</v>
      </c>
      <c r="AW1110" s="12" t="s">
        <v>30</v>
      </c>
      <c r="AX1110" s="12" t="s">
        <v>73</v>
      </c>
      <c r="AY1110" s="153" t="s">
        <v>199</v>
      </c>
    </row>
    <row r="1111" spans="2:51" s="12" customFormat="1" ht="12">
      <c r="B1111" s="151"/>
      <c r="D1111" s="152" t="s">
        <v>207</v>
      </c>
      <c r="E1111" s="153" t="s">
        <v>1</v>
      </c>
      <c r="F1111" s="154" t="s">
        <v>858</v>
      </c>
      <c r="H1111" s="155">
        <v>6.74</v>
      </c>
      <c r="I1111" s="156"/>
      <c r="L1111" s="151"/>
      <c r="M1111" s="157"/>
      <c r="T1111" s="158"/>
      <c r="AT1111" s="153" t="s">
        <v>207</v>
      </c>
      <c r="AU1111" s="153" t="s">
        <v>86</v>
      </c>
      <c r="AV1111" s="12" t="s">
        <v>86</v>
      </c>
      <c r="AW1111" s="12" t="s">
        <v>30</v>
      </c>
      <c r="AX1111" s="12" t="s">
        <v>73</v>
      </c>
      <c r="AY1111" s="153" t="s">
        <v>199</v>
      </c>
    </row>
    <row r="1112" spans="2:51" s="12" customFormat="1" ht="12">
      <c r="B1112" s="151"/>
      <c r="D1112" s="152" t="s">
        <v>207</v>
      </c>
      <c r="E1112" s="153" t="s">
        <v>1</v>
      </c>
      <c r="F1112" s="154" t="s">
        <v>859</v>
      </c>
      <c r="H1112" s="155">
        <v>17.23</v>
      </c>
      <c r="I1112" s="156"/>
      <c r="L1112" s="151"/>
      <c r="M1112" s="157"/>
      <c r="T1112" s="158"/>
      <c r="AT1112" s="153" t="s">
        <v>207</v>
      </c>
      <c r="AU1112" s="153" t="s">
        <v>86</v>
      </c>
      <c r="AV1112" s="12" t="s">
        <v>86</v>
      </c>
      <c r="AW1112" s="12" t="s">
        <v>30</v>
      </c>
      <c r="AX1112" s="12" t="s">
        <v>73</v>
      </c>
      <c r="AY1112" s="153" t="s">
        <v>199</v>
      </c>
    </row>
    <row r="1113" spans="2:51" s="12" customFormat="1" ht="12">
      <c r="B1113" s="151"/>
      <c r="D1113" s="152" t="s">
        <v>207</v>
      </c>
      <c r="E1113" s="153" t="s">
        <v>1</v>
      </c>
      <c r="F1113" s="154" t="s">
        <v>860</v>
      </c>
      <c r="H1113" s="155">
        <v>19.84</v>
      </c>
      <c r="I1113" s="156"/>
      <c r="L1113" s="151"/>
      <c r="M1113" s="157"/>
      <c r="T1113" s="158"/>
      <c r="AT1113" s="153" t="s">
        <v>207</v>
      </c>
      <c r="AU1113" s="153" t="s">
        <v>86</v>
      </c>
      <c r="AV1113" s="12" t="s">
        <v>86</v>
      </c>
      <c r="AW1113" s="12" t="s">
        <v>30</v>
      </c>
      <c r="AX1113" s="12" t="s">
        <v>73</v>
      </c>
      <c r="AY1113" s="153" t="s">
        <v>199</v>
      </c>
    </row>
    <row r="1114" spans="2:51" s="12" customFormat="1" ht="12">
      <c r="B1114" s="151"/>
      <c r="D1114" s="152" t="s">
        <v>207</v>
      </c>
      <c r="E1114" s="153" t="s">
        <v>1</v>
      </c>
      <c r="F1114" s="154" t="s">
        <v>861</v>
      </c>
      <c r="H1114" s="155">
        <v>17.23</v>
      </c>
      <c r="I1114" s="156"/>
      <c r="L1114" s="151"/>
      <c r="M1114" s="157"/>
      <c r="T1114" s="158"/>
      <c r="AT1114" s="153" t="s">
        <v>207</v>
      </c>
      <c r="AU1114" s="153" t="s">
        <v>86</v>
      </c>
      <c r="AV1114" s="12" t="s">
        <v>86</v>
      </c>
      <c r="AW1114" s="12" t="s">
        <v>30</v>
      </c>
      <c r="AX1114" s="12" t="s">
        <v>73</v>
      </c>
      <c r="AY1114" s="153" t="s">
        <v>199</v>
      </c>
    </row>
    <row r="1115" spans="2:51" s="12" customFormat="1" ht="12">
      <c r="B1115" s="151"/>
      <c r="D1115" s="152" t="s">
        <v>207</v>
      </c>
      <c r="E1115" s="153" t="s">
        <v>1</v>
      </c>
      <c r="F1115" s="154" t="s">
        <v>862</v>
      </c>
      <c r="H1115" s="155">
        <v>6.74</v>
      </c>
      <c r="I1115" s="156"/>
      <c r="L1115" s="151"/>
      <c r="M1115" s="157"/>
      <c r="T1115" s="158"/>
      <c r="AT1115" s="153" t="s">
        <v>207</v>
      </c>
      <c r="AU1115" s="153" t="s">
        <v>86</v>
      </c>
      <c r="AV1115" s="12" t="s">
        <v>86</v>
      </c>
      <c r="AW1115" s="12" t="s">
        <v>30</v>
      </c>
      <c r="AX1115" s="12" t="s">
        <v>73</v>
      </c>
      <c r="AY1115" s="153" t="s">
        <v>199</v>
      </c>
    </row>
    <row r="1116" spans="2:51" s="12" customFormat="1" ht="12">
      <c r="B1116" s="151"/>
      <c r="D1116" s="152" t="s">
        <v>207</v>
      </c>
      <c r="E1116" s="153" t="s">
        <v>1</v>
      </c>
      <c r="F1116" s="154" t="s">
        <v>863</v>
      </c>
      <c r="H1116" s="155">
        <v>6.74</v>
      </c>
      <c r="I1116" s="156"/>
      <c r="L1116" s="151"/>
      <c r="M1116" s="157"/>
      <c r="T1116" s="158"/>
      <c r="AT1116" s="153" t="s">
        <v>207</v>
      </c>
      <c r="AU1116" s="153" t="s">
        <v>86</v>
      </c>
      <c r="AV1116" s="12" t="s">
        <v>86</v>
      </c>
      <c r="AW1116" s="12" t="s">
        <v>30</v>
      </c>
      <c r="AX1116" s="12" t="s">
        <v>73</v>
      </c>
      <c r="AY1116" s="153" t="s">
        <v>199</v>
      </c>
    </row>
    <row r="1117" spans="2:51" s="12" customFormat="1" ht="12">
      <c r="B1117" s="151"/>
      <c r="D1117" s="152" t="s">
        <v>207</v>
      </c>
      <c r="E1117" s="153" t="s">
        <v>1</v>
      </c>
      <c r="F1117" s="154" t="s">
        <v>864</v>
      </c>
      <c r="H1117" s="155">
        <v>17.23</v>
      </c>
      <c r="I1117" s="156"/>
      <c r="L1117" s="151"/>
      <c r="M1117" s="157"/>
      <c r="T1117" s="158"/>
      <c r="AT1117" s="153" t="s">
        <v>207</v>
      </c>
      <c r="AU1117" s="153" t="s">
        <v>86</v>
      </c>
      <c r="AV1117" s="12" t="s">
        <v>86</v>
      </c>
      <c r="AW1117" s="12" t="s">
        <v>30</v>
      </c>
      <c r="AX1117" s="12" t="s">
        <v>73</v>
      </c>
      <c r="AY1117" s="153" t="s">
        <v>199</v>
      </c>
    </row>
    <row r="1118" spans="2:51" s="12" customFormat="1" ht="12">
      <c r="B1118" s="151"/>
      <c r="D1118" s="152" t="s">
        <v>207</v>
      </c>
      <c r="E1118" s="153" t="s">
        <v>1</v>
      </c>
      <c r="F1118" s="154" t="s">
        <v>865</v>
      </c>
      <c r="H1118" s="155">
        <v>17.23</v>
      </c>
      <c r="I1118" s="156"/>
      <c r="L1118" s="151"/>
      <c r="M1118" s="157"/>
      <c r="T1118" s="158"/>
      <c r="AT1118" s="153" t="s">
        <v>207</v>
      </c>
      <c r="AU1118" s="153" t="s">
        <v>86</v>
      </c>
      <c r="AV1118" s="12" t="s">
        <v>86</v>
      </c>
      <c r="AW1118" s="12" t="s">
        <v>30</v>
      </c>
      <c r="AX1118" s="12" t="s">
        <v>73</v>
      </c>
      <c r="AY1118" s="153" t="s">
        <v>199</v>
      </c>
    </row>
    <row r="1119" spans="2:51" s="12" customFormat="1" ht="12">
      <c r="B1119" s="151"/>
      <c r="D1119" s="152" t="s">
        <v>207</v>
      </c>
      <c r="E1119" s="153" t="s">
        <v>1</v>
      </c>
      <c r="F1119" s="154" t="s">
        <v>866</v>
      </c>
      <c r="H1119" s="155">
        <v>7.83</v>
      </c>
      <c r="I1119" s="156"/>
      <c r="L1119" s="151"/>
      <c r="M1119" s="157"/>
      <c r="T1119" s="158"/>
      <c r="AT1119" s="153" t="s">
        <v>207</v>
      </c>
      <c r="AU1119" s="153" t="s">
        <v>86</v>
      </c>
      <c r="AV1119" s="12" t="s">
        <v>86</v>
      </c>
      <c r="AW1119" s="12" t="s">
        <v>30</v>
      </c>
      <c r="AX1119" s="12" t="s">
        <v>73</v>
      </c>
      <c r="AY1119" s="153" t="s">
        <v>199</v>
      </c>
    </row>
    <row r="1120" spans="2:51" s="12" customFormat="1" ht="12">
      <c r="B1120" s="151"/>
      <c r="D1120" s="152" t="s">
        <v>207</v>
      </c>
      <c r="E1120" s="153" t="s">
        <v>1</v>
      </c>
      <c r="F1120" s="154" t="s">
        <v>867</v>
      </c>
      <c r="H1120" s="155">
        <v>2.37</v>
      </c>
      <c r="I1120" s="156"/>
      <c r="L1120" s="151"/>
      <c r="M1120" s="157"/>
      <c r="T1120" s="158"/>
      <c r="AT1120" s="153" t="s">
        <v>207</v>
      </c>
      <c r="AU1120" s="153" t="s">
        <v>86</v>
      </c>
      <c r="AV1120" s="12" t="s">
        <v>86</v>
      </c>
      <c r="AW1120" s="12" t="s">
        <v>30</v>
      </c>
      <c r="AX1120" s="12" t="s">
        <v>73</v>
      </c>
      <c r="AY1120" s="153" t="s">
        <v>199</v>
      </c>
    </row>
    <row r="1121" spans="2:65" s="12" customFormat="1" ht="12">
      <c r="B1121" s="151"/>
      <c r="D1121" s="152" t="s">
        <v>207</v>
      </c>
      <c r="E1121" s="153" t="s">
        <v>1</v>
      </c>
      <c r="F1121" s="154" t="s">
        <v>868</v>
      </c>
      <c r="H1121" s="155">
        <v>5.71</v>
      </c>
      <c r="I1121" s="156"/>
      <c r="L1121" s="151"/>
      <c r="M1121" s="157"/>
      <c r="T1121" s="158"/>
      <c r="AT1121" s="153" t="s">
        <v>207</v>
      </c>
      <c r="AU1121" s="153" t="s">
        <v>86</v>
      </c>
      <c r="AV1121" s="12" t="s">
        <v>86</v>
      </c>
      <c r="AW1121" s="12" t="s">
        <v>30</v>
      </c>
      <c r="AX1121" s="12" t="s">
        <v>73</v>
      </c>
      <c r="AY1121" s="153" t="s">
        <v>199</v>
      </c>
    </row>
    <row r="1122" spans="2:65" s="13" customFormat="1" ht="12">
      <c r="B1122" s="159"/>
      <c r="D1122" s="152" t="s">
        <v>207</v>
      </c>
      <c r="E1122" s="160" t="s">
        <v>1</v>
      </c>
      <c r="F1122" s="161" t="s">
        <v>209</v>
      </c>
      <c r="H1122" s="162">
        <v>270.05</v>
      </c>
      <c r="I1122" s="163"/>
      <c r="L1122" s="159"/>
      <c r="M1122" s="164"/>
      <c r="T1122" s="165"/>
      <c r="AT1122" s="160" t="s">
        <v>207</v>
      </c>
      <c r="AU1122" s="160" t="s">
        <v>86</v>
      </c>
      <c r="AV1122" s="13" t="s">
        <v>205</v>
      </c>
      <c r="AW1122" s="13" t="s">
        <v>30</v>
      </c>
      <c r="AX1122" s="13" t="s">
        <v>80</v>
      </c>
      <c r="AY1122" s="160" t="s">
        <v>199</v>
      </c>
    </row>
    <row r="1123" spans="2:65" s="1" customFormat="1" ht="24.25" customHeight="1">
      <c r="B1123" s="32"/>
      <c r="C1123" s="173" t="s">
        <v>1096</v>
      </c>
      <c r="D1123" s="173" t="s">
        <v>288</v>
      </c>
      <c r="E1123" s="174" t="s">
        <v>1088</v>
      </c>
      <c r="F1123" s="175" t="s">
        <v>1089</v>
      </c>
      <c r="G1123" s="176" t="s">
        <v>204</v>
      </c>
      <c r="H1123" s="177">
        <v>275.45100000000002</v>
      </c>
      <c r="I1123" s="178"/>
      <c r="J1123" s="179">
        <f>ROUND(I1123*H1123,2)</f>
        <v>0</v>
      </c>
      <c r="K1123" s="180"/>
      <c r="L1123" s="181"/>
      <c r="M1123" s="182" t="s">
        <v>1</v>
      </c>
      <c r="N1123" s="183" t="s">
        <v>39</v>
      </c>
      <c r="P1123" s="147">
        <f>O1123*H1123</f>
        <v>0</v>
      </c>
      <c r="Q1123" s="147">
        <v>1.5E-3</v>
      </c>
      <c r="R1123" s="147">
        <f>Q1123*H1123</f>
        <v>0.41317650000000006</v>
      </c>
      <c r="S1123" s="147">
        <v>0</v>
      </c>
      <c r="T1123" s="148">
        <f>S1123*H1123</f>
        <v>0</v>
      </c>
      <c r="AR1123" s="149" t="s">
        <v>384</v>
      </c>
      <c r="AT1123" s="149" t="s">
        <v>288</v>
      </c>
      <c r="AU1123" s="149" t="s">
        <v>86</v>
      </c>
      <c r="AY1123" s="17" t="s">
        <v>199</v>
      </c>
      <c r="BE1123" s="150">
        <f>IF(N1123="základní",J1123,0)</f>
        <v>0</v>
      </c>
      <c r="BF1123" s="150">
        <f>IF(N1123="snížená",J1123,0)</f>
        <v>0</v>
      </c>
      <c r="BG1123" s="150">
        <f>IF(N1123="zákl. přenesená",J1123,0)</f>
        <v>0</v>
      </c>
      <c r="BH1123" s="150">
        <f>IF(N1123="sníž. přenesená",J1123,0)</f>
        <v>0</v>
      </c>
      <c r="BI1123" s="150">
        <f>IF(N1123="nulová",J1123,0)</f>
        <v>0</v>
      </c>
      <c r="BJ1123" s="17" t="s">
        <v>86</v>
      </c>
      <c r="BK1123" s="150">
        <f>ROUND(I1123*H1123,2)</f>
        <v>0</v>
      </c>
      <c r="BL1123" s="17" t="s">
        <v>298</v>
      </c>
      <c r="BM1123" s="149" t="s">
        <v>1097</v>
      </c>
    </row>
    <row r="1124" spans="2:65" s="12" customFormat="1" ht="12">
      <c r="B1124" s="151"/>
      <c r="D1124" s="152" t="s">
        <v>207</v>
      </c>
      <c r="E1124" s="153" t="s">
        <v>1</v>
      </c>
      <c r="F1124" s="154" t="s">
        <v>1098</v>
      </c>
      <c r="H1124" s="155">
        <v>275.45100000000002</v>
      </c>
      <c r="I1124" s="156"/>
      <c r="L1124" s="151"/>
      <c r="M1124" s="157"/>
      <c r="T1124" s="158"/>
      <c r="AT1124" s="153" t="s">
        <v>207</v>
      </c>
      <c r="AU1124" s="153" t="s">
        <v>86</v>
      </c>
      <c r="AV1124" s="12" t="s">
        <v>86</v>
      </c>
      <c r="AW1124" s="12" t="s">
        <v>30</v>
      </c>
      <c r="AX1124" s="12" t="s">
        <v>73</v>
      </c>
      <c r="AY1124" s="153" t="s">
        <v>199</v>
      </c>
    </row>
    <row r="1125" spans="2:65" s="13" customFormat="1" ht="12">
      <c r="B1125" s="159"/>
      <c r="D1125" s="152" t="s">
        <v>207</v>
      </c>
      <c r="E1125" s="160" t="s">
        <v>1</v>
      </c>
      <c r="F1125" s="161" t="s">
        <v>209</v>
      </c>
      <c r="H1125" s="162">
        <v>275.45100000000002</v>
      </c>
      <c r="I1125" s="163"/>
      <c r="L1125" s="159"/>
      <c r="M1125" s="164"/>
      <c r="T1125" s="165"/>
      <c r="AT1125" s="160" t="s">
        <v>207</v>
      </c>
      <c r="AU1125" s="160" t="s">
        <v>86</v>
      </c>
      <c r="AV1125" s="13" t="s">
        <v>205</v>
      </c>
      <c r="AW1125" s="13" t="s">
        <v>30</v>
      </c>
      <c r="AX1125" s="13" t="s">
        <v>80</v>
      </c>
      <c r="AY1125" s="160" t="s">
        <v>199</v>
      </c>
    </row>
    <row r="1126" spans="2:65" s="1" customFormat="1" ht="24.25" customHeight="1">
      <c r="B1126" s="32"/>
      <c r="C1126" s="137" t="s">
        <v>1099</v>
      </c>
      <c r="D1126" s="137" t="s">
        <v>201</v>
      </c>
      <c r="E1126" s="138" t="s">
        <v>1100</v>
      </c>
      <c r="F1126" s="139" t="s">
        <v>1101</v>
      </c>
      <c r="G1126" s="140" t="s">
        <v>247</v>
      </c>
      <c r="H1126" s="141">
        <v>6.0389999999999997</v>
      </c>
      <c r="I1126" s="142"/>
      <c r="J1126" s="143">
        <f>ROUND(I1126*H1126,2)</f>
        <v>0</v>
      </c>
      <c r="K1126" s="144"/>
      <c r="L1126" s="32"/>
      <c r="M1126" s="145" t="s">
        <v>1</v>
      </c>
      <c r="N1126" s="146" t="s">
        <v>39</v>
      </c>
      <c r="P1126" s="147">
        <f>O1126*H1126</f>
        <v>0</v>
      </c>
      <c r="Q1126" s="147">
        <v>0</v>
      </c>
      <c r="R1126" s="147">
        <f>Q1126*H1126</f>
        <v>0</v>
      </c>
      <c r="S1126" s="147">
        <v>0</v>
      </c>
      <c r="T1126" s="148">
        <f>S1126*H1126</f>
        <v>0</v>
      </c>
      <c r="AR1126" s="149" t="s">
        <v>298</v>
      </c>
      <c r="AT1126" s="149" t="s">
        <v>201</v>
      </c>
      <c r="AU1126" s="149" t="s">
        <v>86</v>
      </c>
      <c r="AY1126" s="17" t="s">
        <v>199</v>
      </c>
      <c r="BE1126" s="150">
        <f>IF(N1126="základní",J1126,0)</f>
        <v>0</v>
      </c>
      <c r="BF1126" s="150">
        <f>IF(N1126="snížená",J1126,0)</f>
        <v>0</v>
      </c>
      <c r="BG1126" s="150">
        <f>IF(N1126="zákl. přenesená",J1126,0)</f>
        <v>0</v>
      </c>
      <c r="BH1126" s="150">
        <f>IF(N1126="sníž. přenesená",J1126,0)</f>
        <v>0</v>
      </c>
      <c r="BI1126" s="150">
        <f>IF(N1126="nulová",J1126,0)</f>
        <v>0</v>
      </c>
      <c r="BJ1126" s="17" t="s">
        <v>86</v>
      </c>
      <c r="BK1126" s="150">
        <f>ROUND(I1126*H1126,2)</f>
        <v>0</v>
      </c>
      <c r="BL1126" s="17" t="s">
        <v>298</v>
      </c>
      <c r="BM1126" s="149" t="s">
        <v>1102</v>
      </c>
    </row>
    <row r="1127" spans="2:65" s="11" customFormat="1" ht="23" customHeight="1">
      <c r="B1127" s="125"/>
      <c r="D1127" s="126" t="s">
        <v>72</v>
      </c>
      <c r="E1127" s="135" t="s">
        <v>1103</v>
      </c>
      <c r="F1127" s="135" t="s">
        <v>1104</v>
      </c>
      <c r="I1127" s="128"/>
      <c r="J1127" s="136">
        <f>BK1127</f>
        <v>0</v>
      </c>
      <c r="L1127" s="125"/>
      <c r="M1127" s="130"/>
      <c r="P1127" s="131">
        <f>SUM(P1128:P1168)</f>
        <v>0</v>
      </c>
      <c r="R1127" s="131">
        <f>SUM(R1128:R1168)</f>
        <v>0.23452000000000001</v>
      </c>
      <c r="T1127" s="132">
        <f>SUM(T1128:T1168)</f>
        <v>0</v>
      </c>
      <c r="AR1127" s="126" t="s">
        <v>86</v>
      </c>
      <c r="AT1127" s="133" t="s">
        <v>72</v>
      </c>
      <c r="AU1127" s="133" t="s">
        <v>80</v>
      </c>
      <c r="AY1127" s="126" t="s">
        <v>199</v>
      </c>
      <c r="BK1127" s="134">
        <f>SUM(BK1128:BK1168)</f>
        <v>0</v>
      </c>
    </row>
    <row r="1128" spans="2:65" s="1" customFormat="1" ht="16.5" customHeight="1">
      <c r="B1128" s="32"/>
      <c r="C1128" s="137" t="s">
        <v>1105</v>
      </c>
      <c r="D1128" s="137" t="s">
        <v>201</v>
      </c>
      <c r="E1128" s="138" t="s">
        <v>1106</v>
      </c>
      <c r="F1128" s="139" t="s">
        <v>1107</v>
      </c>
      <c r="G1128" s="140" t="s">
        <v>264</v>
      </c>
      <c r="H1128" s="141">
        <v>43</v>
      </c>
      <c r="I1128" s="142"/>
      <c r="J1128" s="143">
        <f>ROUND(I1128*H1128,2)</f>
        <v>0</v>
      </c>
      <c r="K1128" s="144"/>
      <c r="L1128" s="32"/>
      <c r="M1128" s="145" t="s">
        <v>1</v>
      </c>
      <c r="N1128" s="146" t="s">
        <v>39</v>
      </c>
      <c r="P1128" s="147">
        <f>O1128*H1128</f>
        <v>0</v>
      </c>
      <c r="Q1128" s="147">
        <v>1.5499999999999999E-3</v>
      </c>
      <c r="R1128" s="147">
        <f>Q1128*H1128</f>
        <v>6.6650000000000001E-2</v>
      </c>
      <c r="S1128" s="147">
        <v>0</v>
      </c>
      <c r="T1128" s="148">
        <f>S1128*H1128</f>
        <v>0</v>
      </c>
      <c r="AR1128" s="149" t="s">
        <v>298</v>
      </c>
      <c r="AT1128" s="149" t="s">
        <v>201</v>
      </c>
      <c r="AU1128" s="149" t="s">
        <v>86</v>
      </c>
      <c r="AY1128" s="17" t="s">
        <v>199</v>
      </c>
      <c r="BE1128" s="150">
        <f>IF(N1128="základní",J1128,0)</f>
        <v>0</v>
      </c>
      <c r="BF1128" s="150">
        <f>IF(N1128="snížená",J1128,0)</f>
        <v>0</v>
      </c>
      <c r="BG1128" s="150">
        <f>IF(N1128="zákl. přenesená",J1128,0)</f>
        <v>0</v>
      </c>
      <c r="BH1128" s="150">
        <f>IF(N1128="sníž. přenesená",J1128,0)</f>
        <v>0</v>
      </c>
      <c r="BI1128" s="150">
        <f>IF(N1128="nulová",J1128,0)</f>
        <v>0</v>
      </c>
      <c r="BJ1128" s="17" t="s">
        <v>86</v>
      </c>
      <c r="BK1128" s="150">
        <f>ROUND(I1128*H1128,2)</f>
        <v>0</v>
      </c>
      <c r="BL1128" s="17" t="s">
        <v>298</v>
      </c>
      <c r="BM1128" s="149" t="s">
        <v>1108</v>
      </c>
    </row>
    <row r="1129" spans="2:65" s="12" customFormat="1" ht="12">
      <c r="B1129" s="151"/>
      <c r="D1129" s="152" t="s">
        <v>207</v>
      </c>
      <c r="E1129" s="153" t="s">
        <v>1</v>
      </c>
      <c r="F1129" s="154" t="s">
        <v>1109</v>
      </c>
      <c r="H1129" s="155">
        <v>43</v>
      </c>
      <c r="I1129" s="156"/>
      <c r="L1129" s="151"/>
      <c r="M1129" s="157"/>
      <c r="T1129" s="158"/>
      <c r="AT1129" s="153" t="s">
        <v>207</v>
      </c>
      <c r="AU1129" s="153" t="s">
        <v>86</v>
      </c>
      <c r="AV1129" s="12" t="s">
        <v>86</v>
      </c>
      <c r="AW1129" s="12" t="s">
        <v>30</v>
      </c>
      <c r="AX1129" s="12" t="s">
        <v>73</v>
      </c>
      <c r="AY1129" s="153" t="s">
        <v>199</v>
      </c>
    </row>
    <row r="1130" spans="2:65" s="13" customFormat="1" ht="12">
      <c r="B1130" s="159"/>
      <c r="D1130" s="152" t="s">
        <v>207</v>
      </c>
      <c r="E1130" s="160" t="s">
        <v>1</v>
      </c>
      <c r="F1130" s="161" t="s">
        <v>1110</v>
      </c>
      <c r="H1130" s="162">
        <v>43</v>
      </c>
      <c r="I1130" s="163"/>
      <c r="L1130" s="159"/>
      <c r="M1130" s="164"/>
      <c r="T1130" s="165"/>
      <c r="AT1130" s="160" t="s">
        <v>207</v>
      </c>
      <c r="AU1130" s="160" t="s">
        <v>86</v>
      </c>
      <c r="AV1130" s="13" t="s">
        <v>205</v>
      </c>
      <c r="AW1130" s="13" t="s">
        <v>30</v>
      </c>
      <c r="AX1130" s="13" t="s">
        <v>80</v>
      </c>
      <c r="AY1130" s="160" t="s">
        <v>199</v>
      </c>
    </row>
    <row r="1131" spans="2:65" s="1" customFormat="1" ht="16.5" customHeight="1">
      <c r="B1131" s="32"/>
      <c r="C1131" s="137" t="s">
        <v>1111</v>
      </c>
      <c r="D1131" s="137" t="s">
        <v>201</v>
      </c>
      <c r="E1131" s="138" t="s">
        <v>1112</v>
      </c>
      <c r="F1131" s="139" t="s">
        <v>1113</v>
      </c>
      <c r="G1131" s="140" t="s">
        <v>264</v>
      </c>
      <c r="H1131" s="141">
        <v>14</v>
      </c>
      <c r="I1131" s="142"/>
      <c r="J1131" s="143">
        <f>ROUND(I1131*H1131,2)</f>
        <v>0</v>
      </c>
      <c r="K1131" s="144"/>
      <c r="L1131" s="32"/>
      <c r="M1131" s="145" t="s">
        <v>1</v>
      </c>
      <c r="N1131" s="146" t="s">
        <v>39</v>
      </c>
      <c r="P1131" s="147">
        <f>O1131*H1131</f>
        <v>0</v>
      </c>
      <c r="Q1131" s="147">
        <v>4.8000000000000001E-4</v>
      </c>
      <c r="R1131" s="147">
        <f>Q1131*H1131</f>
        <v>6.7200000000000003E-3</v>
      </c>
      <c r="S1131" s="147">
        <v>0</v>
      </c>
      <c r="T1131" s="148">
        <f>S1131*H1131</f>
        <v>0</v>
      </c>
      <c r="AR1131" s="149" t="s">
        <v>298</v>
      </c>
      <c r="AT1131" s="149" t="s">
        <v>201</v>
      </c>
      <c r="AU1131" s="149" t="s">
        <v>86</v>
      </c>
      <c r="AY1131" s="17" t="s">
        <v>199</v>
      </c>
      <c r="BE1131" s="150">
        <f>IF(N1131="základní",J1131,0)</f>
        <v>0</v>
      </c>
      <c r="BF1131" s="150">
        <f>IF(N1131="snížená",J1131,0)</f>
        <v>0</v>
      </c>
      <c r="BG1131" s="150">
        <f>IF(N1131="zákl. přenesená",J1131,0)</f>
        <v>0</v>
      </c>
      <c r="BH1131" s="150">
        <f>IF(N1131="sníž. přenesená",J1131,0)</f>
        <v>0</v>
      </c>
      <c r="BI1131" s="150">
        <f>IF(N1131="nulová",J1131,0)</f>
        <v>0</v>
      </c>
      <c r="BJ1131" s="17" t="s">
        <v>86</v>
      </c>
      <c r="BK1131" s="150">
        <f>ROUND(I1131*H1131,2)</f>
        <v>0</v>
      </c>
      <c r="BL1131" s="17" t="s">
        <v>298</v>
      </c>
      <c r="BM1131" s="149" t="s">
        <v>1114</v>
      </c>
    </row>
    <row r="1132" spans="2:65" s="12" customFormat="1" ht="12">
      <c r="B1132" s="151"/>
      <c r="D1132" s="152" t="s">
        <v>207</v>
      </c>
      <c r="E1132" s="153" t="s">
        <v>1</v>
      </c>
      <c r="F1132" s="154" t="s">
        <v>1115</v>
      </c>
      <c r="H1132" s="155">
        <v>14</v>
      </c>
      <c r="I1132" s="156"/>
      <c r="L1132" s="151"/>
      <c r="M1132" s="157"/>
      <c r="T1132" s="158"/>
      <c r="AT1132" s="153" t="s">
        <v>207</v>
      </c>
      <c r="AU1132" s="153" t="s">
        <v>86</v>
      </c>
      <c r="AV1132" s="12" t="s">
        <v>86</v>
      </c>
      <c r="AW1132" s="12" t="s">
        <v>30</v>
      </c>
      <c r="AX1132" s="12" t="s">
        <v>73</v>
      </c>
      <c r="AY1132" s="153" t="s">
        <v>199</v>
      </c>
    </row>
    <row r="1133" spans="2:65" s="13" customFormat="1" ht="12">
      <c r="B1133" s="159"/>
      <c r="D1133" s="152" t="s">
        <v>207</v>
      </c>
      <c r="E1133" s="160" t="s">
        <v>1</v>
      </c>
      <c r="F1133" s="161" t="s">
        <v>209</v>
      </c>
      <c r="H1133" s="162">
        <v>14</v>
      </c>
      <c r="I1133" s="163"/>
      <c r="L1133" s="159"/>
      <c r="M1133" s="164"/>
      <c r="T1133" s="165"/>
      <c r="AT1133" s="160" t="s">
        <v>207</v>
      </c>
      <c r="AU1133" s="160" t="s">
        <v>86</v>
      </c>
      <c r="AV1133" s="13" t="s">
        <v>205</v>
      </c>
      <c r="AW1133" s="13" t="s">
        <v>30</v>
      </c>
      <c r="AX1133" s="13" t="s">
        <v>80</v>
      </c>
      <c r="AY1133" s="160" t="s">
        <v>199</v>
      </c>
    </row>
    <row r="1134" spans="2:65" s="1" customFormat="1" ht="16.5" customHeight="1">
      <c r="B1134" s="32"/>
      <c r="C1134" s="137" t="s">
        <v>1116</v>
      </c>
      <c r="D1134" s="137" t="s">
        <v>201</v>
      </c>
      <c r="E1134" s="138" t="s">
        <v>1117</v>
      </c>
      <c r="F1134" s="139" t="s">
        <v>1118</v>
      </c>
      <c r="G1134" s="140" t="s">
        <v>264</v>
      </c>
      <c r="H1134" s="141">
        <v>28</v>
      </c>
      <c r="I1134" s="142"/>
      <c r="J1134" s="143">
        <f>ROUND(I1134*H1134,2)</f>
        <v>0</v>
      </c>
      <c r="K1134" s="144"/>
      <c r="L1134" s="32"/>
      <c r="M1134" s="145" t="s">
        <v>1</v>
      </c>
      <c r="N1134" s="146" t="s">
        <v>39</v>
      </c>
      <c r="P1134" s="147">
        <f>O1134*H1134</f>
        <v>0</v>
      </c>
      <c r="Q1134" s="147">
        <v>7.1000000000000002E-4</v>
      </c>
      <c r="R1134" s="147">
        <f>Q1134*H1134</f>
        <v>1.9880000000000002E-2</v>
      </c>
      <c r="S1134" s="147">
        <v>0</v>
      </c>
      <c r="T1134" s="148">
        <f>S1134*H1134</f>
        <v>0</v>
      </c>
      <c r="AR1134" s="149" t="s">
        <v>298</v>
      </c>
      <c r="AT1134" s="149" t="s">
        <v>201</v>
      </c>
      <c r="AU1134" s="149" t="s">
        <v>86</v>
      </c>
      <c r="AY1134" s="17" t="s">
        <v>199</v>
      </c>
      <c r="BE1134" s="150">
        <f>IF(N1134="základní",J1134,0)</f>
        <v>0</v>
      </c>
      <c r="BF1134" s="150">
        <f>IF(N1134="snížená",J1134,0)</f>
        <v>0</v>
      </c>
      <c r="BG1134" s="150">
        <f>IF(N1134="zákl. přenesená",J1134,0)</f>
        <v>0</v>
      </c>
      <c r="BH1134" s="150">
        <f>IF(N1134="sníž. přenesená",J1134,0)</f>
        <v>0</v>
      </c>
      <c r="BI1134" s="150">
        <f>IF(N1134="nulová",J1134,0)</f>
        <v>0</v>
      </c>
      <c r="BJ1134" s="17" t="s">
        <v>86</v>
      </c>
      <c r="BK1134" s="150">
        <f>ROUND(I1134*H1134,2)</f>
        <v>0</v>
      </c>
      <c r="BL1134" s="17" t="s">
        <v>298</v>
      </c>
      <c r="BM1134" s="149" t="s">
        <v>1119</v>
      </c>
    </row>
    <row r="1135" spans="2:65" s="12" customFormat="1" ht="12">
      <c r="B1135" s="151"/>
      <c r="D1135" s="152" t="s">
        <v>207</v>
      </c>
      <c r="E1135" s="153" t="s">
        <v>1</v>
      </c>
      <c r="F1135" s="154" t="s">
        <v>1120</v>
      </c>
      <c r="H1135" s="155">
        <v>28</v>
      </c>
      <c r="I1135" s="156"/>
      <c r="L1135" s="151"/>
      <c r="M1135" s="157"/>
      <c r="T1135" s="158"/>
      <c r="AT1135" s="153" t="s">
        <v>207</v>
      </c>
      <c r="AU1135" s="153" t="s">
        <v>86</v>
      </c>
      <c r="AV1135" s="12" t="s">
        <v>86</v>
      </c>
      <c r="AW1135" s="12" t="s">
        <v>30</v>
      </c>
      <c r="AX1135" s="12" t="s">
        <v>73</v>
      </c>
      <c r="AY1135" s="153" t="s">
        <v>199</v>
      </c>
    </row>
    <row r="1136" spans="2:65" s="13" customFormat="1" ht="12">
      <c r="B1136" s="159"/>
      <c r="D1136" s="152" t="s">
        <v>207</v>
      </c>
      <c r="E1136" s="160" t="s">
        <v>1</v>
      </c>
      <c r="F1136" s="161" t="s">
        <v>209</v>
      </c>
      <c r="H1136" s="162">
        <v>28</v>
      </c>
      <c r="I1136" s="163"/>
      <c r="L1136" s="159"/>
      <c r="M1136" s="164"/>
      <c r="T1136" s="165"/>
      <c r="AT1136" s="160" t="s">
        <v>207</v>
      </c>
      <c r="AU1136" s="160" t="s">
        <v>86</v>
      </c>
      <c r="AV1136" s="13" t="s">
        <v>205</v>
      </c>
      <c r="AW1136" s="13" t="s">
        <v>30</v>
      </c>
      <c r="AX1136" s="13" t="s">
        <v>80</v>
      </c>
      <c r="AY1136" s="160" t="s">
        <v>199</v>
      </c>
    </row>
    <row r="1137" spans="2:65" s="1" customFormat="1" ht="16.5" customHeight="1">
      <c r="B1137" s="32"/>
      <c r="C1137" s="137" t="s">
        <v>1121</v>
      </c>
      <c r="D1137" s="137" t="s">
        <v>201</v>
      </c>
      <c r="E1137" s="138" t="s">
        <v>1122</v>
      </c>
      <c r="F1137" s="139" t="s">
        <v>1123</v>
      </c>
      <c r="G1137" s="140" t="s">
        <v>264</v>
      </c>
      <c r="H1137" s="141">
        <v>11</v>
      </c>
      <c r="I1137" s="142"/>
      <c r="J1137" s="143">
        <f>ROUND(I1137*H1137,2)</f>
        <v>0</v>
      </c>
      <c r="K1137" s="144"/>
      <c r="L1137" s="32"/>
      <c r="M1137" s="145" t="s">
        <v>1</v>
      </c>
      <c r="N1137" s="146" t="s">
        <v>39</v>
      </c>
      <c r="P1137" s="147">
        <f>O1137*H1137</f>
        <v>0</v>
      </c>
      <c r="Q1137" s="147">
        <v>2.2399999999999998E-3</v>
      </c>
      <c r="R1137" s="147">
        <f>Q1137*H1137</f>
        <v>2.4639999999999999E-2</v>
      </c>
      <c r="S1137" s="147">
        <v>0</v>
      </c>
      <c r="T1137" s="148">
        <f>S1137*H1137</f>
        <v>0</v>
      </c>
      <c r="AR1137" s="149" t="s">
        <v>298</v>
      </c>
      <c r="AT1137" s="149" t="s">
        <v>201</v>
      </c>
      <c r="AU1137" s="149" t="s">
        <v>86</v>
      </c>
      <c r="AY1137" s="17" t="s">
        <v>199</v>
      </c>
      <c r="BE1137" s="150">
        <f>IF(N1137="základní",J1137,0)</f>
        <v>0</v>
      </c>
      <c r="BF1137" s="150">
        <f>IF(N1137="snížená",J1137,0)</f>
        <v>0</v>
      </c>
      <c r="BG1137" s="150">
        <f>IF(N1137="zákl. přenesená",J1137,0)</f>
        <v>0</v>
      </c>
      <c r="BH1137" s="150">
        <f>IF(N1137="sníž. přenesená",J1137,0)</f>
        <v>0</v>
      </c>
      <c r="BI1137" s="150">
        <f>IF(N1137="nulová",J1137,0)</f>
        <v>0</v>
      </c>
      <c r="BJ1137" s="17" t="s">
        <v>86</v>
      </c>
      <c r="BK1137" s="150">
        <f>ROUND(I1137*H1137,2)</f>
        <v>0</v>
      </c>
      <c r="BL1137" s="17" t="s">
        <v>298</v>
      </c>
      <c r="BM1137" s="149" t="s">
        <v>1124</v>
      </c>
    </row>
    <row r="1138" spans="2:65" s="12" customFormat="1" ht="12">
      <c r="B1138" s="151"/>
      <c r="D1138" s="152" t="s">
        <v>207</v>
      </c>
      <c r="E1138" s="153" t="s">
        <v>1</v>
      </c>
      <c r="F1138" s="154" t="s">
        <v>1125</v>
      </c>
      <c r="H1138" s="155">
        <v>11</v>
      </c>
      <c r="I1138" s="156"/>
      <c r="L1138" s="151"/>
      <c r="M1138" s="157"/>
      <c r="T1138" s="158"/>
      <c r="AT1138" s="153" t="s">
        <v>207</v>
      </c>
      <c r="AU1138" s="153" t="s">
        <v>86</v>
      </c>
      <c r="AV1138" s="12" t="s">
        <v>86</v>
      </c>
      <c r="AW1138" s="12" t="s">
        <v>30</v>
      </c>
      <c r="AX1138" s="12" t="s">
        <v>73</v>
      </c>
      <c r="AY1138" s="153" t="s">
        <v>199</v>
      </c>
    </row>
    <row r="1139" spans="2:65" s="13" customFormat="1" ht="12">
      <c r="B1139" s="159"/>
      <c r="D1139" s="152" t="s">
        <v>207</v>
      </c>
      <c r="E1139" s="160" t="s">
        <v>1</v>
      </c>
      <c r="F1139" s="161" t="s">
        <v>209</v>
      </c>
      <c r="H1139" s="162">
        <v>11</v>
      </c>
      <c r="I1139" s="163"/>
      <c r="L1139" s="159"/>
      <c r="M1139" s="164"/>
      <c r="T1139" s="165"/>
      <c r="AT1139" s="160" t="s">
        <v>207</v>
      </c>
      <c r="AU1139" s="160" t="s">
        <v>86</v>
      </c>
      <c r="AV1139" s="13" t="s">
        <v>205</v>
      </c>
      <c r="AW1139" s="13" t="s">
        <v>30</v>
      </c>
      <c r="AX1139" s="13" t="s">
        <v>80</v>
      </c>
      <c r="AY1139" s="160" t="s">
        <v>199</v>
      </c>
    </row>
    <row r="1140" spans="2:65" s="1" customFormat="1" ht="24.25" customHeight="1">
      <c r="B1140" s="32"/>
      <c r="C1140" s="137" t="s">
        <v>1126</v>
      </c>
      <c r="D1140" s="137" t="s">
        <v>201</v>
      </c>
      <c r="E1140" s="138" t="s">
        <v>1127</v>
      </c>
      <c r="F1140" s="139" t="s">
        <v>1128</v>
      </c>
      <c r="G1140" s="140" t="s">
        <v>264</v>
      </c>
      <c r="H1140" s="141">
        <v>6</v>
      </c>
      <c r="I1140" s="142"/>
      <c r="J1140" s="143">
        <f>ROUND(I1140*H1140,2)</f>
        <v>0</v>
      </c>
      <c r="K1140" s="144"/>
      <c r="L1140" s="32"/>
      <c r="M1140" s="145" t="s">
        <v>1</v>
      </c>
      <c r="N1140" s="146" t="s">
        <v>39</v>
      </c>
      <c r="P1140" s="147">
        <f>O1140*H1140</f>
        <v>0</v>
      </c>
      <c r="Q1140" s="147">
        <v>9.3000000000000005E-4</v>
      </c>
      <c r="R1140" s="147">
        <f>Q1140*H1140</f>
        <v>5.5799999999999999E-3</v>
      </c>
      <c r="S1140" s="147">
        <v>0</v>
      </c>
      <c r="T1140" s="148">
        <f>S1140*H1140</f>
        <v>0</v>
      </c>
      <c r="AR1140" s="149" t="s">
        <v>298</v>
      </c>
      <c r="AT1140" s="149" t="s">
        <v>201</v>
      </c>
      <c r="AU1140" s="149" t="s">
        <v>86</v>
      </c>
      <c r="AY1140" s="17" t="s">
        <v>199</v>
      </c>
      <c r="BE1140" s="150">
        <f>IF(N1140="základní",J1140,0)</f>
        <v>0</v>
      </c>
      <c r="BF1140" s="150">
        <f>IF(N1140="snížená",J1140,0)</f>
        <v>0</v>
      </c>
      <c r="BG1140" s="150">
        <f>IF(N1140="zákl. přenesená",J1140,0)</f>
        <v>0</v>
      </c>
      <c r="BH1140" s="150">
        <f>IF(N1140="sníž. přenesená",J1140,0)</f>
        <v>0</v>
      </c>
      <c r="BI1140" s="150">
        <f>IF(N1140="nulová",J1140,0)</f>
        <v>0</v>
      </c>
      <c r="BJ1140" s="17" t="s">
        <v>86</v>
      </c>
      <c r="BK1140" s="150">
        <f>ROUND(I1140*H1140,2)</f>
        <v>0</v>
      </c>
      <c r="BL1140" s="17" t="s">
        <v>298</v>
      </c>
      <c r="BM1140" s="149" t="s">
        <v>1129</v>
      </c>
    </row>
    <row r="1141" spans="2:65" s="12" customFormat="1" ht="12">
      <c r="B1141" s="151"/>
      <c r="D1141" s="152" t="s">
        <v>207</v>
      </c>
      <c r="E1141" s="153" t="s">
        <v>1</v>
      </c>
      <c r="F1141" s="154" t="s">
        <v>1130</v>
      </c>
      <c r="H1141" s="155">
        <v>6</v>
      </c>
      <c r="I1141" s="156"/>
      <c r="L1141" s="151"/>
      <c r="M1141" s="157"/>
      <c r="T1141" s="158"/>
      <c r="AT1141" s="153" t="s">
        <v>207</v>
      </c>
      <c r="AU1141" s="153" t="s">
        <v>86</v>
      </c>
      <c r="AV1141" s="12" t="s">
        <v>86</v>
      </c>
      <c r="AW1141" s="12" t="s">
        <v>30</v>
      </c>
      <c r="AX1141" s="12" t="s">
        <v>73</v>
      </c>
      <c r="AY1141" s="153" t="s">
        <v>199</v>
      </c>
    </row>
    <row r="1142" spans="2:65" s="13" customFormat="1" ht="12">
      <c r="B1142" s="159"/>
      <c r="D1142" s="152" t="s">
        <v>207</v>
      </c>
      <c r="E1142" s="160" t="s">
        <v>1</v>
      </c>
      <c r="F1142" s="161" t="s">
        <v>1131</v>
      </c>
      <c r="H1142" s="162">
        <v>6</v>
      </c>
      <c r="I1142" s="163"/>
      <c r="L1142" s="159"/>
      <c r="M1142" s="164"/>
      <c r="T1142" s="165"/>
      <c r="AT1142" s="160" t="s">
        <v>207</v>
      </c>
      <c r="AU1142" s="160" t="s">
        <v>86</v>
      </c>
      <c r="AV1142" s="13" t="s">
        <v>205</v>
      </c>
      <c r="AW1142" s="13" t="s">
        <v>30</v>
      </c>
      <c r="AX1142" s="13" t="s">
        <v>80</v>
      </c>
      <c r="AY1142" s="160" t="s">
        <v>199</v>
      </c>
    </row>
    <row r="1143" spans="2:65" s="1" customFormat="1" ht="24.25" customHeight="1">
      <c r="B1143" s="32"/>
      <c r="C1143" s="137" t="s">
        <v>1132</v>
      </c>
      <c r="D1143" s="137" t="s">
        <v>201</v>
      </c>
      <c r="E1143" s="138" t="s">
        <v>1133</v>
      </c>
      <c r="F1143" s="139" t="s">
        <v>1134</v>
      </c>
      <c r="G1143" s="140" t="s">
        <v>264</v>
      </c>
      <c r="H1143" s="141">
        <v>42</v>
      </c>
      <c r="I1143" s="142"/>
      <c r="J1143" s="143">
        <f>ROUND(I1143*H1143,2)</f>
        <v>0</v>
      </c>
      <c r="K1143" s="144"/>
      <c r="L1143" s="32"/>
      <c r="M1143" s="145" t="s">
        <v>1</v>
      </c>
      <c r="N1143" s="146" t="s">
        <v>39</v>
      </c>
      <c r="P1143" s="147">
        <f>O1143*H1143</f>
        <v>0</v>
      </c>
      <c r="Q1143" s="147">
        <v>1.7700000000000001E-3</v>
      </c>
      <c r="R1143" s="147">
        <f>Q1143*H1143</f>
        <v>7.4340000000000003E-2</v>
      </c>
      <c r="S1143" s="147">
        <v>0</v>
      </c>
      <c r="T1143" s="148">
        <f>S1143*H1143</f>
        <v>0</v>
      </c>
      <c r="AR1143" s="149" t="s">
        <v>298</v>
      </c>
      <c r="AT1143" s="149" t="s">
        <v>201</v>
      </c>
      <c r="AU1143" s="149" t="s">
        <v>86</v>
      </c>
      <c r="AY1143" s="17" t="s">
        <v>199</v>
      </c>
      <c r="BE1143" s="150">
        <f>IF(N1143="základní",J1143,0)</f>
        <v>0</v>
      </c>
      <c r="BF1143" s="150">
        <f>IF(N1143="snížená",J1143,0)</f>
        <v>0</v>
      </c>
      <c r="BG1143" s="150">
        <f>IF(N1143="zákl. přenesená",J1143,0)</f>
        <v>0</v>
      </c>
      <c r="BH1143" s="150">
        <f>IF(N1143="sníž. přenesená",J1143,0)</f>
        <v>0</v>
      </c>
      <c r="BI1143" s="150">
        <f>IF(N1143="nulová",J1143,0)</f>
        <v>0</v>
      </c>
      <c r="BJ1143" s="17" t="s">
        <v>86</v>
      </c>
      <c r="BK1143" s="150">
        <f>ROUND(I1143*H1143,2)</f>
        <v>0</v>
      </c>
      <c r="BL1143" s="17" t="s">
        <v>298</v>
      </c>
      <c r="BM1143" s="149" t="s">
        <v>1135</v>
      </c>
    </row>
    <row r="1144" spans="2:65" s="12" customFormat="1" ht="12">
      <c r="B1144" s="151"/>
      <c r="D1144" s="152" t="s">
        <v>207</v>
      </c>
      <c r="E1144" s="153" t="s">
        <v>1</v>
      </c>
      <c r="F1144" s="154" t="s">
        <v>1136</v>
      </c>
      <c r="H1144" s="155">
        <v>42</v>
      </c>
      <c r="I1144" s="156"/>
      <c r="L1144" s="151"/>
      <c r="M1144" s="157"/>
      <c r="T1144" s="158"/>
      <c r="AT1144" s="153" t="s">
        <v>207</v>
      </c>
      <c r="AU1144" s="153" t="s">
        <v>86</v>
      </c>
      <c r="AV1144" s="12" t="s">
        <v>86</v>
      </c>
      <c r="AW1144" s="12" t="s">
        <v>30</v>
      </c>
      <c r="AX1144" s="12" t="s">
        <v>73</v>
      </c>
      <c r="AY1144" s="153" t="s">
        <v>199</v>
      </c>
    </row>
    <row r="1145" spans="2:65" s="13" customFormat="1" ht="12">
      <c r="B1145" s="159"/>
      <c r="D1145" s="152" t="s">
        <v>207</v>
      </c>
      <c r="E1145" s="160" t="s">
        <v>1</v>
      </c>
      <c r="F1145" s="161" t="s">
        <v>1131</v>
      </c>
      <c r="H1145" s="162">
        <v>42</v>
      </c>
      <c r="I1145" s="163"/>
      <c r="L1145" s="159"/>
      <c r="M1145" s="164"/>
      <c r="T1145" s="165"/>
      <c r="AT1145" s="160" t="s">
        <v>207</v>
      </c>
      <c r="AU1145" s="160" t="s">
        <v>86</v>
      </c>
      <c r="AV1145" s="13" t="s">
        <v>205</v>
      </c>
      <c r="AW1145" s="13" t="s">
        <v>30</v>
      </c>
      <c r="AX1145" s="13" t="s">
        <v>80</v>
      </c>
      <c r="AY1145" s="160" t="s">
        <v>199</v>
      </c>
    </row>
    <row r="1146" spans="2:65" s="1" customFormat="1" ht="16.5" customHeight="1">
      <c r="B1146" s="32"/>
      <c r="C1146" s="137" t="s">
        <v>1137</v>
      </c>
      <c r="D1146" s="137" t="s">
        <v>201</v>
      </c>
      <c r="E1146" s="138" t="s">
        <v>1138</v>
      </c>
      <c r="F1146" s="139" t="s">
        <v>1139</v>
      </c>
      <c r="G1146" s="140" t="s">
        <v>296</v>
      </c>
      <c r="H1146" s="141">
        <v>11</v>
      </c>
      <c r="I1146" s="142"/>
      <c r="J1146" s="143">
        <f>ROUND(I1146*H1146,2)</f>
        <v>0</v>
      </c>
      <c r="K1146" s="144"/>
      <c r="L1146" s="32"/>
      <c r="M1146" s="145" t="s">
        <v>1</v>
      </c>
      <c r="N1146" s="146" t="s">
        <v>39</v>
      </c>
      <c r="P1146" s="147">
        <f>O1146*H1146</f>
        <v>0</v>
      </c>
      <c r="Q1146" s="147">
        <v>0</v>
      </c>
      <c r="R1146" s="147">
        <f>Q1146*H1146</f>
        <v>0</v>
      </c>
      <c r="S1146" s="147">
        <v>0</v>
      </c>
      <c r="T1146" s="148">
        <f>S1146*H1146</f>
        <v>0</v>
      </c>
      <c r="AR1146" s="149" t="s">
        <v>298</v>
      </c>
      <c r="AT1146" s="149" t="s">
        <v>201</v>
      </c>
      <c r="AU1146" s="149" t="s">
        <v>86</v>
      </c>
      <c r="AY1146" s="17" t="s">
        <v>199</v>
      </c>
      <c r="BE1146" s="150">
        <f>IF(N1146="základní",J1146,0)</f>
        <v>0</v>
      </c>
      <c r="BF1146" s="150">
        <f>IF(N1146="snížená",J1146,0)</f>
        <v>0</v>
      </c>
      <c r="BG1146" s="150">
        <f>IF(N1146="zákl. přenesená",J1146,0)</f>
        <v>0</v>
      </c>
      <c r="BH1146" s="150">
        <f>IF(N1146="sníž. přenesená",J1146,0)</f>
        <v>0</v>
      </c>
      <c r="BI1146" s="150">
        <f>IF(N1146="nulová",J1146,0)</f>
        <v>0</v>
      </c>
      <c r="BJ1146" s="17" t="s">
        <v>86</v>
      </c>
      <c r="BK1146" s="150">
        <f>ROUND(I1146*H1146,2)</f>
        <v>0</v>
      </c>
      <c r="BL1146" s="17" t="s">
        <v>298</v>
      </c>
      <c r="BM1146" s="149" t="s">
        <v>1140</v>
      </c>
    </row>
    <row r="1147" spans="2:65" s="12" customFormat="1" ht="12">
      <c r="B1147" s="151"/>
      <c r="D1147" s="152" t="s">
        <v>207</v>
      </c>
      <c r="E1147" s="153" t="s">
        <v>1</v>
      </c>
      <c r="F1147" s="154" t="s">
        <v>1125</v>
      </c>
      <c r="H1147" s="155">
        <v>11</v>
      </c>
      <c r="I1147" s="156"/>
      <c r="L1147" s="151"/>
      <c r="M1147" s="157"/>
      <c r="T1147" s="158"/>
      <c r="AT1147" s="153" t="s">
        <v>207</v>
      </c>
      <c r="AU1147" s="153" t="s">
        <v>86</v>
      </c>
      <c r="AV1147" s="12" t="s">
        <v>86</v>
      </c>
      <c r="AW1147" s="12" t="s">
        <v>30</v>
      </c>
      <c r="AX1147" s="12" t="s">
        <v>73</v>
      </c>
      <c r="AY1147" s="153" t="s">
        <v>199</v>
      </c>
    </row>
    <row r="1148" spans="2:65" s="13" customFormat="1" ht="12">
      <c r="B1148" s="159"/>
      <c r="D1148" s="152" t="s">
        <v>207</v>
      </c>
      <c r="E1148" s="160" t="s">
        <v>1</v>
      </c>
      <c r="F1148" s="161" t="s">
        <v>209</v>
      </c>
      <c r="H1148" s="162">
        <v>11</v>
      </c>
      <c r="I1148" s="163"/>
      <c r="L1148" s="159"/>
      <c r="M1148" s="164"/>
      <c r="T1148" s="165"/>
      <c r="AT1148" s="160" t="s">
        <v>207</v>
      </c>
      <c r="AU1148" s="160" t="s">
        <v>86</v>
      </c>
      <c r="AV1148" s="13" t="s">
        <v>205</v>
      </c>
      <c r="AW1148" s="13" t="s">
        <v>30</v>
      </c>
      <c r="AX1148" s="13" t="s">
        <v>80</v>
      </c>
      <c r="AY1148" s="160" t="s">
        <v>199</v>
      </c>
    </row>
    <row r="1149" spans="2:65" s="1" customFormat="1" ht="16.5" customHeight="1">
      <c r="B1149" s="32"/>
      <c r="C1149" s="137" t="s">
        <v>1141</v>
      </c>
      <c r="D1149" s="137" t="s">
        <v>201</v>
      </c>
      <c r="E1149" s="138" t="s">
        <v>1142</v>
      </c>
      <c r="F1149" s="139" t="s">
        <v>1143</v>
      </c>
      <c r="G1149" s="140" t="s">
        <v>296</v>
      </c>
      <c r="H1149" s="141">
        <v>7</v>
      </c>
      <c r="I1149" s="142"/>
      <c r="J1149" s="143">
        <f>ROUND(I1149*H1149,2)</f>
        <v>0</v>
      </c>
      <c r="K1149" s="144"/>
      <c r="L1149" s="32"/>
      <c r="M1149" s="145" t="s">
        <v>1</v>
      </c>
      <c r="N1149" s="146" t="s">
        <v>39</v>
      </c>
      <c r="P1149" s="147">
        <f>O1149*H1149</f>
        <v>0</v>
      </c>
      <c r="Q1149" s="147">
        <v>0</v>
      </c>
      <c r="R1149" s="147">
        <f>Q1149*H1149</f>
        <v>0</v>
      </c>
      <c r="S1149" s="147">
        <v>0</v>
      </c>
      <c r="T1149" s="148">
        <f>S1149*H1149</f>
        <v>0</v>
      </c>
      <c r="AR1149" s="149" t="s">
        <v>298</v>
      </c>
      <c r="AT1149" s="149" t="s">
        <v>201</v>
      </c>
      <c r="AU1149" s="149" t="s">
        <v>86</v>
      </c>
      <c r="AY1149" s="17" t="s">
        <v>199</v>
      </c>
      <c r="BE1149" s="150">
        <f>IF(N1149="základní",J1149,0)</f>
        <v>0</v>
      </c>
      <c r="BF1149" s="150">
        <f>IF(N1149="snížená",J1149,0)</f>
        <v>0</v>
      </c>
      <c r="BG1149" s="150">
        <f>IF(N1149="zákl. přenesená",J1149,0)</f>
        <v>0</v>
      </c>
      <c r="BH1149" s="150">
        <f>IF(N1149="sníž. přenesená",J1149,0)</f>
        <v>0</v>
      </c>
      <c r="BI1149" s="150">
        <f>IF(N1149="nulová",J1149,0)</f>
        <v>0</v>
      </c>
      <c r="BJ1149" s="17" t="s">
        <v>86</v>
      </c>
      <c r="BK1149" s="150">
        <f>ROUND(I1149*H1149,2)</f>
        <v>0</v>
      </c>
      <c r="BL1149" s="17" t="s">
        <v>298</v>
      </c>
      <c r="BM1149" s="149" t="s">
        <v>1144</v>
      </c>
    </row>
    <row r="1150" spans="2:65" s="12" customFormat="1" ht="12">
      <c r="B1150" s="151"/>
      <c r="D1150" s="152" t="s">
        <v>207</v>
      </c>
      <c r="E1150" s="153" t="s">
        <v>1</v>
      </c>
      <c r="F1150" s="154" t="s">
        <v>1145</v>
      </c>
      <c r="H1150" s="155">
        <v>7</v>
      </c>
      <c r="I1150" s="156"/>
      <c r="L1150" s="151"/>
      <c r="M1150" s="157"/>
      <c r="T1150" s="158"/>
      <c r="AT1150" s="153" t="s">
        <v>207</v>
      </c>
      <c r="AU1150" s="153" t="s">
        <v>86</v>
      </c>
      <c r="AV1150" s="12" t="s">
        <v>86</v>
      </c>
      <c r="AW1150" s="12" t="s">
        <v>30</v>
      </c>
      <c r="AX1150" s="12" t="s">
        <v>73</v>
      </c>
      <c r="AY1150" s="153" t="s">
        <v>199</v>
      </c>
    </row>
    <row r="1151" spans="2:65" s="13" customFormat="1" ht="12">
      <c r="B1151" s="159"/>
      <c r="D1151" s="152" t="s">
        <v>207</v>
      </c>
      <c r="E1151" s="160" t="s">
        <v>1</v>
      </c>
      <c r="F1151" s="161" t="s">
        <v>209</v>
      </c>
      <c r="H1151" s="162">
        <v>7</v>
      </c>
      <c r="I1151" s="163"/>
      <c r="L1151" s="159"/>
      <c r="M1151" s="164"/>
      <c r="T1151" s="165"/>
      <c r="AT1151" s="160" t="s">
        <v>207</v>
      </c>
      <c r="AU1151" s="160" t="s">
        <v>86</v>
      </c>
      <c r="AV1151" s="13" t="s">
        <v>205</v>
      </c>
      <c r="AW1151" s="13" t="s">
        <v>30</v>
      </c>
      <c r="AX1151" s="13" t="s">
        <v>80</v>
      </c>
      <c r="AY1151" s="160" t="s">
        <v>199</v>
      </c>
    </row>
    <row r="1152" spans="2:65" s="1" customFormat="1" ht="21.75" customHeight="1">
      <c r="B1152" s="32"/>
      <c r="C1152" s="137" t="s">
        <v>1146</v>
      </c>
      <c r="D1152" s="137" t="s">
        <v>201</v>
      </c>
      <c r="E1152" s="138" t="s">
        <v>1147</v>
      </c>
      <c r="F1152" s="139" t="s">
        <v>1148</v>
      </c>
      <c r="G1152" s="140" t="s">
        <v>296</v>
      </c>
      <c r="H1152" s="141">
        <v>8</v>
      </c>
      <c r="I1152" s="142"/>
      <c r="J1152" s="143">
        <f>ROUND(I1152*H1152,2)</f>
        <v>0</v>
      </c>
      <c r="K1152" s="144"/>
      <c r="L1152" s="32"/>
      <c r="M1152" s="145" t="s">
        <v>1</v>
      </c>
      <c r="N1152" s="146" t="s">
        <v>39</v>
      </c>
      <c r="P1152" s="147">
        <f>O1152*H1152</f>
        <v>0</v>
      </c>
      <c r="Q1152" s="147">
        <v>0</v>
      </c>
      <c r="R1152" s="147">
        <f>Q1152*H1152</f>
        <v>0</v>
      </c>
      <c r="S1152" s="147">
        <v>0</v>
      </c>
      <c r="T1152" s="148">
        <f>S1152*H1152</f>
        <v>0</v>
      </c>
      <c r="AR1152" s="149" t="s">
        <v>298</v>
      </c>
      <c r="AT1152" s="149" t="s">
        <v>201</v>
      </c>
      <c r="AU1152" s="149" t="s">
        <v>86</v>
      </c>
      <c r="AY1152" s="17" t="s">
        <v>199</v>
      </c>
      <c r="BE1152" s="150">
        <f>IF(N1152="základní",J1152,0)</f>
        <v>0</v>
      </c>
      <c r="BF1152" s="150">
        <f>IF(N1152="snížená",J1152,0)</f>
        <v>0</v>
      </c>
      <c r="BG1152" s="150">
        <f>IF(N1152="zákl. přenesená",J1152,0)</f>
        <v>0</v>
      </c>
      <c r="BH1152" s="150">
        <f>IF(N1152="sníž. přenesená",J1152,0)</f>
        <v>0</v>
      </c>
      <c r="BI1152" s="150">
        <f>IF(N1152="nulová",J1152,0)</f>
        <v>0</v>
      </c>
      <c r="BJ1152" s="17" t="s">
        <v>86</v>
      </c>
      <c r="BK1152" s="150">
        <f>ROUND(I1152*H1152,2)</f>
        <v>0</v>
      </c>
      <c r="BL1152" s="17" t="s">
        <v>298</v>
      </c>
      <c r="BM1152" s="149" t="s">
        <v>1149</v>
      </c>
    </row>
    <row r="1153" spans="2:65" s="12" customFormat="1" ht="12">
      <c r="B1153" s="151"/>
      <c r="D1153" s="152" t="s">
        <v>207</v>
      </c>
      <c r="E1153" s="153" t="s">
        <v>1</v>
      </c>
      <c r="F1153" s="154" t="s">
        <v>1150</v>
      </c>
      <c r="H1153" s="155">
        <v>8</v>
      </c>
      <c r="I1153" s="156"/>
      <c r="L1153" s="151"/>
      <c r="M1153" s="157"/>
      <c r="T1153" s="158"/>
      <c r="AT1153" s="153" t="s">
        <v>207</v>
      </c>
      <c r="AU1153" s="153" t="s">
        <v>86</v>
      </c>
      <c r="AV1153" s="12" t="s">
        <v>86</v>
      </c>
      <c r="AW1153" s="12" t="s">
        <v>30</v>
      </c>
      <c r="AX1153" s="12" t="s">
        <v>73</v>
      </c>
      <c r="AY1153" s="153" t="s">
        <v>199</v>
      </c>
    </row>
    <row r="1154" spans="2:65" s="13" customFormat="1" ht="12">
      <c r="B1154" s="159"/>
      <c r="D1154" s="152" t="s">
        <v>207</v>
      </c>
      <c r="E1154" s="160" t="s">
        <v>1</v>
      </c>
      <c r="F1154" s="161" t="s">
        <v>209</v>
      </c>
      <c r="H1154" s="162">
        <v>8</v>
      </c>
      <c r="I1154" s="163"/>
      <c r="L1154" s="159"/>
      <c r="M1154" s="164"/>
      <c r="T1154" s="165"/>
      <c r="AT1154" s="160" t="s">
        <v>207</v>
      </c>
      <c r="AU1154" s="160" t="s">
        <v>86</v>
      </c>
      <c r="AV1154" s="13" t="s">
        <v>205</v>
      </c>
      <c r="AW1154" s="13" t="s">
        <v>30</v>
      </c>
      <c r="AX1154" s="13" t="s">
        <v>80</v>
      </c>
      <c r="AY1154" s="160" t="s">
        <v>199</v>
      </c>
    </row>
    <row r="1155" spans="2:65" s="1" customFormat="1" ht="24.25" customHeight="1">
      <c r="B1155" s="32"/>
      <c r="C1155" s="137" t="s">
        <v>1151</v>
      </c>
      <c r="D1155" s="137" t="s">
        <v>201</v>
      </c>
      <c r="E1155" s="138" t="s">
        <v>1152</v>
      </c>
      <c r="F1155" s="139" t="s">
        <v>1153</v>
      </c>
      <c r="G1155" s="140" t="s">
        <v>296</v>
      </c>
      <c r="H1155" s="141">
        <v>1</v>
      </c>
      <c r="I1155" s="142"/>
      <c r="J1155" s="143">
        <f t="shared" ref="J1155:J1160" si="0">ROUND(I1155*H1155,2)</f>
        <v>0</v>
      </c>
      <c r="K1155" s="144"/>
      <c r="L1155" s="32"/>
      <c r="M1155" s="145" t="s">
        <v>1</v>
      </c>
      <c r="N1155" s="146" t="s">
        <v>39</v>
      </c>
      <c r="P1155" s="147">
        <f t="shared" ref="P1155:P1160" si="1">O1155*H1155</f>
        <v>0</v>
      </c>
      <c r="Q1155" s="147">
        <v>1.48E-3</v>
      </c>
      <c r="R1155" s="147">
        <f t="shared" ref="R1155:R1160" si="2">Q1155*H1155</f>
        <v>1.48E-3</v>
      </c>
      <c r="S1155" s="147">
        <v>0</v>
      </c>
      <c r="T1155" s="148">
        <f t="shared" ref="T1155:T1160" si="3">S1155*H1155</f>
        <v>0</v>
      </c>
      <c r="AR1155" s="149" t="s">
        <v>298</v>
      </c>
      <c r="AT1155" s="149" t="s">
        <v>201</v>
      </c>
      <c r="AU1155" s="149" t="s">
        <v>86</v>
      </c>
      <c r="AY1155" s="17" t="s">
        <v>199</v>
      </c>
      <c r="BE1155" s="150">
        <f t="shared" ref="BE1155:BE1160" si="4">IF(N1155="základní",J1155,0)</f>
        <v>0</v>
      </c>
      <c r="BF1155" s="150">
        <f t="shared" ref="BF1155:BF1160" si="5">IF(N1155="snížená",J1155,0)</f>
        <v>0</v>
      </c>
      <c r="BG1155" s="150">
        <f t="shared" ref="BG1155:BG1160" si="6">IF(N1155="zákl. přenesená",J1155,0)</f>
        <v>0</v>
      </c>
      <c r="BH1155" s="150">
        <f t="shared" ref="BH1155:BH1160" si="7">IF(N1155="sníž. přenesená",J1155,0)</f>
        <v>0</v>
      </c>
      <c r="BI1155" s="150">
        <f t="shared" ref="BI1155:BI1160" si="8">IF(N1155="nulová",J1155,0)</f>
        <v>0</v>
      </c>
      <c r="BJ1155" s="17" t="s">
        <v>86</v>
      </c>
      <c r="BK1155" s="150">
        <f t="shared" ref="BK1155:BK1160" si="9">ROUND(I1155*H1155,2)</f>
        <v>0</v>
      </c>
      <c r="BL1155" s="17" t="s">
        <v>298</v>
      </c>
      <c r="BM1155" s="149" t="s">
        <v>1154</v>
      </c>
    </row>
    <row r="1156" spans="2:65" s="1" customFormat="1" ht="24.25" customHeight="1">
      <c r="B1156" s="32"/>
      <c r="C1156" s="137" t="s">
        <v>1155</v>
      </c>
      <c r="D1156" s="137" t="s">
        <v>201</v>
      </c>
      <c r="E1156" s="138" t="s">
        <v>1156</v>
      </c>
      <c r="F1156" s="139" t="s">
        <v>1157</v>
      </c>
      <c r="G1156" s="140" t="s">
        <v>296</v>
      </c>
      <c r="H1156" s="141">
        <v>1</v>
      </c>
      <c r="I1156" s="142"/>
      <c r="J1156" s="143">
        <f t="shared" si="0"/>
        <v>0</v>
      </c>
      <c r="K1156" s="144"/>
      <c r="L1156" s="32"/>
      <c r="M1156" s="145" t="s">
        <v>1</v>
      </c>
      <c r="N1156" s="146" t="s">
        <v>39</v>
      </c>
      <c r="P1156" s="147">
        <f t="shared" si="1"/>
        <v>0</v>
      </c>
      <c r="Q1156" s="147">
        <v>4.3800000000000002E-3</v>
      </c>
      <c r="R1156" s="147">
        <f t="shared" si="2"/>
        <v>4.3800000000000002E-3</v>
      </c>
      <c r="S1156" s="147">
        <v>0</v>
      </c>
      <c r="T1156" s="148">
        <f t="shared" si="3"/>
        <v>0</v>
      </c>
      <c r="AR1156" s="149" t="s">
        <v>298</v>
      </c>
      <c r="AT1156" s="149" t="s">
        <v>201</v>
      </c>
      <c r="AU1156" s="149" t="s">
        <v>86</v>
      </c>
      <c r="AY1156" s="17" t="s">
        <v>199</v>
      </c>
      <c r="BE1156" s="150">
        <f t="shared" si="4"/>
        <v>0</v>
      </c>
      <c r="BF1156" s="150">
        <f t="shared" si="5"/>
        <v>0</v>
      </c>
      <c r="BG1156" s="150">
        <f t="shared" si="6"/>
        <v>0</v>
      </c>
      <c r="BH1156" s="150">
        <f t="shared" si="7"/>
        <v>0</v>
      </c>
      <c r="BI1156" s="150">
        <f t="shared" si="8"/>
        <v>0</v>
      </c>
      <c r="BJ1156" s="17" t="s">
        <v>86</v>
      </c>
      <c r="BK1156" s="150">
        <f t="shared" si="9"/>
        <v>0</v>
      </c>
      <c r="BL1156" s="17" t="s">
        <v>298</v>
      </c>
      <c r="BM1156" s="149" t="s">
        <v>1158</v>
      </c>
    </row>
    <row r="1157" spans="2:65" s="1" customFormat="1" ht="24.25" customHeight="1">
      <c r="B1157" s="32"/>
      <c r="C1157" s="137" t="s">
        <v>1159</v>
      </c>
      <c r="D1157" s="137" t="s">
        <v>201</v>
      </c>
      <c r="E1157" s="138" t="s">
        <v>1160</v>
      </c>
      <c r="F1157" s="139" t="s">
        <v>1161</v>
      </c>
      <c r="G1157" s="140" t="s">
        <v>296</v>
      </c>
      <c r="H1157" s="141">
        <v>6</v>
      </c>
      <c r="I1157" s="142"/>
      <c r="J1157" s="143">
        <f t="shared" si="0"/>
        <v>0</v>
      </c>
      <c r="K1157" s="144"/>
      <c r="L1157" s="32"/>
      <c r="M1157" s="145" t="s">
        <v>1</v>
      </c>
      <c r="N1157" s="146" t="s">
        <v>39</v>
      </c>
      <c r="P1157" s="147">
        <f t="shared" si="1"/>
        <v>0</v>
      </c>
      <c r="Q1157" s="147">
        <v>4.79E-3</v>
      </c>
      <c r="R1157" s="147">
        <f t="shared" si="2"/>
        <v>2.8740000000000002E-2</v>
      </c>
      <c r="S1157" s="147">
        <v>0</v>
      </c>
      <c r="T1157" s="148">
        <f t="shared" si="3"/>
        <v>0</v>
      </c>
      <c r="AR1157" s="149" t="s">
        <v>298</v>
      </c>
      <c r="AT1157" s="149" t="s">
        <v>201</v>
      </c>
      <c r="AU1157" s="149" t="s">
        <v>86</v>
      </c>
      <c r="AY1157" s="17" t="s">
        <v>199</v>
      </c>
      <c r="BE1157" s="150">
        <f t="shared" si="4"/>
        <v>0</v>
      </c>
      <c r="BF1157" s="150">
        <f t="shared" si="5"/>
        <v>0</v>
      </c>
      <c r="BG1157" s="150">
        <f t="shared" si="6"/>
        <v>0</v>
      </c>
      <c r="BH1157" s="150">
        <f t="shared" si="7"/>
        <v>0</v>
      </c>
      <c r="BI1157" s="150">
        <f t="shared" si="8"/>
        <v>0</v>
      </c>
      <c r="BJ1157" s="17" t="s">
        <v>86</v>
      </c>
      <c r="BK1157" s="150">
        <f t="shared" si="9"/>
        <v>0</v>
      </c>
      <c r="BL1157" s="17" t="s">
        <v>298</v>
      </c>
      <c r="BM1157" s="149" t="s">
        <v>1162</v>
      </c>
    </row>
    <row r="1158" spans="2:65" s="1" customFormat="1" ht="16.5" customHeight="1">
      <c r="B1158" s="32"/>
      <c r="C1158" s="137" t="s">
        <v>1163</v>
      </c>
      <c r="D1158" s="137" t="s">
        <v>201</v>
      </c>
      <c r="E1158" s="138" t="s">
        <v>1164</v>
      </c>
      <c r="F1158" s="139" t="s">
        <v>1165</v>
      </c>
      <c r="G1158" s="140" t="s">
        <v>296</v>
      </c>
      <c r="H1158" s="141">
        <v>7</v>
      </c>
      <c r="I1158" s="142"/>
      <c r="J1158" s="143">
        <f t="shared" si="0"/>
        <v>0</v>
      </c>
      <c r="K1158" s="144"/>
      <c r="L1158" s="32"/>
      <c r="M1158" s="145" t="s">
        <v>1</v>
      </c>
      <c r="N1158" s="146" t="s">
        <v>39</v>
      </c>
      <c r="P1158" s="147">
        <f t="shared" si="1"/>
        <v>0</v>
      </c>
      <c r="Q1158" s="147">
        <v>2.9E-4</v>
      </c>
      <c r="R1158" s="147">
        <f t="shared" si="2"/>
        <v>2.0300000000000001E-3</v>
      </c>
      <c r="S1158" s="147">
        <v>0</v>
      </c>
      <c r="T1158" s="148">
        <f t="shared" si="3"/>
        <v>0</v>
      </c>
      <c r="AR1158" s="149" t="s">
        <v>298</v>
      </c>
      <c r="AT1158" s="149" t="s">
        <v>201</v>
      </c>
      <c r="AU1158" s="149" t="s">
        <v>86</v>
      </c>
      <c r="AY1158" s="17" t="s">
        <v>199</v>
      </c>
      <c r="BE1158" s="150">
        <f t="shared" si="4"/>
        <v>0</v>
      </c>
      <c r="BF1158" s="150">
        <f t="shared" si="5"/>
        <v>0</v>
      </c>
      <c r="BG1158" s="150">
        <f t="shared" si="6"/>
        <v>0</v>
      </c>
      <c r="BH1158" s="150">
        <f t="shared" si="7"/>
        <v>0</v>
      </c>
      <c r="BI1158" s="150">
        <f t="shared" si="8"/>
        <v>0</v>
      </c>
      <c r="BJ1158" s="17" t="s">
        <v>86</v>
      </c>
      <c r="BK1158" s="150">
        <f t="shared" si="9"/>
        <v>0</v>
      </c>
      <c r="BL1158" s="17" t="s">
        <v>298</v>
      </c>
      <c r="BM1158" s="149" t="s">
        <v>1166</v>
      </c>
    </row>
    <row r="1159" spans="2:65" s="1" customFormat="1" ht="21.75" customHeight="1">
      <c r="B1159" s="32"/>
      <c r="C1159" s="137" t="s">
        <v>1167</v>
      </c>
      <c r="D1159" s="137" t="s">
        <v>201</v>
      </c>
      <c r="E1159" s="138" t="s">
        <v>1168</v>
      </c>
      <c r="F1159" s="139" t="s">
        <v>1169</v>
      </c>
      <c r="G1159" s="140" t="s">
        <v>296</v>
      </c>
      <c r="H1159" s="141">
        <v>1</v>
      </c>
      <c r="I1159" s="142"/>
      <c r="J1159" s="143">
        <f t="shared" si="0"/>
        <v>0</v>
      </c>
      <c r="K1159" s="144"/>
      <c r="L1159" s="32"/>
      <c r="M1159" s="145" t="s">
        <v>1</v>
      </c>
      <c r="N1159" s="146" t="s">
        <v>39</v>
      </c>
      <c r="P1159" s="147">
        <f t="shared" si="1"/>
        <v>0</v>
      </c>
      <c r="Q1159" s="147">
        <v>8.0000000000000007E-5</v>
      </c>
      <c r="R1159" s="147">
        <f t="shared" si="2"/>
        <v>8.0000000000000007E-5</v>
      </c>
      <c r="S1159" s="147">
        <v>0</v>
      </c>
      <c r="T1159" s="148">
        <f t="shared" si="3"/>
        <v>0</v>
      </c>
      <c r="AR1159" s="149" t="s">
        <v>298</v>
      </c>
      <c r="AT1159" s="149" t="s">
        <v>201</v>
      </c>
      <c r="AU1159" s="149" t="s">
        <v>86</v>
      </c>
      <c r="AY1159" s="17" t="s">
        <v>199</v>
      </c>
      <c r="BE1159" s="150">
        <f t="shared" si="4"/>
        <v>0</v>
      </c>
      <c r="BF1159" s="150">
        <f t="shared" si="5"/>
        <v>0</v>
      </c>
      <c r="BG1159" s="150">
        <f t="shared" si="6"/>
        <v>0</v>
      </c>
      <c r="BH1159" s="150">
        <f t="shared" si="7"/>
        <v>0</v>
      </c>
      <c r="BI1159" s="150">
        <f t="shared" si="8"/>
        <v>0</v>
      </c>
      <c r="BJ1159" s="17" t="s">
        <v>86</v>
      </c>
      <c r="BK1159" s="150">
        <f t="shared" si="9"/>
        <v>0</v>
      </c>
      <c r="BL1159" s="17" t="s">
        <v>298</v>
      </c>
      <c r="BM1159" s="149" t="s">
        <v>1170</v>
      </c>
    </row>
    <row r="1160" spans="2:65" s="1" customFormat="1" ht="21.75" customHeight="1">
      <c r="B1160" s="32"/>
      <c r="C1160" s="137" t="s">
        <v>1171</v>
      </c>
      <c r="D1160" s="137" t="s">
        <v>201</v>
      </c>
      <c r="E1160" s="138" t="s">
        <v>1172</v>
      </c>
      <c r="F1160" s="139" t="s">
        <v>1173</v>
      </c>
      <c r="G1160" s="140" t="s">
        <v>264</v>
      </c>
      <c r="H1160" s="141">
        <v>144</v>
      </c>
      <c r="I1160" s="142"/>
      <c r="J1160" s="143">
        <f t="shared" si="0"/>
        <v>0</v>
      </c>
      <c r="K1160" s="144"/>
      <c r="L1160" s="32"/>
      <c r="M1160" s="145" t="s">
        <v>1</v>
      </c>
      <c r="N1160" s="146" t="s">
        <v>39</v>
      </c>
      <c r="P1160" s="147">
        <f t="shared" si="1"/>
        <v>0</v>
      </c>
      <c r="Q1160" s="147">
        <v>0</v>
      </c>
      <c r="R1160" s="147">
        <f t="shared" si="2"/>
        <v>0</v>
      </c>
      <c r="S1160" s="147">
        <v>0</v>
      </c>
      <c r="T1160" s="148">
        <f t="shared" si="3"/>
        <v>0</v>
      </c>
      <c r="AR1160" s="149" t="s">
        <v>298</v>
      </c>
      <c r="AT1160" s="149" t="s">
        <v>201</v>
      </c>
      <c r="AU1160" s="149" t="s">
        <v>86</v>
      </c>
      <c r="AY1160" s="17" t="s">
        <v>199</v>
      </c>
      <c r="BE1160" s="150">
        <f t="shared" si="4"/>
        <v>0</v>
      </c>
      <c r="BF1160" s="150">
        <f t="shared" si="5"/>
        <v>0</v>
      </c>
      <c r="BG1160" s="150">
        <f t="shared" si="6"/>
        <v>0</v>
      </c>
      <c r="BH1160" s="150">
        <f t="shared" si="7"/>
        <v>0</v>
      </c>
      <c r="BI1160" s="150">
        <f t="shared" si="8"/>
        <v>0</v>
      </c>
      <c r="BJ1160" s="17" t="s">
        <v>86</v>
      </c>
      <c r="BK1160" s="150">
        <f t="shared" si="9"/>
        <v>0</v>
      </c>
      <c r="BL1160" s="17" t="s">
        <v>298</v>
      </c>
      <c r="BM1160" s="149" t="s">
        <v>1174</v>
      </c>
    </row>
    <row r="1161" spans="2:65" s="12" customFormat="1" ht="12">
      <c r="B1161" s="151"/>
      <c r="D1161" s="152" t="s">
        <v>207</v>
      </c>
      <c r="E1161" s="153" t="s">
        <v>1</v>
      </c>
      <c r="F1161" s="154" t="s">
        <v>1175</v>
      </c>
      <c r="H1161" s="155">
        <v>144</v>
      </c>
      <c r="I1161" s="156"/>
      <c r="L1161" s="151"/>
      <c r="M1161" s="157"/>
      <c r="T1161" s="158"/>
      <c r="AT1161" s="153" t="s">
        <v>207</v>
      </c>
      <c r="AU1161" s="153" t="s">
        <v>86</v>
      </c>
      <c r="AV1161" s="12" t="s">
        <v>86</v>
      </c>
      <c r="AW1161" s="12" t="s">
        <v>30</v>
      </c>
      <c r="AX1161" s="12" t="s">
        <v>73</v>
      </c>
      <c r="AY1161" s="153" t="s">
        <v>199</v>
      </c>
    </row>
    <row r="1162" spans="2:65" s="13" customFormat="1" ht="12">
      <c r="B1162" s="159"/>
      <c r="D1162" s="152" t="s">
        <v>207</v>
      </c>
      <c r="E1162" s="160" t="s">
        <v>1</v>
      </c>
      <c r="F1162" s="161" t="s">
        <v>209</v>
      </c>
      <c r="H1162" s="162">
        <v>144</v>
      </c>
      <c r="I1162" s="163"/>
      <c r="L1162" s="159"/>
      <c r="M1162" s="164"/>
      <c r="T1162" s="165"/>
      <c r="AT1162" s="160" t="s">
        <v>207</v>
      </c>
      <c r="AU1162" s="160" t="s">
        <v>86</v>
      </c>
      <c r="AV1162" s="13" t="s">
        <v>205</v>
      </c>
      <c r="AW1162" s="13" t="s">
        <v>30</v>
      </c>
      <c r="AX1162" s="13" t="s">
        <v>80</v>
      </c>
      <c r="AY1162" s="160" t="s">
        <v>199</v>
      </c>
    </row>
    <row r="1163" spans="2:65" s="1" customFormat="1" ht="16.5" customHeight="1">
      <c r="B1163" s="32"/>
      <c r="C1163" s="137" t="s">
        <v>1176</v>
      </c>
      <c r="D1163" s="137" t="s">
        <v>201</v>
      </c>
      <c r="E1163" s="138" t="s">
        <v>1177</v>
      </c>
      <c r="F1163" s="139" t="s">
        <v>1178</v>
      </c>
      <c r="G1163" s="140" t="s">
        <v>354</v>
      </c>
      <c r="H1163" s="141">
        <v>1</v>
      </c>
      <c r="I1163" s="142"/>
      <c r="J1163" s="143">
        <f>ROUND(I1163*H1163,2)</f>
        <v>0</v>
      </c>
      <c r="K1163" s="144"/>
      <c r="L1163" s="32"/>
      <c r="M1163" s="145" t="s">
        <v>1</v>
      </c>
      <c r="N1163" s="146" t="s">
        <v>39</v>
      </c>
      <c r="P1163" s="147">
        <f>O1163*H1163</f>
        <v>0</v>
      </c>
      <c r="Q1163" s="147">
        <v>0</v>
      </c>
      <c r="R1163" s="147">
        <f>Q1163*H1163</f>
        <v>0</v>
      </c>
      <c r="S1163" s="147">
        <v>0</v>
      </c>
      <c r="T1163" s="148">
        <f>S1163*H1163</f>
        <v>0</v>
      </c>
      <c r="AR1163" s="149" t="s">
        <v>1179</v>
      </c>
      <c r="AT1163" s="149" t="s">
        <v>201</v>
      </c>
      <c r="AU1163" s="149" t="s">
        <v>86</v>
      </c>
      <c r="AY1163" s="17" t="s">
        <v>199</v>
      </c>
      <c r="BE1163" s="150">
        <f>IF(N1163="základní",J1163,0)</f>
        <v>0</v>
      </c>
      <c r="BF1163" s="150">
        <f>IF(N1163="snížená",J1163,0)</f>
        <v>0</v>
      </c>
      <c r="BG1163" s="150">
        <f>IF(N1163="zákl. přenesená",J1163,0)</f>
        <v>0</v>
      </c>
      <c r="BH1163" s="150">
        <f>IF(N1163="sníž. přenesená",J1163,0)</f>
        <v>0</v>
      </c>
      <c r="BI1163" s="150">
        <f>IF(N1163="nulová",J1163,0)</f>
        <v>0</v>
      </c>
      <c r="BJ1163" s="17" t="s">
        <v>86</v>
      </c>
      <c r="BK1163" s="150">
        <f>ROUND(I1163*H1163,2)</f>
        <v>0</v>
      </c>
      <c r="BL1163" s="17" t="s">
        <v>1179</v>
      </c>
      <c r="BM1163" s="149" t="s">
        <v>1180</v>
      </c>
    </row>
    <row r="1164" spans="2:65" s="1" customFormat="1" ht="16.5" customHeight="1">
      <c r="B1164" s="32"/>
      <c r="C1164" s="137" t="s">
        <v>1181</v>
      </c>
      <c r="D1164" s="137" t="s">
        <v>201</v>
      </c>
      <c r="E1164" s="138" t="s">
        <v>1182</v>
      </c>
      <c r="F1164" s="139" t="s">
        <v>1183</v>
      </c>
      <c r="G1164" s="140" t="s">
        <v>354</v>
      </c>
      <c r="H1164" s="141">
        <v>1</v>
      </c>
      <c r="I1164" s="142"/>
      <c r="J1164" s="143">
        <f>ROUND(I1164*H1164,2)</f>
        <v>0</v>
      </c>
      <c r="K1164" s="144"/>
      <c r="L1164" s="32"/>
      <c r="M1164" s="145" t="s">
        <v>1</v>
      </c>
      <c r="N1164" s="146" t="s">
        <v>39</v>
      </c>
      <c r="P1164" s="147">
        <f>O1164*H1164</f>
        <v>0</v>
      </c>
      <c r="Q1164" s="147">
        <v>0</v>
      </c>
      <c r="R1164" s="147">
        <f>Q1164*H1164</f>
        <v>0</v>
      </c>
      <c r="S1164" s="147">
        <v>0</v>
      </c>
      <c r="T1164" s="148">
        <f>S1164*H1164</f>
        <v>0</v>
      </c>
      <c r="AR1164" s="149" t="s">
        <v>1179</v>
      </c>
      <c r="AT1164" s="149" t="s">
        <v>201</v>
      </c>
      <c r="AU1164" s="149" t="s">
        <v>86</v>
      </c>
      <c r="AY1164" s="17" t="s">
        <v>199</v>
      </c>
      <c r="BE1164" s="150">
        <f>IF(N1164="základní",J1164,0)</f>
        <v>0</v>
      </c>
      <c r="BF1164" s="150">
        <f>IF(N1164="snížená",J1164,0)</f>
        <v>0</v>
      </c>
      <c r="BG1164" s="150">
        <f>IF(N1164="zákl. přenesená",J1164,0)</f>
        <v>0</v>
      </c>
      <c r="BH1164" s="150">
        <f>IF(N1164="sníž. přenesená",J1164,0)</f>
        <v>0</v>
      </c>
      <c r="BI1164" s="150">
        <f>IF(N1164="nulová",J1164,0)</f>
        <v>0</v>
      </c>
      <c r="BJ1164" s="17" t="s">
        <v>86</v>
      </c>
      <c r="BK1164" s="150">
        <f>ROUND(I1164*H1164,2)</f>
        <v>0</v>
      </c>
      <c r="BL1164" s="17" t="s">
        <v>1179</v>
      </c>
      <c r="BM1164" s="149" t="s">
        <v>1184</v>
      </c>
    </row>
    <row r="1165" spans="2:65" s="1" customFormat="1" ht="16.5" customHeight="1">
      <c r="B1165" s="32"/>
      <c r="C1165" s="137" t="s">
        <v>1185</v>
      </c>
      <c r="D1165" s="137" t="s">
        <v>201</v>
      </c>
      <c r="E1165" s="138" t="s">
        <v>1186</v>
      </c>
      <c r="F1165" s="139" t="s">
        <v>1187</v>
      </c>
      <c r="G1165" s="140" t="s">
        <v>1188</v>
      </c>
      <c r="H1165" s="141">
        <v>8</v>
      </c>
      <c r="I1165" s="142"/>
      <c r="J1165" s="143">
        <f>ROUND(I1165*H1165,2)</f>
        <v>0</v>
      </c>
      <c r="K1165" s="144"/>
      <c r="L1165" s="32"/>
      <c r="M1165" s="145" t="s">
        <v>1</v>
      </c>
      <c r="N1165" s="146" t="s">
        <v>39</v>
      </c>
      <c r="P1165" s="147">
        <f>O1165*H1165</f>
        <v>0</v>
      </c>
      <c r="Q1165" s="147">
        <v>0</v>
      </c>
      <c r="R1165" s="147">
        <f>Q1165*H1165</f>
        <v>0</v>
      </c>
      <c r="S1165" s="147">
        <v>0</v>
      </c>
      <c r="T1165" s="148">
        <f>S1165*H1165</f>
        <v>0</v>
      </c>
      <c r="AR1165" s="149" t="s">
        <v>1179</v>
      </c>
      <c r="AT1165" s="149" t="s">
        <v>201</v>
      </c>
      <c r="AU1165" s="149" t="s">
        <v>86</v>
      </c>
      <c r="AY1165" s="17" t="s">
        <v>199</v>
      </c>
      <c r="BE1165" s="150">
        <f>IF(N1165="základní",J1165,0)</f>
        <v>0</v>
      </c>
      <c r="BF1165" s="150">
        <f>IF(N1165="snížená",J1165,0)</f>
        <v>0</v>
      </c>
      <c r="BG1165" s="150">
        <f>IF(N1165="zákl. přenesená",J1165,0)</f>
        <v>0</v>
      </c>
      <c r="BH1165" s="150">
        <f>IF(N1165="sníž. přenesená",J1165,0)</f>
        <v>0</v>
      </c>
      <c r="BI1165" s="150">
        <f>IF(N1165="nulová",J1165,0)</f>
        <v>0</v>
      </c>
      <c r="BJ1165" s="17" t="s">
        <v>86</v>
      </c>
      <c r="BK1165" s="150">
        <f>ROUND(I1165*H1165,2)</f>
        <v>0</v>
      </c>
      <c r="BL1165" s="17" t="s">
        <v>1179</v>
      </c>
      <c r="BM1165" s="149" t="s">
        <v>1189</v>
      </c>
    </row>
    <row r="1166" spans="2:65" s="12" customFormat="1" ht="12">
      <c r="B1166" s="151"/>
      <c r="D1166" s="152" t="s">
        <v>207</v>
      </c>
      <c r="E1166" s="153" t="s">
        <v>1</v>
      </c>
      <c r="F1166" s="154" t="s">
        <v>1150</v>
      </c>
      <c r="H1166" s="155">
        <v>8</v>
      </c>
      <c r="I1166" s="156"/>
      <c r="L1166" s="151"/>
      <c r="M1166" s="157"/>
      <c r="T1166" s="158"/>
      <c r="AT1166" s="153" t="s">
        <v>207</v>
      </c>
      <c r="AU1166" s="153" t="s">
        <v>86</v>
      </c>
      <c r="AV1166" s="12" t="s">
        <v>86</v>
      </c>
      <c r="AW1166" s="12" t="s">
        <v>30</v>
      </c>
      <c r="AX1166" s="12" t="s">
        <v>73</v>
      </c>
      <c r="AY1166" s="153" t="s">
        <v>199</v>
      </c>
    </row>
    <row r="1167" spans="2:65" s="13" customFormat="1" ht="12">
      <c r="B1167" s="159"/>
      <c r="D1167" s="152" t="s">
        <v>207</v>
      </c>
      <c r="E1167" s="160" t="s">
        <v>1</v>
      </c>
      <c r="F1167" s="161" t="s">
        <v>1190</v>
      </c>
      <c r="H1167" s="162">
        <v>8</v>
      </c>
      <c r="I1167" s="163"/>
      <c r="L1167" s="159"/>
      <c r="M1167" s="164"/>
      <c r="T1167" s="165"/>
      <c r="AT1167" s="160" t="s">
        <v>207</v>
      </c>
      <c r="AU1167" s="160" t="s">
        <v>86</v>
      </c>
      <c r="AV1167" s="13" t="s">
        <v>205</v>
      </c>
      <c r="AW1167" s="13" t="s">
        <v>30</v>
      </c>
      <c r="AX1167" s="13" t="s">
        <v>80</v>
      </c>
      <c r="AY1167" s="160" t="s">
        <v>199</v>
      </c>
    </row>
    <row r="1168" spans="2:65" s="1" customFormat="1" ht="24.25" customHeight="1">
      <c r="B1168" s="32"/>
      <c r="C1168" s="137" t="s">
        <v>1191</v>
      </c>
      <c r="D1168" s="137" t="s">
        <v>201</v>
      </c>
      <c r="E1168" s="138" t="s">
        <v>1192</v>
      </c>
      <c r="F1168" s="139" t="s">
        <v>1193</v>
      </c>
      <c r="G1168" s="140" t="s">
        <v>247</v>
      </c>
      <c r="H1168" s="141">
        <v>0.2</v>
      </c>
      <c r="I1168" s="142"/>
      <c r="J1168" s="143">
        <f>ROUND(I1168*H1168,2)</f>
        <v>0</v>
      </c>
      <c r="K1168" s="144"/>
      <c r="L1168" s="32"/>
      <c r="M1168" s="145" t="s">
        <v>1</v>
      </c>
      <c r="N1168" s="146" t="s">
        <v>39</v>
      </c>
      <c r="P1168" s="147">
        <f>O1168*H1168</f>
        <v>0</v>
      </c>
      <c r="Q1168" s="147">
        <v>0</v>
      </c>
      <c r="R1168" s="147">
        <f>Q1168*H1168</f>
        <v>0</v>
      </c>
      <c r="S1168" s="147">
        <v>0</v>
      </c>
      <c r="T1168" s="148">
        <f>S1168*H1168</f>
        <v>0</v>
      </c>
      <c r="AR1168" s="149" t="s">
        <v>298</v>
      </c>
      <c r="AT1168" s="149" t="s">
        <v>201</v>
      </c>
      <c r="AU1168" s="149" t="s">
        <v>86</v>
      </c>
      <c r="AY1168" s="17" t="s">
        <v>199</v>
      </c>
      <c r="BE1168" s="150">
        <f>IF(N1168="základní",J1168,0)</f>
        <v>0</v>
      </c>
      <c r="BF1168" s="150">
        <f>IF(N1168="snížená",J1168,0)</f>
        <v>0</v>
      </c>
      <c r="BG1168" s="150">
        <f>IF(N1168="zákl. přenesená",J1168,0)</f>
        <v>0</v>
      </c>
      <c r="BH1168" s="150">
        <f>IF(N1168="sníž. přenesená",J1168,0)</f>
        <v>0</v>
      </c>
      <c r="BI1168" s="150">
        <f>IF(N1168="nulová",J1168,0)</f>
        <v>0</v>
      </c>
      <c r="BJ1168" s="17" t="s">
        <v>86</v>
      </c>
      <c r="BK1168" s="150">
        <f>ROUND(I1168*H1168,2)</f>
        <v>0</v>
      </c>
      <c r="BL1168" s="17" t="s">
        <v>298</v>
      </c>
      <c r="BM1168" s="149" t="s">
        <v>1194</v>
      </c>
    </row>
    <row r="1169" spans="2:65" s="11" customFormat="1" ht="23" customHeight="1">
      <c r="B1169" s="125"/>
      <c r="D1169" s="126" t="s">
        <v>72</v>
      </c>
      <c r="E1169" s="135" t="s">
        <v>1195</v>
      </c>
      <c r="F1169" s="135" t="s">
        <v>1196</v>
      </c>
      <c r="I1169" s="128"/>
      <c r="J1169" s="136">
        <f>BK1169</f>
        <v>0</v>
      </c>
      <c r="L1169" s="125"/>
      <c r="M1169" s="130"/>
      <c r="P1169" s="131">
        <f>SUM(P1170:P1237)</f>
        <v>0</v>
      </c>
      <c r="R1169" s="131">
        <f>SUM(R1170:R1237)</f>
        <v>0.14285000000000003</v>
      </c>
      <c r="T1169" s="132">
        <f>SUM(T1170:T1237)</f>
        <v>0</v>
      </c>
      <c r="AR1169" s="126" t="s">
        <v>86</v>
      </c>
      <c r="AT1169" s="133" t="s">
        <v>72</v>
      </c>
      <c r="AU1169" s="133" t="s">
        <v>80</v>
      </c>
      <c r="AY1169" s="126" t="s">
        <v>199</v>
      </c>
      <c r="BK1169" s="134">
        <f>SUM(BK1170:BK1237)</f>
        <v>0</v>
      </c>
    </row>
    <row r="1170" spans="2:65" s="1" customFormat="1" ht="24.25" customHeight="1">
      <c r="B1170" s="32"/>
      <c r="C1170" s="137" t="s">
        <v>1197</v>
      </c>
      <c r="D1170" s="137" t="s">
        <v>201</v>
      </c>
      <c r="E1170" s="138" t="s">
        <v>1198</v>
      </c>
      <c r="F1170" s="139" t="s">
        <v>1199</v>
      </c>
      <c r="G1170" s="140" t="s">
        <v>264</v>
      </c>
      <c r="H1170" s="141">
        <v>71</v>
      </c>
      <c r="I1170" s="142"/>
      <c r="J1170" s="143">
        <f>ROUND(I1170*H1170,2)</f>
        <v>0</v>
      </c>
      <c r="K1170" s="144"/>
      <c r="L1170" s="32"/>
      <c r="M1170" s="145" t="s">
        <v>1</v>
      </c>
      <c r="N1170" s="146" t="s">
        <v>39</v>
      </c>
      <c r="P1170" s="147">
        <f>O1170*H1170</f>
        <v>0</v>
      </c>
      <c r="Q1170" s="147">
        <v>2.0000000000000001E-4</v>
      </c>
      <c r="R1170" s="147">
        <f>Q1170*H1170</f>
        <v>1.4200000000000001E-2</v>
      </c>
      <c r="S1170" s="147">
        <v>0</v>
      </c>
      <c r="T1170" s="148">
        <f>S1170*H1170</f>
        <v>0</v>
      </c>
      <c r="AR1170" s="149" t="s">
        <v>298</v>
      </c>
      <c r="AT1170" s="149" t="s">
        <v>201</v>
      </c>
      <c r="AU1170" s="149" t="s">
        <v>86</v>
      </c>
      <c r="AY1170" s="17" t="s">
        <v>199</v>
      </c>
      <c r="BE1170" s="150">
        <f>IF(N1170="základní",J1170,0)</f>
        <v>0</v>
      </c>
      <c r="BF1170" s="150">
        <f>IF(N1170="snížená",J1170,0)</f>
        <v>0</v>
      </c>
      <c r="BG1170" s="150">
        <f>IF(N1170="zákl. přenesená",J1170,0)</f>
        <v>0</v>
      </c>
      <c r="BH1170" s="150">
        <f>IF(N1170="sníž. přenesená",J1170,0)</f>
        <v>0</v>
      </c>
      <c r="BI1170" s="150">
        <f>IF(N1170="nulová",J1170,0)</f>
        <v>0</v>
      </c>
      <c r="BJ1170" s="17" t="s">
        <v>86</v>
      </c>
      <c r="BK1170" s="150">
        <f>ROUND(I1170*H1170,2)</f>
        <v>0</v>
      </c>
      <c r="BL1170" s="17" t="s">
        <v>298</v>
      </c>
      <c r="BM1170" s="149" t="s">
        <v>1200</v>
      </c>
    </row>
    <row r="1171" spans="2:65" s="12" customFormat="1" ht="12">
      <c r="B1171" s="151"/>
      <c r="D1171" s="152" t="s">
        <v>207</v>
      </c>
      <c r="E1171" s="153" t="s">
        <v>1</v>
      </c>
      <c r="F1171" s="154" t="s">
        <v>1201</v>
      </c>
      <c r="H1171" s="155">
        <v>71</v>
      </c>
      <c r="I1171" s="156"/>
      <c r="L1171" s="151"/>
      <c r="M1171" s="157"/>
      <c r="T1171" s="158"/>
      <c r="AT1171" s="153" t="s">
        <v>207</v>
      </c>
      <c r="AU1171" s="153" t="s">
        <v>86</v>
      </c>
      <c r="AV1171" s="12" t="s">
        <v>86</v>
      </c>
      <c r="AW1171" s="12" t="s">
        <v>30</v>
      </c>
      <c r="AX1171" s="12" t="s">
        <v>73</v>
      </c>
      <c r="AY1171" s="153" t="s">
        <v>199</v>
      </c>
    </row>
    <row r="1172" spans="2:65" s="13" customFormat="1" ht="12">
      <c r="B1172" s="159"/>
      <c r="D1172" s="152" t="s">
        <v>207</v>
      </c>
      <c r="E1172" s="160" t="s">
        <v>1</v>
      </c>
      <c r="F1172" s="161" t="s">
        <v>209</v>
      </c>
      <c r="H1172" s="162">
        <v>71</v>
      </c>
      <c r="I1172" s="163"/>
      <c r="L1172" s="159"/>
      <c r="M1172" s="164"/>
      <c r="T1172" s="165"/>
      <c r="AT1172" s="160" t="s">
        <v>207</v>
      </c>
      <c r="AU1172" s="160" t="s">
        <v>86</v>
      </c>
      <c r="AV1172" s="13" t="s">
        <v>205</v>
      </c>
      <c r="AW1172" s="13" t="s">
        <v>30</v>
      </c>
      <c r="AX1172" s="13" t="s">
        <v>80</v>
      </c>
      <c r="AY1172" s="160" t="s">
        <v>199</v>
      </c>
    </row>
    <row r="1173" spans="2:65" s="1" customFormat="1" ht="24.25" customHeight="1">
      <c r="B1173" s="32"/>
      <c r="C1173" s="137" t="s">
        <v>1202</v>
      </c>
      <c r="D1173" s="137" t="s">
        <v>201</v>
      </c>
      <c r="E1173" s="138" t="s">
        <v>1203</v>
      </c>
      <c r="F1173" s="139" t="s">
        <v>1204</v>
      </c>
      <c r="G1173" s="140" t="s">
        <v>264</v>
      </c>
      <c r="H1173" s="141">
        <v>27</v>
      </c>
      <c r="I1173" s="142"/>
      <c r="J1173" s="143">
        <f>ROUND(I1173*H1173,2)</f>
        <v>0</v>
      </c>
      <c r="K1173" s="144"/>
      <c r="L1173" s="32"/>
      <c r="M1173" s="145" t="s">
        <v>1</v>
      </c>
      <c r="N1173" s="146" t="s">
        <v>39</v>
      </c>
      <c r="P1173" s="147">
        <f>O1173*H1173</f>
        <v>0</v>
      </c>
      <c r="Q1173" s="147">
        <v>3.4000000000000002E-4</v>
      </c>
      <c r="R1173" s="147">
        <f>Q1173*H1173</f>
        <v>9.1800000000000007E-3</v>
      </c>
      <c r="S1173" s="147">
        <v>0</v>
      </c>
      <c r="T1173" s="148">
        <f>S1173*H1173</f>
        <v>0</v>
      </c>
      <c r="AR1173" s="149" t="s">
        <v>298</v>
      </c>
      <c r="AT1173" s="149" t="s">
        <v>201</v>
      </c>
      <c r="AU1173" s="149" t="s">
        <v>86</v>
      </c>
      <c r="AY1173" s="17" t="s">
        <v>199</v>
      </c>
      <c r="BE1173" s="150">
        <f>IF(N1173="základní",J1173,0)</f>
        <v>0</v>
      </c>
      <c r="BF1173" s="150">
        <f>IF(N1173="snížená",J1173,0)</f>
        <v>0</v>
      </c>
      <c r="BG1173" s="150">
        <f>IF(N1173="zákl. přenesená",J1173,0)</f>
        <v>0</v>
      </c>
      <c r="BH1173" s="150">
        <f>IF(N1173="sníž. přenesená",J1173,0)</f>
        <v>0</v>
      </c>
      <c r="BI1173" s="150">
        <f>IF(N1173="nulová",J1173,0)</f>
        <v>0</v>
      </c>
      <c r="BJ1173" s="17" t="s">
        <v>86</v>
      </c>
      <c r="BK1173" s="150">
        <f>ROUND(I1173*H1173,2)</f>
        <v>0</v>
      </c>
      <c r="BL1173" s="17" t="s">
        <v>298</v>
      </c>
      <c r="BM1173" s="149" t="s">
        <v>1205</v>
      </c>
    </row>
    <row r="1174" spans="2:65" s="12" customFormat="1" ht="12">
      <c r="B1174" s="151"/>
      <c r="D1174" s="152" t="s">
        <v>207</v>
      </c>
      <c r="E1174" s="153" t="s">
        <v>1</v>
      </c>
      <c r="F1174" s="154" t="s">
        <v>1206</v>
      </c>
      <c r="H1174" s="155">
        <v>27</v>
      </c>
      <c r="I1174" s="156"/>
      <c r="L1174" s="151"/>
      <c r="M1174" s="157"/>
      <c r="T1174" s="158"/>
      <c r="AT1174" s="153" t="s">
        <v>207</v>
      </c>
      <c r="AU1174" s="153" t="s">
        <v>86</v>
      </c>
      <c r="AV1174" s="12" t="s">
        <v>86</v>
      </c>
      <c r="AW1174" s="12" t="s">
        <v>30</v>
      </c>
      <c r="AX1174" s="12" t="s">
        <v>73</v>
      </c>
      <c r="AY1174" s="153" t="s">
        <v>199</v>
      </c>
    </row>
    <row r="1175" spans="2:65" s="13" customFormat="1" ht="12">
      <c r="B1175" s="159"/>
      <c r="D1175" s="152" t="s">
        <v>207</v>
      </c>
      <c r="E1175" s="160" t="s">
        <v>1</v>
      </c>
      <c r="F1175" s="161" t="s">
        <v>209</v>
      </c>
      <c r="H1175" s="162">
        <v>27</v>
      </c>
      <c r="I1175" s="163"/>
      <c r="L1175" s="159"/>
      <c r="M1175" s="164"/>
      <c r="T1175" s="165"/>
      <c r="AT1175" s="160" t="s">
        <v>207</v>
      </c>
      <c r="AU1175" s="160" t="s">
        <v>86</v>
      </c>
      <c r="AV1175" s="13" t="s">
        <v>205</v>
      </c>
      <c r="AW1175" s="13" t="s">
        <v>30</v>
      </c>
      <c r="AX1175" s="13" t="s">
        <v>80</v>
      </c>
      <c r="AY1175" s="160" t="s">
        <v>199</v>
      </c>
    </row>
    <row r="1176" spans="2:65" s="1" customFormat="1" ht="24.25" customHeight="1">
      <c r="B1176" s="32"/>
      <c r="C1176" s="137" t="s">
        <v>1207</v>
      </c>
      <c r="D1176" s="137" t="s">
        <v>201</v>
      </c>
      <c r="E1176" s="138" t="s">
        <v>1208</v>
      </c>
      <c r="F1176" s="139" t="s">
        <v>1209</v>
      </c>
      <c r="G1176" s="140" t="s">
        <v>264</v>
      </c>
      <c r="H1176" s="141">
        <v>29</v>
      </c>
      <c r="I1176" s="142"/>
      <c r="J1176" s="143">
        <f>ROUND(I1176*H1176,2)</f>
        <v>0</v>
      </c>
      <c r="K1176" s="144"/>
      <c r="L1176" s="32"/>
      <c r="M1176" s="145" t="s">
        <v>1</v>
      </c>
      <c r="N1176" s="146" t="s">
        <v>39</v>
      </c>
      <c r="P1176" s="147">
        <f>O1176*H1176</f>
        <v>0</v>
      </c>
      <c r="Q1176" s="147">
        <v>5.9000000000000003E-4</v>
      </c>
      <c r="R1176" s="147">
        <f>Q1176*H1176</f>
        <v>1.711E-2</v>
      </c>
      <c r="S1176" s="147">
        <v>0</v>
      </c>
      <c r="T1176" s="148">
        <f>S1176*H1176</f>
        <v>0</v>
      </c>
      <c r="AR1176" s="149" t="s">
        <v>298</v>
      </c>
      <c r="AT1176" s="149" t="s">
        <v>201</v>
      </c>
      <c r="AU1176" s="149" t="s">
        <v>86</v>
      </c>
      <c r="AY1176" s="17" t="s">
        <v>199</v>
      </c>
      <c r="BE1176" s="150">
        <f>IF(N1176="základní",J1176,0)</f>
        <v>0</v>
      </c>
      <c r="BF1176" s="150">
        <f>IF(N1176="snížená",J1176,0)</f>
        <v>0</v>
      </c>
      <c r="BG1176" s="150">
        <f>IF(N1176="zákl. přenesená",J1176,0)</f>
        <v>0</v>
      </c>
      <c r="BH1176" s="150">
        <f>IF(N1176="sníž. přenesená",J1176,0)</f>
        <v>0</v>
      </c>
      <c r="BI1176" s="150">
        <f>IF(N1176="nulová",J1176,0)</f>
        <v>0</v>
      </c>
      <c r="BJ1176" s="17" t="s">
        <v>86</v>
      </c>
      <c r="BK1176" s="150">
        <f>ROUND(I1176*H1176,2)</f>
        <v>0</v>
      </c>
      <c r="BL1176" s="17" t="s">
        <v>298</v>
      </c>
      <c r="BM1176" s="149" t="s">
        <v>1210</v>
      </c>
    </row>
    <row r="1177" spans="2:65" s="12" customFormat="1" ht="12">
      <c r="B1177" s="151"/>
      <c r="D1177" s="152" t="s">
        <v>207</v>
      </c>
      <c r="E1177" s="153" t="s">
        <v>1</v>
      </c>
      <c r="F1177" s="154" t="s">
        <v>1211</v>
      </c>
      <c r="H1177" s="155">
        <v>29</v>
      </c>
      <c r="I1177" s="156"/>
      <c r="L1177" s="151"/>
      <c r="M1177" s="157"/>
      <c r="T1177" s="158"/>
      <c r="AT1177" s="153" t="s">
        <v>207</v>
      </c>
      <c r="AU1177" s="153" t="s">
        <v>86</v>
      </c>
      <c r="AV1177" s="12" t="s">
        <v>86</v>
      </c>
      <c r="AW1177" s="12" t="s">
        <v>30</v>
      </c>
      <c r="AX1177" s="12" t="s">
        <v>73</v>
      </c>
      <c r="AY1177" s="153" t="s">
        <v>199</v>
      </c>
    </row>
    <row r="1178" spans="2:65" s="13" customFormat="1" ht="12">
      <c r="B1178" s="159"/>
      <c r="D1178" s="152" t="s">
        <v>207</v>
      </c>
      <c r="E1178" s="160" t="s">
        <v>1</v>
      </c>
      <c r="F1178" s="161" t="s">
        <v>209</v>
      </c>
      <c r="H1178" s="162">
        <v>29</v>
      </c>
      <c r="I1178" s="163"/>
      <c r="L1178" s="159"/>
      <c r="M1178" s="164"/>
      <c r="T1178" s="165"/>
      <c r="AT1178" s="160" t="s">
        <v>207</v>
      </c>
      <c r="AU1178" s="160" t="s">
        <v>86</v>
      </c>
      <c r="AV1178" s="13" t="s">
        <v>205</v>
      </c>
      <c r="AW1178" s="13" t="s">
        <v>30</v>
      </c>
      <c r="AX1178" s="13" t="s">
        <v>80</v>
      </c>
      <c r="AY1178" s="160" t="s">
        <v>199</v>
      </c>
    </row>
    <row r="1179" spans="2:65" s="1" customFormat="1" ht="24.25" customHeight="1">
      <c r="B1179" s="32"/>
      <c r="C1179" s="137" t="s">
        <v>1212</v>
      </c>
      <c r="D1179" s="137" t="s">
        <v>201</v>
      </c>
      <c r="E1179" s="138" t="s">
        <v>1213</v>
      </c>
      <c r="F1179" s="139" t="s">
        <v>1214</v>
      </c>
      <c r="G1179" s="140" t="s">
        <v>264</v>
      </c>
      <c r="H1179" s="141">
        <v>37</v>
      </c>
      <c r="I1179" s="142"/>
      <c r="J1179" s="143">
        <f>ROUND(I1179*H1179,2)</f>
        <v>0</v>
      </c>
      <c r="K1179" s="144"/>
      <c r="L1179" s="32"/>
      <c r="M1179" s="145" t="s">
        <v>1</v>
      </c>
      <c r="N1179" s="146" t="s">
        <v>39</v>
      </c>
      <c r="P1179" s="147">
        <f>O1179*H1179</f>
        <v>0</v>
      </c>
      <c r="Q1179" s="147">
        <v>7.3999999999999999E-4</v>
      </c>
      <c r="R1179" s="147">
        <f>Q1179*H1179</f>
        <v>2.7379999999999998E-2</v>
      </c>
      <c r="S1179" s="147">
        <v>0</v>
      </c>
      <c r="T1179" s="148">
        <f>S1179*H1179</f>
        <v>0</v>
      </c>
      <c r="AR1179" s="149" t="s">
        <v>298</v>
      </c>
      <c r="AT1179" s="149" t="s">
        <v>201</v>
      </c>
      <c r="AU1179" s="149" t="s">
        <v>86</v>
      </c>
      <c r="AY1179" s="17" t="s">
        <v>199</v>
      </c>
      <c r="BE1179" s="150">
        <f>IF(N1179="základní",J1179,0)</f>
        <v>0</v>
      </c>
      <c r="BF1179" s="150">
        <f>IF(N1179="snížená",J1179,0)</f>
        <v>0</v>
      </c>
      <c r="BG1179" s="150">
        <f>IF(N1179="zákl. přenesená",J1179,0)</f>
        <v>0</v>
      </c>
      <c r="BH1179" s="150">
        <f>IF(N1179="sníž. přenesená",J1179,0)</f>
        <v>0</v>
      </c>
      <c r="BI1179" s="150">
        <f>IF(N1179="nulová",J1179,0)</f>
        <v>0</v>
      </c>
      <c r="BJ1179" s="17" t="s">
        <v>86</v>
      </c>
      <c r="BK1179" s="150">
        <f>ROUND(I1179*H1179,2)</f>
        <v>0</v>
      </c>
      <c r="BL1179" s="17" t="s">
        <v>298</v>
      </c>
      <c r="BM1179" s="149" t="s">
        <v>1215</v>
      </c>
    </row>
    <row r="1180" spans="2:65" s="12" customFormat="1" ht="12">
      <c r="B1180" s="151"/>
      <c r="D1180" s="152" t="s">
        <v>207</v>
      </c>
      <c r="E1180" s="153" t="s">
        <v>1</v>
      </c>
      <c r="F1180" s="154" t="s">
        <v>1216</v>
      </c>
      <c r="H1180" s="155">
        <v>37</v>
      </c>
      <c r="I1180" s="156"/>
      <c r="L1180" s="151"/>
      <c r="M1180" s="157"/>
      <c r="T1180" s="158"/>
      <c r="AT1180" s="153" t="s">
        <v>207</v>
      </c>
      <c r="AU1180" s="153" t="s">
        <v>86</v>
      </c>
      <c r="AV1180" s="12" t="s">
        <v>86</v>
      </c>
      <c r="AW1180" s="12" t="s">
        <v>30</v>
      </c>
      <c r="AX1180" s="12" t="s">
        <v>73</v>
      </c>
      <c r="AY1180" s="153" t="s">
        <v>199</v>
      </c>
    </row>
    <row r="1181" spans="2:65" s="13" customFormat="1" ht="12">
      <c r="B1181" s="159"/>
      <c r="D1181" s="152" t="s">
        <v>207</v>
      </c>
      <c r="E1181" s="160" t="s">
        <v>1</v>
      </c>
      <c r="F1181" s="161" t="s">
        <v>209</v>
      </c>
      <c r="H1181" s="162">
        <v>37</v>
      </c>
      <c r="I1181" s="163"/>
      <c r="L1181" s="159"/>
      <c r="M1181" s="164"/>
      <c r="T1181" s="165"/>
      <c r="AT1181" s="160" t="s">
        <v>207</v>
      </c>
      <c r="AU1181" s="160" t="s">
        <v>86</v>
      </c>
      <c r="AV1181" s="13" t="s">
        <v>205</v>
      </c>
      <c r="AW1181" s="13" t="s">
        <v>30</v>
      </c>
      <c r="AX1181" s="13" t="s">
        <v>80</v>
      </c>
      <c r="AY1181" s="160" t="s">
        <v>199</v>
      </c>
    </row>
    <row r="1182" spans="2:65" s="1" customFormat="1" ht="38" customHeight="1">
      <c r="B1182" s="32"/>
      <c r="C1182" s="137" t="s">
        <v>1217</v>
      </c>
      <c r="D1182" s="137" t="s">
        <v>201</v>
      </c>
      <c r="E1182" s="138" t="s">
        <v>1218</v>
      </c>
      <c r="F1182" s="139" t="s">
        <v>1219</v>
      </c>
      <c r="G1182" s="140" t="s">
        <v>264</v>
      </c>
      <c r="H1182" s="141">
        <v>71</v>
      </c>
      <c r="I1182" s="142"/>
      <c r="J1182" s="143">
        <f>ROUND(I1182*H1182,2)</f>
        <v>0</v>
      </c>
      <c r="K1182" s="144"/>
      <c r="L1182" s="32"/>
      <c r="M1182" s="145" t="s">
        <v>1</v>
      </c>
      <c r="N1182" s="146" t="s">
        <v>39</v>
      </c>
      <c r="P1182" s="147">
        <f>O1182*H1182</f>
        <v>0</v>
      </c>
      <c r="Q1182" s="147">
        <v>6.9999999999999994E-5</v>
      </c>
      <c r="R1182" s="147">
        <f>Q1182*H1182</f>
        <v>4.9699999999999996E-3</v>
      </c>
      <c r="S1182" s="147">
        <v>0</v>
      </c>
      <c r="T1182" s="148">
        <f>S1182*H1182</f>
        <v>0</v>
      </c>
      <c r="AR1182" s="149" t="s">
        <v>298</v>
      </c>
      <c r="AT1182" s="149" t="s">
        <v>201</v>
      </c>
      <c r="AU1182" s="149" t="s">
        <v>86</v>
      </c>
      <c r="AY1182" s="17" t="s">
        <v>199</v>
      </c>
      <c r="BE1182" s="150">
        <f>IF(N1182="základní",J1182,0)</f>
        <v>0</v>
      </c>
      <c r="BF1182" s="150">
        <f>IF(N1182="snížená",J1182,0)</f>
        <v>0</v>
      </c>
      <c r="BG1182" s="150">
        <f>IF(N1182="zákl. přenesená",J1182,0)</f>
        <v>0</v>
      </c>
      <c r="BH1182" s="150">
        <f>IF(N1182="sníž. přenesená",J1182,0)</f>
        <v>0</v>
      </c>
      <c r="BI1182" s="150">
        <f>IF(N1182="nulová",J1182,0)</f>
        <v>0</v>
      </c>
      <c r="BJ1182" s="17" t="s">
        <v>86</v>
      </c>
      <c r="BK1182" s="150">
        <f>ROUND(I1182*H1182,2)</f>
        <v>0</v>
      </c>
      <c r="BL1182" s="17" t="s">
        <v>298</v>
      </c>
      <c r="BM1182" s="149" t="s">
        <v>1220</v>
      </c>
    </row>
    <row r="1183" spans="2:65" s="12" customFormat="1" ht="12">
      <c r="B1183" s="151"/>
      <c r="D1183" s="152" t="s">
        <v>207</v>
      </c>
      <c r="E1183" s="153" t="s">
        <v>1</v>
      </c>
      <c r="F1183" s="154" t="s">
        <v>1201</v>
      </c>
      <c r="H1183" s="155">
        <v>71</v>
      </c>
      <c r="I1183" s="156"/>
      <c r="L1183" s="151"/>
      <c r="M1183" s="157"/>
      <c r="T1183" s="158"/>
      <c r="AT1183" s="153" t="s">
        <v>207</v>
      </c>
      <c r="AU1183" s="153" t="s">
        <v>86</v>
      </c>
      <c r="AV1183" s="12" t="s">
        <v>86</v>
      </c>
      <c r="AW1183" s="12" t="s">
        <v>30</v>
      </c>
      <c r="AX1183" s="12" t="s">
        <v>73</v>
      </c>
      <c r="AY1183" s="153" t="s">
        <v>199</v>
      </c>
    </row>
    <row r="1184" spans="2:65" s="13" customFormat="1" ht="12">
      <c r="B1184" s="159"/>
      <c r="D1184" s="152" t="s">
        <v>207</v>
      </c>
      <c r="E1184" s="160" t="s">
        <v>1</v>
      </c>
      <c r="F1184" s="161" t="s">
        <v>209</v>
      </c>
      <c r="H1184" s="162">
        <v>71</v>
      </c>
      <c r="I1184" s="163"/>
      <c r="L1184" s="159"/>
      <c r="M1184" s="164"/>
      <c r="T1184" s="165"/>
      <c r="AT1184" s="160" t="s">
        <v>207</v>
      </c>
      <c r="AU1184" s="160" t="s">
        <v>86</v>
      </c>
      <c r="AV1184" s="13" t="s">
        <v>205</v>
      </c>
      <c r="AW1184" s="13" t="s">
        <v>30</v>
      </c>
      <c r="AX1184" s="13" t="s">
        <v>80</v>
      </c>
      <c r="AY1184" s="160" t="s">
        <v>199</v>
      </c>
    </row>
    <row r="1185" spans="2:65" s="1" customFormat="1" ht="38" customHeight="1">
      <c r="B1185" s="32"/>
      <c r="C1185" s="137" t="s">
        <v>1221</v>
      </c>
      <c r="D1185" s="137" t="s">
        <v>201</v>
      </c>
      <c r="E1185" s="138" t="s">
        <v>1222</v>
      </c>
      <c r="F1185" s="139" t="s">
        <v>1223</v>
      </c>
      <c r="G1185" s="140" t="s">
        <v>264</v>
      </c>
      <c r="H1185" s="141">
        <v>62</v>
      </c>
      <c r="I1185" s="142"/>
      <c r="J1185" s="143">
        <f>ROUND(I1185*H1185,2)</f>
        <v>0</v>
      </c>
      <c r="K1185" s="144"/>
      <c r="L1185" s="32"/>
      <c r="M1185" s="145" t="s">
        <v>1</v>
      </c>
      <c r="N1185" s="146" t="s">
        <v>39</v>
      </c>
      <c r="P1185" s="147">
        <f>O1185*H1185</f>
        <v>0</v>
      </c>
      <c r="Q1185" s="147">
        <v>9.0000000000000006E-5</v>
      </c>
      <c r="R1185" s="147">
        <f>Q1185*H1185</f>
        <v>5.5800000000000008E-3</v>
      </c>
      <c r="S1185" s="147">
        <v>0</v>
      </c>
      <c r="T1185" s="148">
        <f>S1185*H1185</f>
        <v>0</v>
      </c>
      <c r="AR1185" s="149" t="s">
        <v>298</v>
      </c>
      <c r="AT1185" s="149" t="s">
        <v>201</v>
      </c>
      <c r="AU1185" s="149" t="s">
        <v>86</v>
      </c>
      <c r="AY1185" s="17" t="s">
        <v>199</v>
      </c>
      <c r="BE1185" s="150">
        <f>IF(N1185="základní",J1185,0)</f>
        <v>0</v>
      </c>
      <c r="BF1185" s="150">
        <f>IF(N1185="snížená",J1185,0)</f>
        <v>0</v>
      </c>
      <c r="BG1185" s="150">
        <f>IF(N1185="zákl. přenesená",J1185,0)</f>
        <v>0</v>
      </c>
      <c r="BH1185" s="150">
        <f>IF(N1185="sníž. přenesená",J1185,0)</f>
        <v>0</v>
      </c>
      <c r="BI1185" s="150">
        <f>IF(N1185="nulová",J1185,0)</f>
        <v>0</v>
      </c>
      <c r="BJ1185" s="17" t="s">
        <v>86</v>
      </c>
      <c r="BK1185" s="150">
        <f>ROUND(I1185*H1185,2)</f>
        <v>0</v>
      </c>
      <c r="BL1185" s="17" t="s">
        <v>298</v>
      </c>
      <c r="BM1185" s="149" t="s">
        <v>1224</v>
      </c>
    </row>
    <row r="1186" spans="2:65" s="12" customFormat="1" ht="12">
      <c r="B1186" s="151"/>
      <c r="D1186" s="152" t="s">
        <v>207</v>
      </c>
      <c r="E1186" s="153" t="s">
        <v>1</v>
      </c>
      <c r="F1186" s="154" t="s">
        <v>1225</v>
      </c>
      <c r="H1186" s="155">
        <v>62</v>
      </c>
      <c r="I1186" s="156"/>
      <c r="L1186" s="151"/>
      <c r="M1186" s="157"/>
      <c r="T1186" s="158"/>
      <c r="AT1186" s="153" t="s">
        <v>207</v>
      </c>
      <c r="AU1186" s="153" t="s">
        <v>86</v>
      </c>
      <c r="AV1186" s="12" t="s">
        <v>86</v>
      </c>
      <c r="AW1186" s="12" t="s">
        <v>30</v>
      </c>
      <c r="AX1186" s="12" t="s">
        <v>73</v>
      </c>
      <c r="AY1186" s="153" t="s">
        <v>199</v>
      </c>
    </row>
    <row r="1187" spans="2:65" s="13" customFormat="1" ht="12">
      <c r="B1187" s="159"/>
      <c r="D1187" s="152" t="s">
        <v>207</v>
      </c>
      <c r="E1187" s="160" t="s">
        <v>1</v>
      </c>
      <c r="F1187" s="161" t="s">
        <v>209</v>
      </c>
      <c r="H1187" s="162">
        <v>62</v>
      </c>
      <c r="I1187" s="163"/>
      <c r="L1187" s="159"/>
      <c r="M1187" s="164"/>
      <c r="T1187" s="165"/>
      <c r="AT1187" s="160" t="s">
        <v>207</v>
      </c>
      <c r="AU1187" s="160" t="s">
        <v>86</v>
      </c>
      <c r="AV1187" s="13" t="s">
        <v>205</v>
      </c>
      <c r="AW1187" s="13" t="s">
        <v>30</v>
      </c>
      <c r="AX1187" s="13" t="s">
        <v>80</v>
      </c>
      <c r="AY1187" s="160" t="s">
        <v>199</v>
      </c>
    </row>
    <row r="1188" spans="2:65" s="1" customFormat="1" ht="38" customHeight="1">
      <c r="B1188" s="32"/>
      <c r="C1188" s="137" t="s">
        <v>1226</v>
      </c>
      <c r="D1188" s="137" t="s">
        <v>201</v>
      </c>
      <c r="E1188" s="138" t="s">
        <v>1227</v>
      </c>
      <c r="F1188" s="139" t="s">
        <v>1228</v>
      </c>
      <c r="G1188" s="140" t="s">
        <v>264</v>
      </c>
      <c r="H1188" s="141">
        <v>86</v>
      </c>
      <c r="I1188" s="142"/>
      <c r="J1188" s="143">
        <f>ROUND(I1188*H1188,2)</f>
        <v>0</v>
      </c>
      <c r="K1188" s="144"/>
      <c r="L1188" s="32"/>
      <c r="M1188" s="145" t="s">
        <v>1</v>
      </c>
      <c r="N1188" s="146" t="s">
        <v>39</v>
      </c>
      <c r="P1188" s="147">
        <f>O1188*H1188</f>
        <v>0</v>
      </c>
      <c r="Q1188" s="147">
        <v>2.4000000000000001E-4</v>
      </c>
      <c r="R1188" s="147">
        <f>Q1188*H1188</f>
        <v>2.0640000000000002E-2</v>
      </c>
      <c r="S1188" s="147">
        <v>0</v>
      </c>
      <c r="T1188" s="148">
        <f>S1188*H1188</f>
        <v>0</v>
      </c>
      <c r="AR1188" s="149" t="s">
        <v>298</v>
      </c>
      <c r="AT1188" s="149" t="s">
        <v>201</v>
      </c>
      <c r="AU1188" s="149" t="s">
        <v>86</v>
      </c>
      <c r="AY1188" s="17" t="s">
        <v>199</v>
      </c>
      <c r="BE1188" s="150">
        <f>IF(N1188="základní",J1188,0)</f>
        <v>0</v>
      </c>
      <c r="BF1188" s="150">
        <f>IF(N1188="snížená",J1188,0)</f>
        <v>0</v>
      </c>
      <c r="BG1188" s="150">
        <f>IF(N1188="zákl. přenesená",J1188,0)</f>
        <v>0</v>
      </c>
      <c r="BH1188" s="150">
        <f>IF(N1188="sníž. přenesená",J1188,0)</f>
        <v>0</v>
      </c>
      <c r="BI1188" s="150">
        <f>IF(N1188="nulová",J1188,0)</f>
        <v>0</v>
      </c>
      <c r="BJ1188" s="17" t="s">
        <v>86</v>
      </c>
      <c r="BK1188" s="150">
        <f>ROUND(I1188*H1188,2)</f>
        <v>0</v>
      </c>
      <c r="BL1188" s="17" t="s">
        <v>298</v>
      </c>
      <c r="BM1188" s="149" t="s">
        <v>1229</v>
      </c>
    </row>
    <row r="1189" spans="2:65" s="12" customFormat="1" ht="12">
      <c r="B1189" s="151"/>
      <c r="D1189" s="152" t="s">
        <v>207</v>
      </c>
      <c r="E1189" s="153" t="s">
        <v>1</v>
      </c>
      <c r="F1189" s="154" t="s">
        <v>1230</v>
      </c>
      <c r="H1189" s="155">
        <v>86</v>
      </c>
      <c r="I1189" s="156"/>
      <c r="L1189" s="151"/>
      <c r="M1189" s="157"/>
      <c r="T1189" s="158"/>
      <c r="AT1189" s="153" t="s">
        <v>207</v>
      </c>
      <c r="AU1189" s="153" t="s">
        <v>86</v>
      </c>
      <c r="AV1189" s="12" t="s">
        <v>86</v>
      </c>
      <c r="AW1189" s="12" t="s">
        <v>30</v>
      </c>
      <c r="AX1189" s="12" t="s">
        <v>73</v>
      </c>
      <c r="AY1189" s="153" t="s">
        <v>199</v>
      </c>
    </row>
    <row r="1190" spans="2:65" s="13" customFormat="1" ht="12">
      <c r="B1190" s="159"/>
      <c r="D1190" s="152" t="s">
        <v>207</v>
      </c>
      <c r="E1190" s="160" t="s">
        <v>1</v>
      </c>
      <c r="F1190" s="161" t="s">
        <v>1231</v>
      </c>
      <c r="H1190" s="162">
        <v>86</v>
      </c>
      <c r="I1190" s="163"/>
      <c r="L1190" s="159"/>
      <c r="M1190" s="164"/>
      <c r="T1190" s="165"/>
      <c r="AT1190" s="160" t="s">
        <v>207</v>
      </c>
      <c r="AU1190" s="160" t="s">
        <v>86</v>
      </c>
      <c r="AV1190" s="13" t="s">
        <v>205</v>
      </c>
      <c r="AW1190" s="13" t="s">
        <v>30</v>
      </c>
      <c r="AX1190" s="13" t="s">
        <v>80</v>
      </c>
      <c r="AY1190" s="160" t="s">
        <v>199</v>
      </c>
    </row>
    <row r="1191" spans="2:65" s="1" customFormat="1" ht="16.5" customHeight="1">
      <c r="B1191" s="32"/>
      <c r="C1191" s="137" t="s">
        <v>1232</v>
      </c>
      <c r="D1191" s="137" t="s">
        <v>201</v>
      </c>
      <c r="E1191" s="138" t="s">
        <v>1233</v>
      </c>
      <c r="F1191" s="139" t="s">
        <v>1234</v>
      </c>
      <c r="G1191" s="140" t="s">
        <v>296</v>
      </c>
      <c r="H1191" s="141">
        <v>46</v>
      </c>
      <c r="I1191" s="142"/>
      <c r="J1191" s="143">
        <f>ROUND(I1191*H1191,2)</f>
        <v>0</v>
      </c>
      <c r="K1191" s="144"/>
      <c r="L1191" s="32"/>
      <c r="M1191" s="145" t="s">
        <v>1</v>
      </c>
      <c r="N1191" s="146" t="s">
        <v>39</v>
      </c>
      <c r="P1191" s="147">
        <f>O1191*H1191</f>
        <v>0</v>
      </c>
      <c r="Q1191" s="147">
        <v>0</v>
      </c>
      <c r="R1191" s="147">
        <f>Q1191*H1191</f>
        <v>0</v>
      </c>
      <c r="S1191" s="147">
        <v>0</v>
      </c>
      <c r="T1191" s="148">
        <f>S1191*H1191</f>
        <v>0</v>
      </c>
      <c r="AR1191" s="149" t="s">
        <v>298</v>
      </c>
      <c r="AT1191" s="149" t="s">
        <v>201</v>
      </c>
      <c r="AU1191" s="149" t="s">
        <v>86</v>
      </c>
      <c r="AY1191" s="17" t="s">
        <v>199</v>
      </c>
      <c r="BE1191" s="150">
        <f>IF(N1191="základní",J1191,0)</f>
        <v>0</v>
      </c>
      <c r="BF1191" s="150">
        <f>IF(N1191="snížená",J1191,0)</f>
        <v>0</v>
      </c>
      <c r="BG1191" s="150">
        <f>IF(N1191="zákl. přenesená",J1191,0)</f>
        <v>0</v>
      </c>
      <c r="BH1191" s="150">
        <f>IF(N1191="sníž. přenesená",J1191,0)</f>
        <v>0</v>
      </c>
      <c r="BI1191" s="150">
        <f>IF(N1191="nulová",J1191,0)</f>
        <v>0</v>
      </c>
      <c r="BJ1191" s="17" t="s">
        <v>86</v>
      </c>
      <c r="BK1191" s="150">
        <f>ROUND(I1191*H1191,2)</f>
        <v>0</v>
      </c>
      <c r="BL1191" s="17" t="s">
        <v>298</v>
      </c>
      <c r="BM1191" s="149" t="s">
        <v>1235</v>
      </c>
    </row>
    <row r="1192" spans="2:65" s="1" customFormat="1" ht="21.75" customHeight="1">
      <c r="B1192" s="32"/>
      <c r="C1192" s="137" t="s">
        <v>1236</v>
      </c>
      <c r="D1192" s="137" t="s">
        <v>201</v>
      </c>
      <c r="E1192" s="138" t="s">
        <v>1237</v>
      </c>
      <c r="F1192" s="139" t="s">
        <v>1238</v>
      </c>
      <c r="G1192" s="140" t="s">
        <v>1239</v>
      </c>
      <c r="H1192" s="141">
        <v>1</v>
      </c>
      <c r="I1192" s="142"/>
      <c r="J1192" s="143">
        <f>ROUND(I1192*H1192,2)</f>
        <v>0</v>
      </c>
      <c r="K1192" s="144"/>
      <c r="L1192" s="32"/>
      <c r="M1192" s="145" t="s">
        <v>1</v>
      </c>
      <c r="N1192" s="146" t="s">
        <v>39</v>
      </c>
      <c r="P1192" s="147">
        <f>O1192*H1192</f>
        <v>0</v>
      </c>
      <c r="Q1192" s="147">
        <v>5.6999999999999998E-4</v>
      </c>
      <c r="R1192" s="147">
        <f>Q1192*H1192</f>
        <v>5.6999999999999998E-4</v>
      </c>
      <c r="S1192" s="147">
        <v>0</v>
      </c>
      <c r="T1192" s="148">
        <f>S1192*H1192</f>
        <v>0</v>
      </c>
      <c r="AR1192" s="149" t="s">
        <v>298</v>
      </c>
      <c r="AT1192" s="149" t="s">
        <v>201</v>
      </c>
      <c r="AU1192" s="149" t="s">
        <v>86</v>
      </c>
      <c r="AY1192" s="17" t="s">
        <v>199</v>
      </c>
      <c r="BE1192" s="150">
        <f>IF(N1192="základní",J1192,0)</f>
        <v>0</v>
      </c>
      <c r="BF1192" s="150">
        <f>IF(N1192="snížená",J1192,0)</f>
        <v>0</v>
      </c>
      <c r="BG1192" s="150">
        <f>IF(N1192="zákl. přenesená",J1192,0)</f>
        <v>0</v>
      </c>
      <c r="BH1192" s="150">
        <f>IF(N1192="sníž. přenesená",J1192,0)</f>
        <v>0</v>
      </c>
      <c r="BI1192" s="150">
        <f>IF(N1192="nulová",J1192,0)</f>
        <v>0</v>
      </c>
      <c r="BJ1192" s="17" t="s">
        <v>86</v>
      </c>
      <c r="BK1192" s="150">
        <f>ROUND(I1192*H1192,2)</f>
        <v>0</v>
      </c>
      <c r="BL1192" s="17" t="s">
        <v>298</v>
      </c>
      <c r="BM1192" s="149" t="s">
        <v>1240</v>
      </c>
    </row>
    <row r="1193" spans="2:65" s="1" customFormat="1" ht="24.25" customHeight="1">
      <c r="B1193" s="32"/>
      <c r="C1193" s="137" t="s">
        <v>1241</v>
      </c>
      <c r="D1193" s="137" t="s">
        <v>201</v>
      </c>
      <c r="E1193" s="138" t="s">
        <v>1242</v>
      </c>
      <c r="F1193" s="139" t="s">
        <v>1243</v>
      </c>
      <c r="G1193" s="140" t="s">
        <v>296</v>
      </c>
      <c r="H1193" s="141">
        <v>1</v>
      </c>
      <c r="I1193" s="142"/>
      <c r="J1193" s="143">
        <f>ROUND(I1193*H1193,2)</f>
        <v>0</v>
      </c>
      <c r="K1193" s="144"/>
      <c r="L1193" s="32"/>
      <c r="M1193" s="145" t="s">
        <v>1</v>
      </c>
      <c r="N1193" s="146" t="s">
        <v>39</v>
      </c>
      <c r="P1193" s="147">
        <f>O1193*H1193</f>
        <v>0</v>
      </c>
      <c r="Q1193" s="147">
        <v>3.8000000000000002E-4</v>
      </c>
      <c r="R1193" s="147">
        <f>Q1193*H1193</f>
        <v>3.8000000000000002E-4</v>
      </c>
      <c r="S1193" s="147">
        <v>0</v>
      </c>
      <c r="T1193" s="148">
        <f>S1193*H1193</f>
        <v>0</v>
      </c>
      <c r="AR1193" s="149" t="s">
        <v>298</v>
      </c>
      <c r="AT1193" s="149" t="s">
        <v>201</v>
      </c>
      <c r="AU1193" s="149" t="s">
        <v>86</v>
      </c>
      <c r="AY1193" s="17" t="s">
        <v>199</v>
      </c>
      <c r="BE1193" s="150">
        <f>IF(N1193="základní",J1193,0)</f>
        <v>0</v>
      </c>
      <c r="BF1193" s="150">
        <f>IF(N1193="snížená",J1193,0)</f>
        <v>0</v>
      </c>
      <c r="BG1193" s="150">
        <f>IF(N1193="zákl. přenesená",J1193,0)</f>
        <v>0</v>
      </c>
      <c r="BH1193" s="150">
        <f>IF(N1193="sníž. přenesená",J1193,0)</f>
        <v>0</v>
      </c>
      <c r="BI1193" s="150">
        <f>IF(N1193="nulová",J1193,0)</f>
        <v>0</v>
      </c>
      <c r="BJ1193" s="17" t="s">
        <v>86</v>
      </c>
      <c r="BK1193" s="150">
        <f>ROUND(I1193*H1193,2)</f>
        <v>0</v>
      </c>
      <c r="BL1193" s="17" t="s">
        <v>298</v>
      </c>
      <c r="BM1193" s="149" t="s">
        <v>1244</v>
      </c>
    </row>
    <row r="1194" spans="2:65" s="12" customFormat="1" ht="12">
      <c r="B1194" s="151"/>
      <c r="D1194" s="152" t="s">
        <v>207</v>
      </c>
      <c r="E1194" s="153" t="s">
        <v>1</v>
      </c>
      <c r="F1194" s="154" t="s">
        <v>1245</v>
      </c>
      <c r="H1194" s="155">
        <v>1</v>
      </c>
      <c r="I1194" s="156"/>
      <c r="L1194" s="151"/>
      <c r="M1194" s="157"/>
      <c r="T1194" s="158"/>
      <c r="AT1194" s="153" t="s">
        <v>207</v>
      </c>
      <c r="AU1194" s="153" t="s">
        <v>86</v>
      </c>
      <c r="AV1194" s="12" t="s">
        <v>86</v>
      </c>
      <c r="AW1194" s="12" t="s">
        <v>30</v>
      </c>
      <c r="AX1194" s="12" t="s">
        <v>73</v>
      </c>
      <c r="AY1194" s="153" t="s">
        <v>199</v>
      </c>
    </row>
    <row r="1195" spans="2:65" s="13" customFormat="1" ht="12">
      <c r="B1195" s="159"/>
      <c r="D1195" s="152" t="s">
        <v>207</v>
      </c>
      <c r="E1195" s="160" t="s">
        <v>1</v>
      </c>
      <c r="F1195" s="161" t="s">
        <v>1246</v>
      </c>
      <c r="H1195" s="162">
        <v>1</v>
      </c>
      <c r="I1195" s="163"/>
      <c r="L1195" s="159"/>
      <c r="M1195" s="164"/>
      <c r="T1195" s="165"/>
      <c r="AT1195" s="160" t="s">
        <v>207</v>
      </c>
      <c r="AU1195" s="160" t="s">
        <v>86</v>
      </c>
      <c r="AV1195" s="13" t="s">
        <v>205</v>
      </c>
      <c r="AW1195" s="13" t="s">
        <v>30</v>
      </c>
      <c r="AX1195" s="13" t="s">
        <v>80</v>
      </c>
      <c r="AY1195" s="160" t="s">
        <v>199</v>
      </c>
    </row>
    <row r="1196" spans="2:65" s="1" customFormat="1" ht="16.5" customHeight="1">
      <c r="B1196" s="32"/>
      <c r="C1196" s="137" t="s">
        <v>1247</v>
      </c>
      <c r="D1196" s="137" t="s">
        <v>201</v>
      </c>
      <c r="E1196" s="138" t="s">
        <v>1248</v>
      </c>
      <c r="F1196" s="139" t="s">
        <v>1249</v>
      </c>
      <c r="G1196" s="140" t="s">
        <v>296</v>
      </c>
      <c r="H1196" s="141">
        <v>2</v>
      </c>
      <c r="I1196" s="142"/>
      <c r="J1196" s="143">
        <f>ROUND(I1196*H1196,2)</f>
        <v>0</v>
      </c>
      <c r="K1196" s="144"/>
      <c r="L1196" s="32"/>
      <c r="M1196" s="145" t="s">
        <v>1</v>
      </c>
      <c r="N1196" s="146" t="s">
        <v>39</v>
      </c>
      <c r="P1196" s="147">
        <f>O1196*H1196</f>
        <v>0</v>
      </c>
      <c r="Q1196" s="147">
        <v>3.5E-4</v>
      </c>
      <c r="R1196" s="147">
        <f>Q1196*H1196</f>
        <v>6.9999999999999999E-4</v>
      </c>
      <c r="S1196" s="147">
        <v>0</v>
      </c>
      <c r="T1196" s="148">
        <f>S1196*H1196</f>
        <v>0</v>
      </c>
      <c r="AR1196" s="149" t="s">
        <v>298</v>
      </c>
      <c r="AT1196" s="149" t="s">
        <v>201</v>
      </c>
      <c r="AU1196" s="149" t="s">
        <v>86</v>
      </c>
      <c r="AY1196" s="17" t="s">
        <v>199</v>
      </c>
      <c r="BE1196" s="150">
        <f>IF(N1196="základní",J1196,0)</f>
        <v>0</v>
      </c>
      <c r="BF1196" s="150">
        <f>IF(N1196="snížená",J1196,0)</f>
        <v>0</v>
      </c>
      <c r="BG1196" s="150">
        <f>IF(N1196="zákl. přenesená",J1196,0)</f>
        <v>0</v>
      </c>
      <c r="BH1196" s="150">
        <f>IF(N1196="sníž. přenesená",J1196,0)</f>
        <v>0</v>
      </c>
      <c r="BI1196" s="150">
        <f>IF(N1196="nulová",J1196,0)</f>
        <v>0</v>
      </c>
      <c r="BJ1196" s="17" t="s">
        <v>86</v>
      </c>
      <c r="BK1196" s="150">
        <f>ROUND(I1196*H1196,2)</f>
        <v>0</v>
      </c>
      <c r="BL1196" s="17" t="s">
        <v>298</v>
      </c>
      <c r="BM1196" s="149" t="s">
        <v>1250</v>
      </c>
    </row>
    <row r="1197" spans="2:65" s="12" customFormat="1" ht="12">
      <c r="B1197" s="151"/>
      <c r="D1197" s="152" t="s">
        <v>207</v>
      </c>
      <c r="E1197" s="153" t="s">
        <v>1</v>
      </c>
      <c r="F1197" s="154" t="s">
        <v>1245</v>
      </c>
      <c r="H1197" s="155">
        <v>1</v>
      </c>
      <c r="I1197" s="156"/>
      <c r="L1197" s="151"/>
      <c r="M1197" s="157"/>
      <c r="T1197" s="158"/>
      <c r="AT1197" s="153" t="s">
        <v>207</v>
      </c>
      <c r="AU1197" s="153" t="s">
        <v>86</v>
      </c>
      <c r="AV1197" s="12" t="s">
        <v>86</v>
      </c>
      <c r="AW1197" s="12" t="s">
        <v>30</v>
      </c>
      <c r="AX1197" s="12" t="s">
        <v>73</v>
      </c>
      <c r="AY1197" s="153" t="s">
        <v>199</v>
      </c>
    </row>
    <row r="1198" spans="2:65" s="14" customFormat="1" ht="24">
      <c r="B1198" s="166"/>
      <c r="D1198" s="152" t="s">
        <v>207</v>
      </c>
      <c r="E1198" s="167" t="s">
        <v>1</v>
      </c>
      <c r="F1198" s="168" t="s">
        <v>1251</v>
      </c>
      <c r="H1198" s="169">
        <v>1</v>
      </c>
      <c r="I1198" s="170"/>
      <c r="L1198" s="166"/>
      <c r="M1198" s="171"/>
      <c r="T1198" s="172"/>
      <c r="AT1198" s="167" t="s">
        <v>207</v>
      </c>
      <c r="AU1198" s="167" t="s">
        <v>86</v>
      </c>
      <c r="AV1198" s="14" t="s">
        <v>223</v>
      </c>
      <c r="AW1198" s="14" t="s">
        <v>30</v>
      </c>
      <c r="AX1198" s="14" t="s">
        <v>73</v>
      </c>
      <c r="AY1198" s="167" t="s">
        <v>199</v>
      </c>
    </row>
    <row r="1199" spans="2:65" s="12" customFormat="1" ht="12">
      <c r="B1199" s="151"/>
      <c r="D1199" s="152" t="s">
        <v>207</v>
      </c>
      <c r="E1199" s="153" t="s">
        <v>1</v>
      </c>
      <c r="F1199" s="154" t="s">
        <v>1245</v>
      </c>
      <c r="H1199" s="155">
        <v>1</v>
      </c>
      <c r="I1199" s="156"/>
      <c r="L1199" s="151"/>
      <c r="M1199" s="157"/>
      <c r="T1199" s="158"/>
      <c r="AT1199" s="153" t="s">
        <v>207</v>
      </c>
      <c r="AU1199" s="153" t="s">
        <v>86</v>
      </c>
      <c r="AV1199" s="12" t="s">
        <v>86</v>
      </c>
      <c r="AW1199" s="12" t="s">
        <v>30</v>
      </c>
      <c r="AX1199" s="12" t="s">
        <v>73</v>
      </c>
      <c r="AY1199" s="153" t="s">
        <v>199</v>
      </c>
    </row>
    <row r="1200" spans="2:65" s="14" customFormat="1" ht="12">
      <c r="B1200" s="166"/>
      <c r="D1200" s="152" t="s">
        <v>207</v>
      </c>
      <c r="E1200" s="167" t="s">
        <v>1</v>
      </c>
      <c r="F1200" s="168" t="s">
        <v>1252</v>
      </c>
      <c r="H1200" s="169">
        <v>1</v>
      </c>
      <c r="I1200" s="170"/>
      <c r="L1200" s="166"/>
      <c r="M1200" s="171"/>
      <c r="T1200" s="172"/>
      <c r="AT1200" s="167" t="s">
        <v>207</v>
      </c>
      <c r="AU1200" s="167" t="s">
        <v>86</v>
      </c>
      <c r="AV1200" s="14" t="s">
        <v>223</v>
      </c>
      <c r="AW1200" s="14" t="s">
        <v>30</v>
      </c>
      <c r="AX1200" s="14" t="s">
        <v>73</v>
      </c>
      <c r="AY1200" s="167" t="s">
        <v>199</v>
      </c>
    </row>
    <row r="1201" spans="2:65" s="13" customFormat="1" ht="12">
      <c r="B1201" s="159"/>
      <c r="D1201" s="152" t="s">
        <v>207</v>
      </c>
      <c r="E1201" s="160" t="s">
        <v>1</v>
      </c>
      <c r="F1201" s="161" t="s">
        <v>209</v>
      </c>
      <c r="H1201" s="162">
        <v>2</v>
      </c>
      <c r="I1201" s="163"/>
      <c r="L1201" s="159"/>
      <c r="M1201" s="164"/>
      <c r="T1201" s="165"/>
      <c r="AT1201" s="160" t="s">
        <v>207</v>
      </c>
      <c r="AU1201" s="160" t="s">
        <v>86</v>
      </c>
      <c r="AV1201" s="13" t="s">
        <v>205</v>
      </c>
      <c r="AW1201" s="13" t="s">
        <v>30</v>
      </c>
      <c r="AX1201" s="13" t="s">
        <v>80</v>
      </c>
      <c r="AY1201" s="160" t="s">
        <v>199</v>
      </c>
    </row>
    <row r="1202" spans="2:65" s="1" customFormat="1" ht="21.75" customHeight="1">
      <c r="B1202" s="32"/>
      <c r="C1202" s="137" t="s">
        <v>1253</v>
      </c>
      <c r="D1202" s="137" t="s">
        <v>201</v>
      </c>
      <c r="E1202" s="138" t="s">
        <v>1254</v>
      </c>
      <c r="F1202" s="139" t="s">
        <v>1255</v>
      </c>
      <c r="G1202" s="140" t="s">
        <v>296</v>
      </c>
      <c r="H1202" s="141">
        <v>1</v>
      </c>
      <c r="I1202" s="142"/>
      <c r="J1202" s="143">
        <f>ROUND(I1202*H1202,2)</f>
        <v>0</v>
      </c>
      <c r="K1202" s="144"/>
      <c r="L1202" s="32"/>
      <c r="M1202" s="145" t="s">
        <v>1</v>
      </c>
      <c r="N1202" s="146" t="s">
        <v>39</v>
      </c>
      <c r="P1202" s="147">
        <f>O1202*H1202</f>
        <v>0</v>
      </c>
      <c r="Q1202" s="147">
        <v>3.5E-4</v>
      </c>
      <c r="R1202" s="147">
        <f>Q1202*H1202</f>
        <v>3.5E-4</v>
      </c>
      <c r="S1202" s="147">
        <v>0</v>
      </c>
      <c r="T1202" s="148">
        <f>S1202*H1202</f>
        <v>0</v>
      </c>
      <c r="AR1202" s="149" t="s">
        <v>298</v>
      </c>
      <c r="AT1202" s="149" t="s">
        <v>201</v>
      </c>
      <c r="AU1202" s="149" t="s">
        <v>86</v>
      </c>
      <c r="AY1202" s="17" t="s">
        <v>199</v>
      </c>
      <c r="BE1202" s="150">
        <f>IF(N1202="základní",J1202,0)</f>
        <v>0</v>
      </c>
      <c r="BF1202" s="150">
        <f>IF(N1202="snížená",J1202,0)</f>
        <v>0</v>
      </c>
      <c r="BG1202" s="150">
        <f>IF(N1202="zákl. přenesená",J1202,0)</f>
        <v>0</v>
      </c>
      <c r="BH1202" s="150">
        <f>IF(N1202="sníž. přenesená",J1202,0)</f>
        <v>0</v>
      </c>
      <c r="BI1202" s="150">
        <f>IF(N1202="nulová",J1202,0)</f>
        <v>0</v>
      </c>
      <c r="BJ1202" s="17" t="s">
        <v>86</v>
      </c>
      <c r="BK1202" s="150">
        <f>ROUND(I1202*H1202,2)</f>
        <v>0</v>
      </c>
      <c r="BL1202" s="17" t="s">
        <v>298</v>
      </c>
      <c r="BM1202" s="149" t="s">
        <v>1256</v>
      </c>
    </row>
    <row r="1203" spans="2:65" s="12" customFormat="1" ht="12">
      <c r="B1203" s="151"/>
      <c r="D1203" s="152" t="s">
        <v>207</v>
      </c>
      <c r="E1203" s="153" t="s">
        <v>1</v>
      </c>
      <c r="F1203" s="154" t="s">
        <v>1245</v>
      </c>
      <c r="H1203" s="155">
        <v>1</v>
      </c>
      <c r="I1203" s="156"/>
      <c r="L1203" s="151"/>
      <c r="M1203" s="157"/>
      <c r="T1203" s="158"/>
      <c r="AT1203" s="153" t="s">
        <v>207</v>
      </c>
      <c r="AU1203" s="153" t="s">
        <v>86</v>
      </c>
      <c r="AV1203" s="12" t="s">
        <v>86</v>
      </c>
      <c r="AW1203" s="12" t="s">
        <v>30</v>
      </c>
      <c r="AX1203" s="12" t="s">
        <v>73</v>
      </c>
      <c r="AY1203" s="153" t="s">
        <v>199</v>
      </c>
    </row>
    <row r="1204" spans="2:65" s="14" customFormat="1" ht="24">
      <c r="B1204" s="166"/>
      <c r="D1204" s="152" t="s">
        <v>207</v>
      </c>
      <c r="E1204" s="167" t="s">
        <v>1</v>
      </c>
      <c r="F1204" s="168" t="s">
        <v>1257</v>
      </c>
      <c r="H1204" s="169">
        <v>1</v>
      </c>
      <c r="I1204" s="170"/>
      <c r="L1204" s="166"/>
      <c r="M1204" s="171"/>
      <c r="T1204" s="172"/>
      <c r="AT1204" s="167" t="s">
        <v>207</v>
      </c>
      <c r="AU1204" s="167" t="s">
        <v>86</v>
      </c>
      <c r="AV1204" s="14" t="s">
        <v>223</v>
      </c>
      <c r="AW1204" s="14" t="s">
        <v>30</v>
      </c>
      <c r="AX1204" s="14" t="s">
        <v>80</v>
      </c>
      <c r="AY1204" s="167" t="s">
        <v>199</v>
      </c>
    </row>
    <row r="1205" spans="2:65" s="1" customFormat="1" ht="24.25" customHeight="1">
      <c r="B1205" s="32"/>
      <c r="C1205" s="137" t="s">
        <v>1258</v>
      </c>
      <c r="D1205" s="137" t="s">
        <v>201</v>
      </c>
      <c r="E1205" s="138" t="s">
        <v>1259</v>
      </c>
      <c r="F1205" s="139" t="s">
        <v>1260</v>
      </c>
      <c r="G1205" s="140" t="s">
        <v>296</v>
      </c>
      <c r="H1205" s="141">
        <v>1</v>
      </c>
      <c r="I1205" s="142"/>
      <c r="J1205" s="143">
        <f>ROUND(I1205*H1205,2)</f>
        <v>0</v>
      </c>
      <c r="K1205" s="144"/>
      <c r="L1205" s="32"/>
      <c r="M1205" s="145" t="s">
        <v>1</v>
      </c>
      <c r="N1205" s="146" t="s">
        <v>39</v>
      </c>
      <c r="P1205" s="147">
        <f>O1205*H1205</f>
        <v>0</v>
      </c>
      <c r="Q1205" s="147">
        <v>1.2E-4</v>
      </c>
      <c r="R1205" s="147">
        <f>Q1205*H1205</f>
        <v>1.2E-4</v>
      </c>
      <c r="S1205" s="147">
        <v>0</v>
      </c>
      <c r="T1205" s="148">
        <f>S1205*H1205</f>
        <v>0</v>
      </c>
      <c r="AR1205" s="149" t="s">
        <v>298</v>
      </c>
      <c r="AT1205" s="149" t="s">
        <v>201</v>
      </c>
      <c r="AU1205" s="149" t="s">
        <v>86</v>
      </c>
      <c r="AY1205" s="17" t="s">
        <v>199</v>
      </c>
      <c r="BE1205" s="150">
        <f>IF(N1205="základní",J1205,0)</f>
        <v>0</v>
      </c>
      <c r="BF1205" s="150">
        <f>IF(N1205="snížená",J1205,0)</f>
        <v>0</v>
      </c>
      <c r="BG1205" s="150">
        <f>IF(N1205="zákl. přenesená",J1205,0)</f>
        <v>0</v>
      </c>
      <c r="BH1205" s="150">
        <f>IF(N1205="sníž. přenesená",J1205,0)</f>
        <v>0</v>
      </c>
      <c r="BI1205" s="150">
        <f>IF(N1205="nulová",J1205,0)</f>
        <v>0</v>
      </c>
      <c r="BJ1205" s="17" t="s">
        <v>86</v>
      </c>
      <c r="BK1205" s="150">
        <f>ROUND(I1205*H1205,2)</f>
        <v>0</v>
      </c>
      <c r="BL1205" s="17" t="s">
        <v>298</v>
      </c>
      <c r="BM1205" s="149" t="s">
        <v>1261</v>
      </c>
    </row>
    <row r="1206" spans="2:65" s="12" customFormat="1" ht="12">
      <c r="B1206" s="151"/>
      <c r="D1206" s="152" t="s">
        <v>207</v>
      </c>
      <c r="E1206" s="153" t="s">
        <v>1</v>
      </c>
      <c r="F1206" s="154" t="s">
        <v>1245</v>
      </c>
      <c r="H1206" s="155">
        <v>1</v>
      </c>
      <c r="I1206" s="156"/>
      <c r="L1206" s="151"/>
      <c r="M1206" s="157"/>
      <c r="T1206" s="158"/>
      <c r="AT1206" s="153" t="s">
        <v>207</v>
      </c>
      <c r="AU1206" s="153" t="s">
        <v>86</v>
      </c>
      <c r="AV1206" s="12" t="s">
        <v>86</v>
      </c>
      <c r="AW1206" s="12" t="s">
        <v>30</v>
      </c>
      <c r="AX1206" s="12" t="s">
        <v>73</v>
      </c>
      <c r="AY1206" s="153" t="s">
        <v>199</v>
      </c>
    </row>
    <row r="1207" spans="2:65" s="14" customFormat="1" ht="24">
      <c r="B1207" s="166"/>
      <c r="D1207" s="152" t="s">
        <v>207</v>
      </c>
      <c r="E1207" s="167" t="s">
        <v>1</v>
      </c>
      <c r="F1207" s="168" t="s">
        <v>1262</v>
      </c>
      <c r="H1207" s="169">
        <v>1</v>
      </c>
      <c r="I1207" s="170"/>
      <c r="L1207" s="166"/>
      <c r="M1207" s="171"/>
      <c r="T1207" s="172"/>
      <c r="AT1207" s="167" t="s">
        <v>207</v>
      </c>
      <c r="AU1207" s="167" t="s">
        <v>86</v>
      </c>
      <c r="AV1207" s="14" t="s">
        <v>223</v>
      </c>
      <c r="AW1207" s="14" t="s">
        <v>30</v>
      </c>
      <c r="AX1207" s="14" t="s">
        <v>80</v>
      </c>
      <c r="AY1207" s="167" t="s">
        <v>199</v>
      </c>
    </row>
    <row r="1208" spans="2:65" s="1" customFormat="1" ht="16.5" customHeight="1">
      <c r="B1208" s="32"/>
      <c r="C1208" s="137" t="s">
        <v>1263</v>
      </c>
      <c r="D1208" s="137" t="s">
        <v>201</v>
      </c>
      <c r="E1208" s="138" t="s">
        <v>1264</v>
      </c>
      <c r="F1208" s="139" t="s">
        <v>1265</v>
      </c>
      <c r="G1208" s="140" t="s">
        <v>296</v>
      </c>
      <c r="H1208" s="141">
        <v>1</v>
      </c>
      <c r="I1208" s="142"/>
      <c r="J1208" s="143">
        <f>ROUND(I1208*H1208,2)</f>
        <v>0</v>
      </c>
      <c r="K1208" s="144"/>
      <c r="L1208" s="32"/>
      <c r="M1208" s="145" t="s">
        <v>1</v>
      </c>
      <c r="N1208" s="146" t="s">
        <v>39</v>
      </c>
      <c r="P1208" s="147">
        <f>O1208*H1208</f>
        <v>0</v>
      </c>
      <c r="Q1208" s="147">
        <v>2.9E-4</v>
      </c>
      <c r="R1208" s="147">
        <f>Q1208*H1208</f>
        <v>2.9E-4</v>
      </c>
      <c r="S1208" s="147">
        <v>0</v>
      </c>
      <c r="T1208" s="148">
        <f>S1208*H1208</f>
        <v>0</v>
      </c>
      <c r="AR1208" s="149" t="s">
        <v>298</v>
      </c>
      <c r="AT1208" s="149" t="s">
        <v>201</v>
      </c>
      <c r="AU1208" s="149" t="s">
        <v>86</v>
      </c>
      <c r="AY1208" s="17" t="s">
        <v>199</v>
      </c>
      <c r="BE1208" s="150">
        <f>IF(N1208="základní",J1208,0)</f>
        <v>0</v>
      </c>
      <c r="BF1208" s="150">
        <f>IF(N1208="snížená",J1208,0)</f>
        <v>0</v>
      </c>
      <c r="BG1208" s="150">
        <f>IF(N1208="zákl. přenesená",J1208,0)</f>
        <v>0</v>
      </c>
      <c r="BH1208" s="150">
        <f>IF(N1208="sníž. přenesená",J1208,0)</f>
        <v>0</v>
      </c>
      <c r="BI1208" s="150">
        <f>IF(N1208="nulová",J1208,0)</f>
        <v>0</v>
      </c>
      <c r="BJ1208" s="17" t="s">
        <v>86</v>
      </c>
      <c r="BK1208" s="150">
        <f>ROUND(I1208*H1208,2)</f>
        <v>0</v>
      </c>
      <c r="BL1208" s="17" t="s">
        <v>298</v>
      </c>
      <c r="BM1208" s="149" t="s">
        <v>1266</v>
      </c>
    </row>
    <row r="1209" spans="2:65" s="12" customFormat="1" ht="12">
      <c r="B1209" s="151"/>
      <c r="D1209" s="152" t="s">
        <v>207</v>
      </c>
      <c r="E1209" s="153" t="s">
        <v>1</v>
      </c>
      <c r="F1209" s="154" t="s">
        <v>1245</v>
      </c>
      <c r="H1209" s="155">
        <v>1</v>
      </c>
      <c r="I1209" s="156"/>
      <c r="L1209" s="151"/>
      <c r="M1209" s="157"/>
      <c r="T1209" s="158"/>
      <c r="AT1209" s="153" t="s">
        <v>207</v>
      </c>
      <c r="AU1209" s="153" t="s">
        <v>86</v>
      </c>
      <c r="AV1209" s="12" t="s">
        <v>86</v>
      </c>
      <c r="AW1209" s="12" t="s">
        <v>30</v>
      </c>
      <c r="AX1209" s="12" t="s">
        <v>73</v>
      </c>
      <c r="AY1209" s="153" t="s">
        <v>199</v>
      </c>
    </row>
    <row r="1210" spans="2:65" s="14" customFormat="1" ht="24">
      <c r="B1210" s="166"/>
      <c r="D1210" s="152" t="s">
        <v>207</v>
      </c>
      <c r="E1210" s="167" t="s">
        <v>1</v>
      </c>
      <c r="F1210" s="168" t="s">
        <v>1267</v>
      </c>
      <c r="H1210" s="169">
        <v>1</v>
      </c>
      <c r="I1210" s="170"/>
      <c r="L1210" s="166"/>
      <c r="M1210" s="171"/>
      <c r="T1210" s="172"/>
      <c r="AT1210" s="167" t="s">
        <v>207</v>
      </c>
      <c r="AU1210" s="167" t="s">
        <v>86</v>
      </c>
      <c r="AV1210" s="14" t="s">
        <v>223</v>
      </c>
      <c r="AW1210" s="14" t="s">
        <v>30</v>
      </c>
      <c r="AX1210" s="14" t="s">
        <v>80</v>
      </c>
      <c r="AY1210" s="167" t="s">
        <v>199</v>
      </c>
    </row>
    <row r="1211" spans="2:65" s="1" customFormat="1" ht="24.25" customHeight="1">
      <c r="B1211" s="32"/>
      <c r="C1211" s="137" t="s">
        <v>1268</v>
      </c>
      <c r="D1211" s="137" t="s">
        <v>201</v>
      </c>
      <c r="E1211" s="138" t="s">
        <v>1269</v>
      </c>
      <c r="F1211" s="139" t="s">
        <v>1270</v>
      </c>
      <c r="G1211" s="140" t="s">
        <v>296</v>
      </c>
      <c r="H1211" s="141">
        <v>1</v>
      </c>
      <c r="I1211" s="142"/>
      <c r="J1211" s="143">
        <f>ROUND(I1211*H1211,2)</f>
        <v>0</v>
      </c>
      <c r="K1211" s="144"/>
      <c r="L1211" s="32"/>
      <c r="M1211" s="145" t="s">
        <v>1</v>
      </c>
      <c r="N1211" s="146" t="s">
        <v>39</v>
      </c>
      <c r="P1211" s="147">
        <f>O1211*H1211</f>
        <v>0</v>
      </c>
      <c r="Q1211" s="147">
        <v>2.7E-4</v>
      </c>
      <c r="R1211" s="147">
        <f>Q1211*H1211</f>
        <v>2.7E-4</v>
      </c>
      <c r="S1211" s="147">
        <v>0</v>
      </c>
      <c r="T1211" s="148">
        <f>S1211*H1211</f>
        <v>0</v>
      </c>
      <c r="AR1211" s="149" t="s">
        <v>298</v>
      </c>
      <c r="AT1211" s="149" t="s">
        <v>201</v>
      </c>
      <c r="AU1211" s="149" t="s">
        <v>86</v>
      </c>
      <c r="AY1211" s="17" t="s">
        <v>199</v>
      </c>
      <c r="BE1211" s="150">
        <f>IF(N1211="základní",J1211,0)</f>
        <v>0</v>
      </c>
      <c r="BF1211" s="150">
        <f>IF(N1211="snížená",J1211,0)</f>
        <v>0</v>
      </c>
      <c r="BG1211" s="150">
        <f>IF(N1211="zákl. přenesená",J1211,0)</f>
        <v>0</v>
      </c>
      <c r="BH1211" s="150">
        <f>IF(N1211="sníž. přenesená",J1211,0)</f>
        <v>0</v>
      </c>
      <c r="BI1211" s="150">
        <f>IF(N1211="nulová",J1211,0)</f>
        <v>0</v>
      </c>
      <c r="BJ1211" s="17" t="s">
        <v>86</v>
      </c>
      <c r="BK1211" s="150">
        <f>ROUND(I1211*H1211,2)</f>
        <v>0</v>
      </c>
      <c r="BL1211" s="17" t="s">
        <v>298</v>
      </c>
      <c r="BM1211" s="149" t="s">
        <v>1271</v>
      </c>
    </row>
    <row r="1212" spans="2:65" s="12" customFormat="1" ht="12">
      <c r="B1212" s="151"/>
      <c r="D1212" s="152" t="s">
        <v>207</v>
      </c>
      <c r="E1212" s="153" t="s">
        <v>1</v>
      </c>
      <c r="F1212" s="154" t="s">
        <v>1245</v>
      </c>
      <c r="H1212" s="155">
        <v>1</v>
      </c>
      <c r="I1212" s="156"/>
      <c r="L1212" s="151"/>
      <c r="M1212" s="157"/>
      <c r="T1212" s="158"/>
      <c r="AT1212" s="153" t="s">
        <v>207</v>
      </c>
      <c r="AU1212" s="153" t="s">
        <v>86</v>
      </c>
      <c r="AV1212" s="12" t="s">
        <v>86</v>
      </c>
      <c r="AW1212" s="12" t="s">
        <v>30</v>
      </c>
      <c r="AX1212" s="12" t="s">
        <v>73</v>
      </c>
      <c r="AY1212" s="153" t="s">
        <v>199</v>
      </c>
    </row>
    <row r="1213" spans="2:65" s="14" customFormat="1" ht="24">
      <c r="B1213" s="166"/>
      <c r="D1213" s="152" t="s">
        <v>207</v>
      </c>
      <c r="E1213" s="167" t="s">
        <v>1</v>
      </c>
      <c r="F1213" s="168" t="s">
        <v>1272</v>
      </c>
      <c r="H1213" s="169">
        <v>1</v>
      </c>
      <c r="I1213" s="170"/>
      <c r="L1213" s="166"/>
      <c r="M1213" s="171"/>
      <c r="T1213" s="172"/>
      <c r="AT1213" s="167" t="s">
        <v>207</v>
      </c>
      <c r="AU1213" s="167" t="s">
        <v>86</v>
      </c>
      <c r="AV1213" s="14" t="s">
        <v>223</v>
      </c>
      <c r="AW1213" s="14" t="s">
        <v>30</v>
      </c>
      <c r="AX1213" s="14" t="s">
        <v>80</v>
      </c>
      <c r="AY1213" s="167" t="s">
        <v>199</v>
      </c>
    </row>
    <row r="1214" spans="2:65" s="1" customFormat="1" ht="24.25" customHeight="1">
      <c r="B1214" s="32"/>
      <c r="C1214" s="137" t="s">
        <v>1273</v>
      </c>
      <c r="D1214" s="137" t="s">
        <v>201</v>
      </c>
      <c r="E1214" s="138" t="s">
        <v>1274</v>
      </c>
      <c r="F1214" s="139" t="s">
        <v>1275</v>
      </c>
      <c r="G1214" s="140" t="s">
        <v>296</v>
      </c>
      <c r="H1214" s="141">
        <v>1</v>
      </c>
      <c r="I1214" s="142"/>
      <c r="J1214" s="143">
        <f>ROUND(I1214*H1214,2)</f>
        <v>0</v>
      </c>
      <c r="K1214" s="144"/>
      <c r="L1214" s="32"/>
      <c r="M1214" s="145" t="s">
        <v>1</v>
      </c>
      <c r="N1214" s="146" t="s">
        <v>39</v>
      </c>
      <c r="P1214" s="147">
        <f>O1214*H1214</f>
        <v>0</v>
      </c>
      <c r="Q1214" s="147">
        <v>1.32E-3</v>
      </c>
      <c r="R1214" s="147">
        <f>Q1214*H1214</f>
        <v>1.32E-3</v>
      </c>
      <c r="S1214" s="147">
        <v>0</v>
      </c>
      <c r="T1214" s="148">
        <f>S1214*H1214</f>
        <v>0</v>
      </c>
      <c r="AR1214" s="149" t="s">
        <v>298</v>
      </c>
      <c r="AT1214" s="149" t="s">
        <v>201</v>
      </c>
      <c r="AU1214" s="149" t="s">
        <v>86</v>
      </c>
      <c r="AY1214" s="17" t="s">
        <v>199</v>
      </c>
      <c r="BE1214" s="150">
        <f>IF(N1214="základní",J1214,0)</f>
        <v>0</v>
      </c>
      <c r="BF1214" s="150">
        <f>IF(N1214="snížená",J1214,0)</f>
        <v>0</v>
      </c>
      <c r="BG1214" s="150">
        <f>IF(N1214="zákl. přenesená",J1214,0)</f>
        <v>0</v>
      </c>
      <c r="BH1214" s="150">
        <f>IF(N1214="sníž. přenesená",J1214,0)</f>
        <v>0</v>
      </c>
      <c r="BI1214" s="150">
        <f>IF(N1214="nulová",J1214,0)</f>
        <v>0</v>
      </c>
      <c r="BJ1214" s="17" t="s">
        <v>86</v>
      </c>
      <c r="BK1214" s="150">
        <f>ROUND(I1214*H1214,2)</f>
        <v>0</v>
      </c>
      <c r="BL1214" s="17" t="s">
        <v>298</v>
      </c>
      <c r="BM1214" s="149" t="s">
        <v>1276</v>
      </c>
    </row>
    <row r="1215" spans="2:65" s="1" customFormat="1" ht="24.25" customHeight="1">
      <c r="B1215" s="32"/>
      <c r="C1215" s="137" t="s">
        <v>1277</v>
      </c>
      <c r="D1215" s="137" t="s">
        <v>201</v>
      </c>
      <c r="E1215" s="138" t="s">
        <v>1278</v>
      </c>
      <c r="F1215" s="139" t="s">
        <v>1279</v>
      </c>
      <c r="G1215" s="140" t="s">
        <v>296</v>
      </c>
      <c r="H1215" s="141">
        <v>1</v>
      </c>
      <c r="I1215" s="142"/>
      <c r="J1215" s="143">
        <f>ROUND(I1215*H1215,2)</f>
        <v>0</v>
      </c>
      <c r="K1215" s="144"/>
      <c r="L1215" s="32"/>
      <c r="M1215" s="145" t="s">
        <v>1</v>
      </c>
      <c r="N1215" s="146" t="s">
        <v>39</v>
      </c>
      <c r="P1215" s="147">
        <f>O1215*H1215</f>
        <v>0</v>
      </c>
      <c r="Q1215" s="147">
        <v>1.47E-3</v>
      </c>
      <c r="R1215" s="147">
        <f>Q1215*H1215</f>
        <v>1.47E-3</v>
      </c>
      <c r="S1215" s="147">
        <v>0</v>
      </c>
      <c r="T1215" s="148">
        <f>S1215*H1215</f>
        <v>0</v>
      </c>
      <c r="AR1215" s="149" t="s">
        <v>298</v>
      </c>
      <c r="AT1215" s="149" t="s">
        <v>201</v>
      </c>
      <c r="AU1215" s="149" t="s">
        <v>86</v>
      </c>
      <c r="AY1215" s="17" t="s">
        <v>199</v>
      </c>
      <c r="BE1215" s="150">
        <f>IF(N1215="základní",J1215,0)</f>
        <v>0</v>
      </c>
      <c r="BF1215" s="150">
        <f>IF(N1215="snížená",J1215,0)</f>
        <v>0</v>
      </c>
      <c r="BG1215" s="150">
        <f>IF(N1215="zákl. přenesená",J1215,0)</f>
        <v>0</v>
      </c>
      <c r="BH1215" s="150">
        <f>IF(N1215="sníž. přenesená",J1215,0)</f>
        <v>0</v>
      </c>
      <c r="BI1215" s="150">
        <f>IF(N1215="nulová",J1215,0)</f>
        <v>0</v>
      </c>
      <c r="BJ1215" s="17" t="s">
        <v>86</v>
      </c>
      <c r="BK1215" s="150">
        <f>ROUND(I1215*H1215,2)</f>
        <v>0</v>
      </c>
      <c r="BL1215" s="17" t="s">
        <v>298</v>
      </c>
      <c r="BM1215" s="149" t="s">
        <v>1280</v>
      </c>
    </row>
    <row r="1216" spans="2:65" s="12" customFormat="1" ht="12">
      <c r="B1216" s="151"/>
      <c r="D1216" s="152" t="s">
        <v>207</v>
      </c>
      <c r="E1216" s="153" t="s">
        <v>1</v>
      </c>
      <c r="F1216" s="154" t="s">
        <v>1245</v>
      </c>
      <c r="H1216" s="155">
        <v>1</v>
      </c>
      <c r="I1216" s="156"/>
      <c r="L1216" s="151"/>
      <c r="M1216" s="157"/>
      <c r="T1216" s="158"/>
      <c r="AT1216" s="153" t="s">
        <v>207</v>
      </c>
      <c r="AU1216" s="153" t="s">
        <v>86</v>
      </c>
      <c r="AV1216" s="12" t="s">
        <v>86</v>
      </c>
      <c r="AW1216" s="12" t="s">
        <v>30</v>
      </c>
      <c r="AX1216" s="12" t="s">
        <v>73</v>
      </c>
      <c r="AY1216" s="153" t="s">
        <v>199</v>
      </c>
    </row>
    <row r="1217" spans="2:65" s="14" customFormat="1" ht="12">
      <c r="B1217" s="166"/>
      <c r="D1217" s="152" t="s">
        <v>207</v>
      </c>
      <c r="E1217" s="167" t="s">
        <v>1</v>
      </c>
      <c r="F1217" s="168" t="s">
        <v>1281</v>
      </c>
      <c r="H1217" s="169">
        <v>1</v>
      </c>
      <c r="I1217" s="170"/>
      <c r="L1217" s="166"/>
      <c r="M1217" s="171"/>
      <c r="T1217" s="172"/>
      <c r="AT1217" s="167" t="s">
        <v>207</v>
      </c>
      <c r="AU1217" s="167" t="s">
        <v>86</v>
      </c>
      <c r="AV1217" s="14" t="s">
        <v>223</v>
      </c>
      <c r="AW1217" s="14" t="s">
        <v>30</v>
      </c>
      <c r="AX1217" s="14" t="s">
        <v>80</v>
      </c>
      <c r="AY1217" s="167" t="s">
        <v>199</v>
      </c>
    </row>
    <row r="1218" spans="2:65" s="1" customFormat="1" ht="24.25" customHeight="1">
      <c r="B1218" s="32"/>
      <c r="C1218" s="137" t="s">
        <v>1282</v>
      </c>
      <c r="D1218" s="137" t="s">
        <v>201</v>
      </c>
      <c r="E1218" s="138" t="s">
        <v>1283</v>
      </c>
      <c r="F1218" s="139" t="s">
        <v>1284</v>
      </c>
      <c r="G1218" s="140" t="s">
        <v>296</v>
      </c>
      <c r="H1218" s="141">
        <v>1</v>
      </c>
      <c r="I1218" s="142"/>
      <c r="J1218" s="143">
        <f>ROUND(I1218*H1218,2)</f>
        <v>0</v>
      </c>
      <c r="K1218" s="144"/>
      <c r="L1218" s="32"/>
      <c r="M1218" s="145" t="s">
        <v>1</v>
      </c>
      <c r="N1218" s="146" t="s">
        <v>39</v>
      </c>
      <c r="P1218" s="147">
        <f>O1218*H1218</f>
        <v>0</v>
      </c>
      <c r="Q1218" s="147">
        <v>1.9000000000000001E-4</v>
      </c>
      <c r="R1218" s="147">
        <f>Q1218*H1218</f>
        <v>1.9000000000000001E-4</v>
      </c>
      <c r="S1218" s="147">
        <v>0</v>
      </c>
      <c r="T1218" s="148">
        <f>S1218*H1218</f>
        <v>0</v>
      </c>
      <c r="AR1218" s="149" t="s">
        <v>298</v>
      </c>
      <c r="AT1218" s="149" t="s">
        <v>201</v>
      </c>
      <c r="AU1218" s="149" t="s">
        <v>86</v>
      </c>
      <c r="AY1218" s="17" t="s">
        <v>199</v>
      </c>
      <c r="BE1218" s="150">
        <f>IF(N1218="základní",J1218,0)</f>
        <v>0</v>
      </c>
      <c r="BF1218" s="150">
        <f>IF(N1218="snížená",J1218,0)</f>
        <v>0</v>
      </c>
      <c r="BG1218" s="150">
        <f>IF(N1218="zákl. přenesená",J1218,0)</f>
        <v>0</v>
      </c>
      <c r="BH1218" s="150">
        <f>IF(N1218="sníž. přenesená",J1218,0)</f>
        <v>0</v>
      </c>
      <c r="BI1218" s="150">
        <f>IF(N1218="nulová",J1218,0)</f>
        <v>0</v>
      </c>
      <c r="BJ1218" s="17" t="s">
        <v>86</v>
      </c>
      <c r="BK1218" s="150">
        <f>ROUND(I1218*H1218,2)</f>
        <v>0</v>
      </c>
      <c r="BL1218" s="17" t="s">
        <v>298</v>
      </c>
      <c r="BM1218" s="149" t="s">
        <v>1285</v>
      </c>
    </row>
    <row r="1219" spans="2:65" s="12" customFormat="1" ht="12">
      <c r="B1219" s="151"/>
      <c r="D1219" s="152" t="s">
        <v>207</v>
      </c>
      <c r="E1219" s="153" t="s">
        <v>1</v>
      </c>
      <c r="F1219" s="154" t="s">
        <v>1245</v>
      </c>
      <c r="H1219" s="155">
        <v>1</v>
      </c>
      <c r="I1219" s="156"/>
      <c r="L1219" s="151"/>
      <c r="M1219" s="157"/>
      <c r="T1219" s="158"/>
      <c r="AT1219" s="153" t="s">
        <v>207</v>
      </c>
      <c r="AU1219" s="153" t="s">
        <v>86</v>
      </c>
      <c r="AV1219" s="12" t="s">
        <v>86</v>
      </c>
      <c r="AW1219" s="12" t="s">
        <v>30</v>
      </c>
      <c r="AX1219" s="12" t="s">
        <v>73</v>
      </c>
      <c r="AY1219" s="153" t="s">
        <v>199</v>
      </c>
    </row>
    <row r="1220" spans="2:65" s="14" customFormat="1" ht="12">
      <c r="B1220" s="166"/>
      <c r="D1220" s="152" t="s">
        <v>207</v>
      </c>
      <c r="E1220" s="167" t="s">
        <v>1</v>
      </c>
      <c r="F1220" s="168" t="s">
        <v>1286</v>
      </c>
      <c r="H1220" s="169">
        <v>1</v>
      </c>
      <c r="I1220" s="170"/>
      <c r="L1220" s="166"/>
      <c r="M1220" s="171"/>
      <c r="T1220" s="172"/>
      <c r="AT1220" s="167" t="s">
        <v>207</v>
      </c>
      <c r="AU1220" s="167" t="s">
        <v>86</v>
      </c>
      <c r="AV1220" s="14" t="s">
        <v>223</v>
      </c>
      <c r="AW1220" s="14" t="s">
        <v>30</v>
      </c>
      <c r="AX1220" s="14" t="s">
        <v>80</v>
      </c>
      <c r="AY1220" s="167" t="s">
        <v>199</v>
      </c>
    </row>
    <row r="1221" spans="2:65" s="1" customFormat="1" ht="24.25" customHeight="1">
      <c r="B1221" s="32"/>
      <c r="C1221" s="137" t="s">
        <v>1287</v>
      </c>
      <c r="D1221" s="137" t="s">
        <v>201</v>
      </c>
      <c r="E1221" s="138" t="s">
        <v>1288</v>
      </c>
      <c r="F1221" s="139" t="s">
        <v>1289</v>
      </c>
      <c r="G1221" s="140" t="s">
        <v>296</v>
      </c>
      <c r="H1221" s="141">
        <v>7</v>
      </c>
      <c r="I1221" s="142"/>
      <c r="J1221" s="143">
        <f>ROUND(I1221*H1221,2)</f>
        <v>0</v>
      </c>
      <c r="K1221" s="144"/>
      <c r="L1221" s="32"/>
      <c r="M1221" s="145" t="s">
        <v>1</v>
      </c>
      <c r="N1221" s="146" t="s">
        <v>39</v>
      </c>
      <c r="P1221" s="147">
        <f>O1221*H1221</f>
        <v>0</v>
      </c>
      <c r="Q1221" s="147">
        <v>9.5E-4</v>
      </c>
      <c r="R1221" s="147">
        <f>Q1221*H1221</f>
        <v>6.6499999999999997E-3</v>
      </c>
      <c r="S1221" s="147">
        <v>0</v>
      </c>
      <c r="T1221" s="148">
        <f>S1221*H1221</f>
        <v>0</v>
      </c>
      <c r="AR1221" s="149" t="s">
        <v>298</v>
      </c>
      <c r="AT1221" s="149" t="s">
        <v>201</v>
      </c>
      <c r="AU1221" s="149" t="s">
        <v>86</v>
      </c>
      <c r="AY1221" s="17" t="s">
        <v>199</v>
      </c>
      <c r="BE1221" s="150">
        <f>IF(N1221="základní",J1221,0)</f>
        <v>0</v>
      </c>
      <c r="BF1221" s="150">
        <f>IF(N1221="snížená",J1221,0)</f>
        <v>0</v>
      </c>
      <c r="BG1221" s="150">
        <f>IF(N1221="zákl. přenesená",J1221,0)</f>
        <v>0</v>
      </c>
      <c r="BH1221" s="150">
        <f>IF(N1221="sníž. přenesená",J1221,0)</f>
        <v>0</v>
      </c>
      <c r="BI1221" s="150">
        <f>IF(N1221="nulová",J1221,0)</f>
        <v>0</v>
      </c>
      <c r="BJ1221" s="17" t="s">
        <v>86</v>
      </c>
      <c r="BK1221" s="150">
        <f>ROUND(I1221*H1221,2)</f>
        <v>0</v>
      </c>
      <c r="BL1221" s="17" t="s">
        <v>298</v>
      </c>
      <c r="BM1221" s="149" t="s">
        <v>1290</v>
      </c>
    </row>
    <row r="1222" spans="2:65" s="12" customFormat="1" ht="12">
      <c r="B1222" s="151"/>
      <c r="D1222" s="152" t="s">
        <v>207</v>
      </c>
      <c r="E1222" s="153" t="s">
        <v>1</v>
      </c>
      <c r="F1222" s="154" t="s">
        <v>1245</v>
      </c>
      <c r="H1222" s="155">
        <v>1</v>
      </c>
      <c r="I1222" s="156"/>
      <c r="L1222" s="151"/>
      <c r="M1222" s="157"/>
      <c r="T1222" s="158"/>
      <c r="AT1222" s="153" t="s">
        <v>207</v>
      </c>
      <c r="AU1222" s="153" t="s">
        <v>86</v>
      </c>
      <c r="AV1222" s="12" t="s">
        <v>86</v>
      </c>
      <c r="AW1222" s="12" t="s">
        <v>30</v>
      </c>
      <c r="AX1222" s="12" t="s">
        <v>73</v>
      </c>
      <c r="AY1222" s="153" t="s">
        <v>199</v>
      </c>
    </row>
    <row r="1223" spans="2:65" s="14" customFormat="1" ht="12">
      <c r="B1223" s="166"/>
      <c r="D1223" s="152" t="s">
        <v>207</v>
      </c>
      <c r="E1223" s="167" t="s">
        <v>1</v>
      </c>
      <c r="F1223" s="168" t="s">
        <v>1291</v>
      </c>
      <c r="H1223" s="169">
        <v>1</v>
      </c>
      <c r="I1223" s="170"/>
      <c r="L1223" s="166"/>
      <c r="M1223" s="171"/>
      <c r="T1223" s="172"/>
      <c r="AT1223" s="167" t="s">
        <v>207</v>
      </c>
      <c r="AU1223" s="167" t="s">
        <v>86</v>
      </c>
      <c r="AV1223" s="14" t="s">
        <v>223</v>
      </c>
      <c r="AW1223" s="14" t="s">
        <v>30</v>
      </c>
      <c r="AX1223" s="14" t="s">
        <v>73</v>
      </c>
      <c r="AY1223" s="167" t="s">
        <v>199</v>
      </c>
    </row>
    <row r="1224" spans="2:65" s="12" customFormat="1" ht="12">
      <c r="B1224" s="151"/>
      <c r="D1224" s="152" t="s">
        <v>207</v>
      </c>
      <c r="E1224" s="153" t="s">
        <v>1</v>
      </c>
      <c r="F1224" s="154" t="s">
        <v>1130</v>
      </c>
      <c r="H1224" s="155">
        <v>6</v>
      </c>
      <c r="I1224" s="156"/>
      <c r="L1224" s="151"/>
      <c r="M1224" s="157"/>
      <c r="T1224" s="158"/>
      <c r="AT1224" s="153" t="s">
        <v>207</v>
      </c>
      <c r="AU1224" s="153" t="s">
        <v>86</v>
      </c>
      <c r="AV1224" s="12" t="s">
        <v>86</v>
      </c>
      <c r="AW1224" s="12" t="s">
        <v>30</v>
      </c>
      <c r="AX1224" s="12" t="s">
        <v>73</v>
      </c>
      <c r="AY1224" s="153" t="s">
        <v>199</v>
      </c>
    </row>
    <row r="1225" spans="2:65" s="14" customFormat="1" ht="24">
      <c r="B1225" s="166"/>
      <c r="D1225" s="152" t="s">
        <v>207</v>
      </c>
      <c r="E1225" s="167" t="s">
        <v>1</v>
      </c>
      <c r="F1225" s="168" t="s">
        <v>1292</v>
      </c>
      <c r="H1225" s="169">
        <v>6</v>
      </c>
      <c r="I1225" s="170"/>
      <c r="L1225" s="166"/>
      <c r="M1225" s="171"/>
      <c r="T1225" s="172"/>
      <c r="AT1225" s="167" t="s">
        <v>207</v>
      </c>
      <c r="AU1225" s="167" t="s">
        <v>86</v>
      </c>
      <c r="AV1225" s="14" t="s">
        <v>223</v>
      </c>
      <c r="AW1225" s="14" t="s">
        <v>30</v>
      </c>
      <c r="AX1225" s="14" t="s">
        <v>73</v>
      </c>
      <c r="AY1225" s="167" t="s">
        <v>199</v>
      </c>
    </row>
    <row r="1226" spans="2:65" s="13" customFormat="1" ht="12">
      <c r="B1226" s="159"/>
      <c r="D1226" s="152" t="s">
        <v>207</v>
      </c>
      <c r="E1226" s="160" t="s">
        <v>1</v>
      </c>
      <c r="F1226" s="161" t="s">
        <v>209</v>
      </c>
      <c r="H1226" s="162">
        <v>7</v>
      </c>
      <c r="I1226" s="163"/>
      <c r="L1226" s="159"/>
      <c r="M1226" s="164"/>
      <c r="T1226" s="165"/>
      <c r="AT1226" s="160" t="s">
        <v>207</v>
      </c>
      <c r="AU1226" s="160" t="s">
        <v>86</v>
      </c>
      <c r="AV1226" s="13" t="s">
        <v>205</v>
      </c>
      <c r="AW1226" s="13" t="s">
        <v>30</v>
      </c>
      <c r="AX1226" s="13" t="s">
        <v>80</v>
      </c>
      <c r="AY1226" s="160" t="s">
        <v>199</v>
      </c>
    </row>
    <row r="1227" spans="2:65" s="1" customFormat="1" ht="16.5" customHeight="1">
      <c r="B1227" s="32"/>
      <c r="C1227" s="137" t="s">
        <v>1293</v>
      </c>
      <c r="D1227" s="137" t="s">
        <v>201</v>
      </c>
      <c r="E1227" s="138" t="s">
        <v>1294</v>
      </c>
      <c r="F1227" s="139" t="s">
        <v>1295</v>
      </c>
      <c r="G1227" s="140" t="s">
        <v>296</v>
      </c>
      <c r="H1227" s="141">
        <v>1</v>
      </c>
      <c r="I1227" s="142"/>
      <c r="J1227" s="143">
        <f>ROUND(I1227*H1227,2)</f>
        <v>0</v>
      </c>
      <c r="K1227" s="144"/>
      <c r="L1227" s="32"/>
      <c r="M1227" s="145" t="s">
        <v>1</v>
      </c>
      <c r="N1227" s="146" t="s">
        <v>39</v>
      </c>
      <c r="P1227" s="147">
        <f>O1227*H1227</f>
        <v>0</v>
      </c>
      <c r="Q1227" s="147">
        <v>1.8799999999999999E-3</v>
      </c>
      <c r="R1227" s="147">
        <f>Q1227*H1227</f>
        <v>1.8799999999999999E-3</v>
      </c>
      <c r="S1227" s="147">
        <v>0</v>
      </c>
      <c r="T1227" s="148">
        <f>S1227*H1227</f>
        <v>0</v>
      </c>
      <c r="AR1227" s="149" t="s">
        <v>298</v>
      </c>
      <c r="AT1227" s="149" t="s">
        <v>201</v>
      </c>
      <c r="AU1227" s="149" t="s">
        <v>86</v>
      </c>
      <c r="AY1227" s="17" t="s">
        <v>199</v>
      </c>
      <c r="BE1227" s="150">
        <f>IF(N1227="základní",J1227,0)</f>
        <v>0</v>
      </c>
      <c r="BF1227" s="150">
        <f>IF(N1227="snížená",J1227,0)</f>
        <v>0</v>
      </c>
      <c r="BG1227" s="150">
        <f>IF(N1227="zákl. přenesená",J1227,0)</f>
        <v>0</v>
      </c>
      <c r="BH1227" s="150">
        <f>IF(N1227="sníž. přenesená",J1227,0)</f>
        <v>0</v>
      </c>
      <c r="BI1227" s="150">
        <f>IF(N1227="nulová",J1227,0)</f>
        <v>0</v>
      </c>
      <c r="BJ1227" s="17" t="s">
        <v>86</v>
      </c>
      <c r="BK1227" s="150">
        <f>ROUND(I1227*H1227,2)</f>
        <v>0</v>
      </c>
      <c r="BL1227" s="17" t="s">
        <v>298</v>
      </c>
      <c r="BM1227" s="149" t="s">
        <v>1296</v>
      </c>
    </row>
    <row r="1228" spans="2:65" s="1" customFormat="1" ht="24.25" customHeight="1">
      <c r="B1228" s="32"/>
      <c r="C1228" s="137" t="s">
        <v>1297</v>
      </c>
      <c r="D1228" s="137" t="s">
        <v>201</v>
      </c>
      <c r="E1228" s="138" t="s">
        <v>1298</v>
      </c>
      <c r="F1228" s="139" t="s">
        <v>1299</v>
      </c>
      <c r="G1228" s="140" t="s">
        <v>264</v>
      </c>
      <c r="H1228" s="141">
        <v>148</v>
      </c>
      <c r="I1228" s="142"/>
      <c r="J1228" s="143">
        <f>ROUND(I1228*H1228,2)</f>
        <v>0</v>
      </c>
      <c r="K1228" s="144"/>
      <c r="L1228" s="32"/>
      <c r="M1228" s="145" t="s">
        <v>1</v>
      </c>
      <c r="N1228" s="146" t="s">
        <v>39</v>
      </c>
      <c r="P1228" s="147">
        <f>O1228*H1228</f>
        <v>0</v>
      </c>
      <c r="Q1228" s="147">
        <v>1.9000000000000001E-4</v>
      </c>
      <c r="R1228" s="147">
        <f>Q1228*H1228</f>
        <v>2.8120000000000003E-2</v>
      </c>
      <c r="S1228" s="147">
        <v>0</v>
      </c>
      <c r="T1228" s="148">
        <f>S1228*H1228</f>
        <v>0</v>
      </c>
      <c r="AR1228" s="149" t="s">
        <v>298</v>
      </c>
      <c r="AT1228" s="149" t="s">
        <v>201</v>
      </c>
      <c r="AU1228" s="149" t="s">
        <v>86</v>
      </c>
      <c r="AY1228" s="17" t="s">
        <v>199</v>
      </c>
      <c r="BE1228" s="150">
        <f>IF(N1228="základní",J1228,0)</f>
        <v>0</v>
      </c>
      <c r="BF1228" s="150">
        <f>IF(N1228="snížená",J1228,0)</f>
        <v>0</v>
      </c>
      <c r="BG1228" s="150">
        <f>IF(N1228="zákl. přenesená",J1228,0)</f>
        <v>0</v>
      </c>
      <c r="BH1228" s="150">
        <f>IF(N1228="sníž. přenesená",J1228,0)</f>
        <v>0</v>
      </c>
      <c r="BI1228" s="150">
        <f>IF(N1228="nulová",J1228,0)</f>
        <v>0</v>
      </c>
      <c r="BJ1228" s="17" t="s">
        <v>86</v>
      </c>
      <c r="BK1228" s="150">
        <f>ROUND(I1228*H1228,2)</f>
        <v>0</v>
      </c>
      <c r="BL1228" s="17" t="s">
        <v>298</v>
      </c>
      <c r="BM1228" s="149" t="s">
        <v>1300</v>
      </c>
    </row>
    <row r="1229" spans="2:65" s="12" customFormat="1" ht="24">
      <c r="B1229" s="151"/>
      <c r="D1229" s="152" t="s">
        <v>207</v>
      </c>
      <c r="E1229" s="153" t="s">
        <v>1</v>
      </c>
      <c r="F1229" s="154" t="s">
        <v>1301</v>
      </c>
      <c r="H1229" s="155">
        <v>148</v>
      </c>
      <c r="I1229" s="156"/>
      <c r="L1229" s="151"/>
      <c r="M1229" s="157"/>
      <c r="T1229" s="158"/>
      <c r="AT1229" s="153" t="s">
        <v>207</v>
      </c>
      <c r="AU1229" s="153" t="s">
        <v>86</v>
      </c>
      <c r="AV1229" s="12" t="s">
        <v>86</v>
      </c>
      <c r="AW1229" s="12" t="s">
        <v>30</v>
      </c>
      <c r="AX1229" s="12" t="s">
        <v>73</v>
      </c>
      <c r="AY1229" s="153" t="s">
        <v>199</v>
      </c>
    </row>
    <row r="1230" spans="2:65" s="13" customFormat="1" ht="12">
      <c r="B1230" s="159"/>
      <c r="D1230" s="152" t="s">
        <v>207</v>
      </c>
      <c r="E1230" s="160" t="s">
        <v>1</v>
      </c>
      <c r="F1230" s="161" t="s">
        <v>209</v>
      </c>
      <c r="H1230" s="162">
        <v>148</v>
      </c>
      <c r="I1230" s="163"/>
      <c r="L1230" s="159"/>
      <c r="M1230" s="164"/>
      <c r="T1230" s="165"/>
      <c r="AT1230" s="160" t="s">
        <v>207</v>
      </c>
      <c r="AU1230" s="160" t="s">
        <v>86</v>
      </c>
      <c r="AV1230" s="13" t="s">
        <v>205</v>
      </c>
      <c r="AW1230" s="13" t="s">
        <v>30</v>
      </c>
      <c r="AX1230" s="13" t="s">
        <v>80</v>
      </c>
      <c r="AY1230" s="160" t="s">
        <v>199</v>
      </c>
    </row>
    <row r="1231" spans="2:65" s="1" customFormat="1" ht="21.75" customHeight="1">
      <c r="B1231" s="32"/>
      <c r="C1231" s="137" t="s">
        <v>1302</v>
      </c>
      <c r="D1231" s="137" t="s">
        <v>201</v>
      </c>
      <c r="E1231" s="138" t="s">
        <v>1303</v>
      </c>
      <c r="F1231" s="139" t="s">
        <v>1304</v>
      </c>
      <c r="G1231" s="140" t="s">
        <v>264</v>
      </c>
      <c r="H1231" s="141">
        <v>148</v>
      </c>
      <c r="I1231" s="142"/>
      <c r="J1231" s="143">
        <f>ROUND(I1231*H1231,2)</f>
        <v>0</v>
      </c>
      <c r="K1231" s="144"/>
      <c r="L1231" s="32"/>
      <c r="M1231" s="145" t="s">
        <v>1</v>
      </c>
      <c r="N1231" s="146" t="s">
        <v>39</v>
      </c>
      <c r="P1231" s="147">
        <f>O1231*H1231</f>
        <v>0</v>
      </c>
      <c r="Q1231" s="147">
        <v>1.0000000000000001E-5</v>
      </c>
      <c r="R1231" s="147">
        <f>Q1231*H1231</f>
        <v>1.4800000000000002E-3</v>
      </c>
      <c r="S1231" s="147">
        <v>0</v>
      </c>
      <c r="T1231" s="148">
        <f>S1231*H1231</f>
        <v>0</v>
      </c>
      <c r="AR1231" s="149" t="s">
        <v>298</v>
      </c>
      <c r="AT1231" s="149" t="s">
        <v>201</v>
      </c>
      <c r="AU1231" s="149" t="s">
        <v>86</v>
      </c>
      <c r="AY1231" s="17" t="s">
        <v>199</v>
      </c>
      <c r="BE1231" s="150">
        <f>IF(N1231="základní",J1231,0)</f>
        <v>0</v>
      </c>
      <c r="BF1231" s="150">
        <f>IF(N1231="snížená",J1231,0)</f>
        <v>0</v>
      </c>
      <c r="BG1231" s="150">
        <f>IF(N1231="zákl. přenesená",J1231,0)</f>
        <v>0</v>
      </c>
      <c r="BH1231" s="150">
        <f>IF(N1231="sníž. přenesená",J1231,0)</f>
        <v>0</v>
      </c>
      <c r="BI1231" s="150">
        <f>IF(N1231="nulová",J1231,0)</f>
        <v>0</v>
      </c>
      <c r="BJ1231" s="17" t="s">
        <v>86</v>
      </c>
      <c r="BK1231" s="150">
        <f>ROUND(I1231*H1231,2)</f>
        <v>0</v>
      </c>
      <c r="BL1231" s="17" t="s">
        <v>298</v>
      </c>
      <c r="BM1231" s="149" t="s">
        <v>1305</v>
      </c>
    </row>
    <row r="1232" spans="2:65" s="12" customFormat="1" ht="24">
      <c r="B1232" s="151"/>
      <c r="D1232" s="152" t="s">
        <v>207</v>
      </c>
      <c r="E1232" s="153" t="s">
        <v>1</v>
      </c>
      <c r="F1232" s="154" t="s">
        <v>1301</v>
      </c>
      <c r="H1232" s="155">
        <v>148</v>
      </c>
      <c r="I1232" s="156"/>
      <c r="L1232" s="151"/>
      <c r="M1232" s="157"/>
      <c r="T1232" s="158"/>
      <c r="AT1232" s="153" t="s">
        <v>207</v>
      </c>
      <c r="AU1232" s="153" t="s">
        <v>86</v>
      </c>
      <c r="AV1232" s="12" t="s">
        <v>86</v>
      </c>
      <c r="AW1232" s="12" t="s">
        <v>30</v>
      </c>
      <c r="AX1232" s="12" t="s">
        <v>73</v>
      </c>
      <c r="AY1232" s="153" t="s">
        <v>199</v>
      </c>
    </row>
    <row r="1233" spans="2:65" s="13" customFormat="1" ht="12">
      <c r="B1233" s="159"/>
      <c r="D1233" s="152" t="s">
        <v>207</v>
      </c>
      <c r="E1233" s="160" t="s">
        <v>1</v>
      </c>
      <c r="F1233" s="161" t="s">
        <v>209</v>
      </c>
      <c r="H1233" s="162">
        <v>148</v>
      </c>
      <c r="I1233" s="163"/>
      <c r="L1233" s="159"/>
      <c r="M1233" s="164"/>
      <c r="T1233" s="165"/>
      <c r="AT1233" s="160" t="s">
        <v>207</v>
      </c>
      <c r="AU1233" s="160" t="s">
        <v>86</v>
      </c>
      <c r="AV1233" s="13" t="s">
        <v>205</v>
      </c>
      <c r="AW1233" s="13" t="s">
        <v>30</v>
      </c>
      <c r="AX1233" s="13" t="s">
        <v>80</v>
      </c>
      <c r="AY1233" s="160" t="s">
        <v>199</v>
      </c>
    </row>
    <row r="1234" spans="2:65" s="1" customFormat="1" ht="16.5" customHeight="1">
      <c r="B1234" s="32"/>
      <c r="C1234" s="137" t="s">
        <v>1306</v>
      </c>
      <c r="D1234" s="137" t="s">
        <v>201</v>
      </c>
      <c r="E1234" s="138" t="s">
        <v>1186</v>
      </c>
      <c r="F1234" s="139" t="s">
        <v>1187</v>
      </c>
      <c r="G1234" s="140" t="s">
        <v>1188</v>
      </c>
      <c r="H1234" s="141">
        <v>8</v>
      </c>
      <c r="I1234" s="142"/>
      <c r="J1234" s="143">
        <f>ROUND(I1234*H1234,2)</f>
        <v>0</v>
      </c>
      <c r="K1234" s="144"/>
      <c r="L1234" s="32"/>
      <c r="M1234" s="145" t="s">
        <v>1</v>
      </c>
      <c r="N1234" s="146" t="s">
        <v>39</v>
      </c>
      <c r="P1234" s="147">
        <f>O1234*H1234</f>
        <v>0</v>
      </c>
      <c r="Q1234" s="147">
        <v>0</v>
      </c>
      <c r="R1234" s="147">
        <f>Q1234*H1234</f>
        <v>0</v>
      </c>
      <c r="S1234" s="147">
        <v>0</v>
      </c>
      <c r="T1234" s="148">
        <f>S1234*H1234</f>
        <v>0</v>
      </c>
      <c r="AR1234" s="149" t="s">
        <v>1179</v>
      </c>
      <c r="AT1234" s="149" t="s">
        <v>201</v>
      </c>
      <c r="AU1234" s="149" t="s">
        <v>86</v>
      </c>
      <c r="AY1234" s="17" t="s">
        <v>199</v>
      </c>
      <c r="BE1234" s="150">
        <f>IF(N1234="základní",J1234,0)</f>
        <v>0</v>
      </c>
      <c r="BF1234" s="150">
        <f>IF(N1234="snížená",J1234,0)</f>
        <v>0</v>
      </c>
      <c r="BG1234" s="150">
        <f>IF(N1234="zákl. přenesená",J1234,0)</f>
        <v>0</v>
      </c>
      <c r="BH1234" s="150">
        <f>IF(N1234="sníž. přenesená",J1234,0)</f>
        <v>0</v>
      </c>
      <c r="BI1234" s="150">
        <f>IF(N1234="nulová",J1234,0)</f>
        <v>0</v>
      </c>
      <c r="BJ1234" s="17" t="s">
        <v>86</v>
      </c>
      <c r="BK1234" s="150">
        <f>ROUND(I1234*H1234,2)</f>
        <v>0</v>
      </c>
      <c r="BL1234" s="17" t="s">
        <v>1179</v>
      </c>
      <c r="BM1234" s="149" t="s">
        <v>1307</v>
      </c>
    </row>
    <row r="1235" spans="2:65" s="12" customFormat="1" ht="12">
      <c r="B1235" s="151"/>
      <c r="D1235" s="152" t="s">
        <v>207</v>
      </c>
      <c r="E1235" s="153" t="s">
        <v>1</v>
      </c>
      <c r="F1235" s="154" t="s">
        <v>1150</v>
      </c>
      <c r="H1235" s="155">
        <v>8</v>
      </c>
      <c r="I1235" s="156"/>
      <c r="L1235" s="151"/>
      <c r="M1235" s="157"/>
      <c r="T1235" s="158"/>
      <c r="AT1235" s="153" t="s">
        <v>207</v>
      </c>
      <c r="AU1235" s="153" t="s">
        <v>86</v>
      </c>
      <c r="AV1235" s="12" t="s">
        <v>86</v>
      </c>
      <c r="AW1235" s="12" t="s">
        <v>30</v>
      </c>
      <c r="AX1235" s="12" t="s">
        <v>73</v>
      </c>
      <c r="AY1235" s="153" t="s">
        <v>199</v>
      </c>
    </row>
    <row r="1236" spans="2:65" s="13" customFormat="1" ht="12">
      <c r="B1236" s="159"/>
      <c r="D1236" s="152" t="s">
        <v>207</v>
      </c>
      <c r="E1236" s="160" t="s">
        <v>1</v>
      </c>
      <c r="F1236" s="161" t="s">
        <v>1308</v>
      </c>
      <c r="H1236" s="162">
        <v>8</v>
      </c>
      <c r="I1236" s="163"/>
      <c r="L1236" s="159"/>
      <c r="M1236" s="164"/>
      <c r="T1236" s="165"/>
      <c r="AT1236" s="160" t="s">
        <v>207</v>
      </c>
      <c r="AU1236" s="160" t="s">
        <v>86</v>
      </c>
      <c r="AV1236" s="13" t="s">
        <v>205</v>
      </c>
      <c r="AW1236" s="13" t="s">
        <v>30</v>
      </c>
      <c r="AX1236" s="13" t="s">
        <v>80</v>
      </c>
      <c r="AY1236" s="160" t="s">
        <v>199</v>
      </c>
    </row>
    <row r="1237" spans="2:65" s="1" customFormat="1" ht="24.25" customHeight="1">
      <c r="B1237" s="32"/>
      <c r="C1237" s="137" t="s">
        <v>1309</v>
      </c>
      <c r="D1237" s="137" t="s">
        <v>201</v>
      </c>
      <c r="E1237" s="138" t="s">
        <v>1310</v>
      </c>
      <c r="F1237" s="139" t="s">
        <v>1311</v>
      </c>
      <c r="G1237" s="140" t="s">
        <v>247</v>
      </c>
      <c r="H1237" s="141">
        <v>0.114</v>
      </c>
      <c r="I1237" s="142"/>
      <c r="J1237" s="143">
        <f>ROUND(I1237*H1237,2)</f>
        <v>0</v>
      </c>
      <c r="K1237" s="144"/>
      <c r="L1237" s="32"/>
      <c r="M1237" s="145" t="s">
        <v>1</v>
      </c>
      <c r="N1237" s="146" t="s">
        <v>39</v>
      </c>
      <c r="P1237" s="147">
        <f>O1237*H1237</f>
        <v>0</v>
      </c>
      <c r="Q1237" s="147">
        <v>0</v>
      </c>
      <c r="R1237" s="147">
        <f>Q1237*H1237</f>
        <v>0</v>
      </c>
      <c r="S1237" s="147">
        <v>0</v>
      </c>
      <c r="T1237" s="148">
        <f>S1237*H1237</f>
        <v>0</v>
      </c>
      <c r="AR1237" s="149" t="s">
        <v>298</v>
      </c>
      <c r="AT1237" s="149" t="s">
        <v>201</v>
      </c>
      <c r="AU1237" s="149" t="s">
        <v>86</v>
      </c>
      <c r="AY1237" s="17" t="s">
        <v>199</v>
      </c>
      <c r="BE1237" s="150">
        <f>IF(N1237="základní",J1237,0)</f>
        <v>0</v>
      </c>
      <c r="BF1237" s="150">
        <f>IF(N1237="snížená",J1237,0)</f>
        <v>0</v>
      </c>
      <c r="BG1237" s="150">
        <f>IF(N1237="zákl. přenesená",J1237,0)</f>
        <v>0</v>
      </c>
      <c r="BH1237" s="150">
        <f>IF(N1237="sníž. přenesená",J1237,0)</f>
        <v>0</v>
      </c>
      <c r="BI1237" s="150">
        <f>IF(N1237="nulová",J1237,0)</f>
        <v>0</v>
      </c>
      <c r="BJ1237" s="17" t="s">
        <v>86</v>
      </c>
      <c r="BK1237" s="150">
        <f>ROUND(I1237*H1237,2)</f>
        <v>0</v>
      </c>
      <c r="BL1237" s="17" t="s">
        <v>298</v>
      </c>
      <c r="BM1237" s="149" t="s">
        <v>1312</v>
      </c>
    </row>
    <row r="1238" spans="2:65" s="11" customFormat="1" ht="23" customHeight="1">
      <c r="B1238" s="125"/>
      <c r="D1238" s="126" t="s">
        <v>72</v>
      </c>
      <c r="E1238" s="135" t="s">
        <v>1313</v>
      </c>
      <c r="F1238" s="135" t="s">
        <v>1314</v>
      </c>
      <c r="I1238" s="128"/>
      <c r="J1238" s="136">
        <f>BK1238</f>
        <v>0</v>
      </c>
      <c r="L1238" s="125"/>
      <c r="M1238" s="130"/>
      <c r="P1238" s="131">
        <f>SUM(P1239:P1241)</f>
        <v>0</v>
      </c>
      <c r="R1238" s="131">
        <f>SUM(R1239:R1241)</f>
        <v>5.8300000000000001E-3</v>
      </c>
      <c r="T1238" s="132">
        <f>SUM(T1239:T1241)</f>
        <v>0</v>
      </c>
      <c r="AR1238" s="126" t="s">
        <v>86</v>
      </c>
      <c r="AT1238" s="133" t="s">
        <v>72</v>
      </c>
      <c r="AU1238" s="133" t="s">
        <v>80</v>
      </c>
      <c r="AY1238" s="126" t="s">
        <v>199</v>
      </c>
      <c r="BK1238" s="134">
        <f>SUM(BK1239:BK1241)</f>
        <v>0</v>
      </c>
    </row>
    <row r="1239" spans="2:65" s="1" customFormat="1" ht="33" customHeight="1">
      <c r="B1239" s="32"/>
      <c r="C1239" s="137" t="s">
        <v>1315</v>
      </c>
      <c r="D1239" s="137" t="s">
        <v>201</v>
      </c>
      <c r="E1239" s="138" t="s">
        <v>1316</v>
      </c>
      <c r="F1239" s="139" t="s">
        <v>1317</v>
      </c>
      <c r="G1239" s="140" t="s">
        <v>1239</v>
      </c>
      <c r="H1239" s="141">
        <v>1</v>
      </c>
      <c r="I1239" s="142"/>
      <c r="J1239" s="143">
        <f>ROUND(I1239*H1239,2)</f>
        <v>0</v>
      </c>
      <c r="K1239" s="144"/>
      <c r="L1239" s="32"/>
      <c r="M1239" s="145" t="s">
        <v>1</v>
      </c>
      <c r="N1239" s="146" t="s">
        <v>39</v>
      </c>
      <c r="P1239" s="147">
        <f>O1239*H1239</f>
        <v>0</v>
      </c>
      <c r="Q1239" s="147">
        <v>5.8300000000000001E-3</v>
      </c>
      <c r="R1239" s="147">
        <f>Q1239*H1239</f>
        <v>5.8300000000000001E-3</v>
      </c>
      <c r="S1239" s="147">
        <v>0</v>
      </c>
      <c r="T1239" s="148">
        <f>S1239*H1239</f>
        <v>0</v>
      </c>
      <c r="AR1239" s="149" t="s">
        <v>298</v>
      </c>
      <c r="AT1239" s="149" t="s">
        <v>201</v>
      </c>
      <c r="AU1239" s="149" t="s">
        <v>86</v>
      </c>
      <c r="AY1239" s="17" t="s">
        <v>199</v>
      </c>
      <c r="BE1239" s="150">
        <f>IF(N1239="základní",J1239,0)</f>
        <v>0</v>
      </c>
      <c r="BF1239" s="150">
        <f>IF(N1239="snížená",J1239,0)</f>
        <v>0</v>
      </c>
      <c r="BG1239" s="150">
        <f>IF(N1239="zákl. přenesená",J1239,0)</f>
        <v>0</v>
      </c>
      <c r="BH1239" s="150">
        <f>IF(N1239="sníž. přenesená",J1239,0)</f>
        <v>0</v>
      </c>
      <c r="BI1239" s="150">
        <f>IF(N1239="nulová",J1239,0)</f>
        <v>0</v>
      </c>
      <c r="BJ1239" s="17" t="s">
        <v>86</v>
      </c>
      <c r="BK1239" s="150">
        <f>ROUND(I1239*H1239,2)</f>
        <v>0</v>
      </c>
      <c r="BL1239" s="17" t="s">
        <v>298</v>
      </c>
      <c r="BM1239" s="149" t="s">
        <v>1318</v>
      </c>
    </row>
    <row r="1240" spans="2:65" s="12" customFormat="1" ht="12">
      <c r="B1240" s="151"/>
      <c r="D1240" s="152" t="s">
        <v>207</v>
      </c>
      <c r="E1240" s="153" t="s">
        <v>1</v>
      </c>
      <c r="F1240" s="154" t="s">
        <v>1245</v>
      </c>
      <c r="H1240" s="155">
        <v>1</v>
      </c>
      <c r="I1240" s="156"/>
      <c r="L1240" s="151"/>
      <c r="M1240" s="157"/>
      <c r="T1240" s="158"/>
      <c r="AT1240" s="153" t="s">
        <v>207</v>
      </c>
      <c r="AU1240" s="153" t="s">
        <v>86</v>
      </c>
      <c r="AV1240" s="12" t="s">
        <v>86</v>
      </c>
      <c r="AW1240" s="12" t="s">
        <v>30</v>
      </c>
      <c r="AX1240" s="12" t="s">
        <v>73</v>
      </c>
      <c r="AY1240" s="153" t="s">
        <v>199</v>
      </c>
    </row>
    <row r="1241" spans="2:65" s="13" customFormat="1" ht="12">
      <c r="B1241" s="159"/>
      <c r="D1241" s="152" t="s">
        <v>207</v>
      </c>
      <c r="E1241" s="160" t="s">
        <v>1</v>
      </c>
      <c r="F1241" s="161" t="s">
        <v>1319</v>
      </c>
      <c r="H1241" s="162">
        <v>1</v>
      </c>
      <c r="I1241" s="163"/>
      <c r="L1241" s="159"/>
      <c r="M1241" s="164"/>
      <c r="T1241" s="165"/>
      <c r="AT1241" s="160" t="s">
        <v>207</v>
      </c>
      <c r="AU1241" s="160" t="s">
        <v>86</v>
      </c>
      <c r="AV1241" s="13" t="s">
        <v>205</v>
      </c>
      <c r="AW1241" s="13" t="s">
        <v>30</v>
      </c>
      <c r="AX1241" s="13" t="s">
        <v>80</v>
      </c>
      <c r="AY1241" s="160" t="s">
        <v>199</v>
      </c>
    </row>
    <row r="1242" spans="2:65" s="11" customFormat="1" ht="23" customHeight="1">
      <c r="B1242" s="125"/>
      <c r="D1242" s="126" t="s">
        <v>72</v>
      </c>
      <c r="E1242" s="135" t="s">
        <v>1320</v>
      </c>
      <c r="F1242" s="135" t="s">
        <v>1321</v>
      </c>
      <c r="I1242" s="128"/>
      <c r="J1242" s="136">
        <f>BK1242</f>
        <v>0</v>
      </c>
      <c r="L1242" s="125"/>
      <c r="M1242" s="130"/>
      <c r="P1242" s="131">
        <f>SUM(P1243:P1312)</f>
        <v>0</v>
      </c>
      <c r="R1242" s="131">
        <f>SUM(R1243:R1312)</f>
        <v>0.46534999999999999</v>
      </c>
      <c r="T1242" s="132">
        <f>SUM(T1243:T1312)</f>
        <v>0</v>
      </c>
      <c r="AR1242" s="126" t="s">
        <v>86</v>
      </c>
      <c r="AT1242" s="133" t="s">
        <v>72</v>
      </c>
      <c r="AU1242" s="133" t="s">
        <v>80</v>
      </c>
      <c r="AY1242" s="126" t="s">
        <v>199</v>
      </c>
      <c r="BK1242" s="134">
        <f>SUM(BK1243:BK1312)</f>
        <v>0</v>
      </c>
    </row>
    <row r="1243" spans="2:65" s="1" customFormat="1" ht="21.75" customHeight="1">
      <c r="B1243" s="32"/>
      <c r="C1243" s="137" t="s">
        <v>1322</v>
      </c>
      <c r="D1243" s="137" t="s">
        <v>201</v>
      </c>
      <c r="E1243" s="138" t="s">
        <v>1323</v>
      </c>
      <c r="F1243" s="139" t="s">
        <v>1324</v>
      </c>
      <c r="G1243" s="140" t="s">
        <v>296</v>
      </c>
      <c r="H1243" s="141">
        <v>7</v>
      </c>
      <c r="I1243" s="142"/>
      <c r="J1243" s="143">
        <f t="shared" ref="J1243:J1271" si="10">ROUND(I1243*H1243,2)</f>
        <v>0</v>
      </c>
      <c r="K1243" s="144"/>
      <c r="L1243" s="32"/>
      <c r="M1243" s="145" t="s">
        <v>1</v>
      </c>
      <c r="N1243" s="146" t="s">
        <v>39</v>
      </c>
      <c r="P1243" s="147">
        <f t="shared" ref="P1243:P1271" si="11">O1243*H1243</f>
        <v>0</v>
      </c>
      <c r="Q1243" s="147">
        <v>1.1900000000000001E-3</v>
      </c>
      <c r="R1243" s="147">
        <f t="shared" ref="R1243:R1271" si="12">Q1243*H1243</f>
        <v>8.3300000000000006E-3</v>
      </c>
      <c r="S1243" s="147">
        <v>0</v>
      </c>
      <c r="T1243" s="148">
        <f t="shared" ref="T1243:T1271" si="13">S1243*H1243</f>
        <v>0</v>
      </c>
      <c r="AR1243" s="149" t="s">
        <v>298</v>
      </c>
      <c r="AT1243" s="149" t="s">
        <v>201</v>
      </c>
      <c r="AU1243" s="149" t="s">
        <v>86</v>
      </c>
      <c r="AY1243" s="17" t="s">
        <v>199</v>
      </c>
      <c r="BE1243" s="150">
        <f t="shared" ref="BE1243:BE1271" si="14">IF(N1243="základní",J1243,0)</f>
        <v>0</v>
      </c>
      <c r="BF1243" s="150">
        <f t="shared" ref="BF1243:BF1271" si="15">IF(N1243="snížená",J1243,0)</f>
        <v>0</v>
      </c>
      <c r="BG1243" s="150">
        <f t="shared" ref="BG1243:BG1271" si="16">IF(N1243="zákl. přenesená",J1243,0)</f>
        <v>0</v>
      </c>
      <c r="BH1243" s="150">
        <f t="shared" ref="BH1243:BH1271" si="17">IF(N1243="sníž. přenesená",J1243,0)</f>
        <v>0</v>
      </c>
      <c r="BI1243" s="150">
        <f t="shared" ref="BI1243:BI1271" si="18">IF(N1243="nulová",J1243,0)</f>
        <v>0</v>
      </c>
      <c r="BJ1243" s="17" t="s">
        <v>86</v>
      </c>
      <c r="BK1243" s="150">
        <f t="shared" ref="BK1243:BK1271" si="19">ROUND(I1243*H1243,2)</f>
        <v>0</v>
      </c>
      <c r="BL1243" s="17" t="s">
        <v>298</v>
      </c>
      <c r="BM1243" s="149" t="s">
        <v>1325</v>
      </c>
    </row>
    <row r="1244" spans="2:65" s="1" customFormat="1" ht="24.25" customHeight="1">
      <c r="B1244" s="32"/>
      <c r="C1244" s="173" t="s">
        <v>1326</v>
      </c>
      <c r="D1244" s="173" t="s">
        <v>288</v>
      </c>
      <c r="E1244" s="174" t="s">
        <v>1327</v>
      </c>
      <c r="F1244" s="175" t="s">
        <v>1328</v>
      </c>
      <c r="G1244" s="176" t="s">
        <v>296</v>
      </c>
      <c r="H1244" s="177">
        <v>1</v>
      </c>
      <c r="I1244" s="178"/>
      <c r="J1244" s="179">
        <f t="shared" si="10"/>
        <v>0</v>
      </c>
      <c r="K1244" s="180"/>
      <c r="L1244" s="181"/>
      <c r="M1244" s="182" t="s">
        <v>1</v>
      </c>
      <c r="N1244" s="183" t="s">
        <v>39</v>
      </c>
      <c r="P1244" s="147">
        <f t="shared" si="11"/>
        <v>0</v>
      </c>
      <c r="Q1244" s="147">
        <v>1.4999999999999999E-2</v>
      </c>
      <c r="R1244" s="147">
        <f t="shared" si="12"/>
        <v>1.4999999999999999E-2</v>
      </c>
      <c r="S1244" s="147">
        <v>0</v>
      </c>
      <c r="T1244" s="148">
        <f t="shared" si="13"/>
        <v>0</v>
      </c>
      <c r="AR1244" s="149" t="s">
        <v>384</v>
      </c>
      <c r="AT1244" s="149" t="s">
        <v>288</v>
      </c>
      <c r="AU1244" s="149" t="s">
        <v>86</v>
      </c>
      <c r="AY1244" s="17" t="s">
        <v>199</v>
      </c>
      <c r="BE1244" s="150">
        <f t="shared" si="14"/>
        <v>0</v>
      </c>
      <c r="BF1244" s="150">
        <f t="shared" si="15"/>
        <v>0</v>
      </c>
      <c r="BG1244" s="150">
        <f t="shared" si="16"/>
        <v>0</v>
      </c>
      <c r="BH1244" s="150">
        <f t="shared" si="17"/>
        <v>0</v>
      </c>
      <c r="BI1244" s="150">
        <f t="shared" si="18"/>
        <v>0</v>
      </c>
      <c r="BJ1244" s="17" t="s">
        <v>86</v>
      </c>
      <c r="BK1244" s="150">
        <f t="shared" si="19"/>
        <v>0</v>
      </c>
      <c r="BL1244" s="17" t="s">
        <v>298</v>
      </c>
      <c r="BM1244" s="149" t="s">
        <v>1329</v>
      </c>
    </row>
    <row r="1245" spans="2:65" s="1" customFormat="1" ht="16.5" customHeight="1">
      <c r="B1245" s="32"/>
      <c r="C1245" s="173" t="s">
        <v>1330</v>
      </c>
      <c r="D1245" s="173" t="s">
        <v>288</v>
      </c>
      <c r="E1245" s="174" t="s">
        <v>1331</v>
      </c>
      <c r="F1245" s="175" t="s">
        <v>1332</v>
      </c>
      <c r="G1245" s="176" t="s">
        <v>296</v>
      </c>
      <c r="H1245" s="177">
        <v>1</v>
      </c>
      <c r="I1245" s="178"/>
      <c r="J1245" s="179">
        <f t="shared" si="10"/>
        <v>0</v>
      </c>
      <c r="K1245" s="180"/>
      <c r="L1245" s="181"/>
      <c r="M1245" s="182" t="s">
        <v>1</v>
      </c>
      <c r="N1245" s="183" t="s">
        <v>39</v>
      </c>
      <c r="P1245" s="147">
        <f t="shared" si="11"/>
        <v>0</v>
      </c>
      <c r="Q1245" s="147">
        <v>2.0999999999999999E-3</v>
      </c>
      <c r="R1245" s="147">
        <f t="shared" si="12"/>
        <v>2.0999999999999999E-3</v>
      </c>
      <c r="S1245" s="147">
        <v>0</v>
      </c>
      <c r="T1245" s="148">
        <f t="shared" si="13"/>
        <v>0</v>
      </c>
      <c r="AR1245" s="149" t="s">
        <v>384</v>
      </c>
      <c r="AT1245" s="149" t="s">
        <v>288</v>
      </c>
      <c r="AU1245" s="149" t="s">
        <v>86</v>
      </c>
      <c r="AY1245" s="17" t="s">
        <v>199</v>
      </c>
      <c r="BE1245" s="150">
        <f t="shared" si="14"/>
        <v>0</v>
      </c>
      <c r="BF1245" s="150">
        <f t="shared" si="15"/>
        <v>0</v>
      </c>
      <c r="BG1245" s="150">
        <f t="shared" si="16"/>
        <v>0</v>
      </c>
      <c r="BH1245" s="150">
        <f t="shared" si="17"/>
        <v>0</v>
      </c>
      <c r="BI1245" s="150">
        <f t="shared" si="18"/>
        <v>0</v>
      </c>
      <c r="BJ1245" s="17" t="s">
        <v>86</v>
      </c>
      <c r="BK1245" s="150">
        <f t="shared" si="19"/>
        <v>0</v>
      </c>
      <c r="BL1245" s="17" t="s">
        <v>298</v>
      </c>
      <c r="BM1245" s="149" t="s">
        <v>1333</v>
      </c>
    </row>
    <row r="1246" spans="2:65" s="1" customFormat="1" ht="24.25" customHeight="1">
      <c r="B1246" s="32"/>
      <c r="C1246" s="173" t="s">
        <v>1334</v>
      </c>
      <c r="D1246" s="173" t="s">
        <v>288</v>
      </c>
      <c r="E1246" s="174" t="s">
        <v>1335</v>
      </c>
      <c r="F1246" s="175" t="s">
        <v>1336</v>
      </c>
      <c r="G1246" s="176" t="s">
        <v>296</v>
      </c>
      <c r="H1246" s="177">
        <v>6</v>
      </c>
      <c r="I1246" s="178"/>
      <c r="J1246" s="179">
        <f t="shared" si="10"/>
        <v>0</v>
      </c>
      <c r="K1246" s="180"/>
      <c r="L1246" s="181"/>
      <c r="M1246" s="182" t="s">
        <v>1</v>
      </c>
      <c r="N1246" s="183" t="s">
        <v>39</v>
      </c>
      <c r="P1246" s="147">
        <f t="shared" si="11"/>
        <v>0</v>
      </c>
      <c r="Q1246" s="147">
        <v>1.4E-2</v>
      </c>
      <c r="R1246" s="147">
        <f t="shared" si="12"/>
        <v>8.4000000000000005E-2</v>
      </c>
      <c r="S1246" s="147">
        <v>0</v>
      </c>
      <c r="T1246" s="148">
        <f t="shared" si="13"/>
        <v>0</v>
      </c>
      <c r="AR1246" s="149" t="s">
        <v>384</v>
      </c>
      <c r="AT1246" s="149" t="s">
        <v>288</v>
      </c>
      <c r="AU1246" s="149" t="s">
        <v>86</v>
      </c>
      <c r="AY1246" s="17" t="s">
        <v>199</v>
      </c>
      <c r="BE1246" s="150">
        <f t="shared" si="14"/>
        <v>0</v>
      </c>
      <c r="BF1246" s="150">
        <f t="shared" si="15"/>
        <v>0</v>
      </c>
      <c r="BG1246" s="150">
        <f t="shared" si="16"/>
        <v>0</v>
      </c>
      <c r="BH1246" s="150">
        <f t="shared" si="17"/>
        <v>0</v>
      </c>
      <c r="BI1246" s="150">
        <f t="shared" si="18"/>
        <v>0</v>
      </c>
      <c r="BJ1246" s="17" t="s">
        <v>86</v>
      </c>
      <c r="BK1246" s="150">
        <f t="shared" si="19"/>
        <v>0</v>
      </c>
      <c r="BL1246" s="17" t="s">
        <v>298</v>
      </c>
      <c r="BM1246" s="149" t="s">
        <v>1337</v>
      </c>
    </row>
    <row r="1247" spans="2:65" s="1" customFormat="1" ht="24.25" customHeight="1">
      <c r="B1247" s="32"/>
      <c r="C1247" s="137" t="s">
        <v>1338</v>
      </c>
      <c r="D1247" s="137" t="s">
        <v>201</v>
      </c>
      <c r="E1247" s="138" t="s">
        <v>1339</v>
      </c>
      <c r="F1247" s="139" t="s">
        <v>1340</v>
      </c>
      <c r="G1247" s="140" t="s">
        <v>1239</v>
      </c>
      <c r="H1247" s="141">
        <v>2</v>
      </c>
      <c r="I1247" s="142"/>
      <c r="J1247" s="143">
        <f t="shared" si="10"/>
        <v>0</v>
      </c>
      <c r="K1247" s="144"/>
      <c r="L1247" s="32"/>
      <c r="M1247" s="145" t="s">
        <v>1</v>
      </c>
      <c r="N1247" s="146" t="s">
        <v>39</v>
      </c>
      <c r="P1247" s="147">
        <f t="shared" si="11"/>
        <v>0</v>
      </c>
      <c r="Q1247" s="147">
        <v>1.6469999999999999E-2</v>
      </c>
      <c r="R1247" s="147">
        <f t="shared" si="12"/>
        <v>3.2939999999999997E-2</v>
      </c>
      <c r="S1247" s="147">
        <v>0</v>
      </c>
      <c r="T1247" s="148">
        <f t="shared" si="13"/>
        <v>0</v>
      </c>
      <c r="AR1247" s="149" t="s">
        <v>298</v>
      </c>
      <c r="AT1247" s="149" t="s">
        <v>201</v>
      </c>
      <c r="AU1247" s="149" t="s">
        <v>86</v>
      </c>
      <c r="AY1247" s="17" t="s">
        <v>199</v>
      </c>
      <c r="BE1247" s="150">
        <f t="shared" si="14"/>
        <v>0</v>
      </c>
      <c r="BF1247" s="150">
        <f t="shared" si="15"/>
        <v>0</v>
      </c>
      <c r="BG1247" s="150">
        <f t="shared" si="16"/>
        <v>0</v>
      </c>
      <c r="BH1247" s="150">
        <f t="shared" si="17"/>
        <v>0</v>
      </c>
      <c r="BI1247" s="150">
        <f t="shared" si="18"/>
        <v>0</v>
      </c>
      <c r="BJ1247" s="17" t="s">
        <v>86</v>
      </c>
      <c r="BK1247" s="150">
        <f t="shared" si="19"/>
        <v>0</v>
      </c>
      <c r="BL1247" s="17" t="s">
        <v>298</v>
      </c>
      <c r="BM1247" s="149" t="s">
        <v>1341</v>
      </c>
    </row>
    <row r="1248" spans="2:65" s="1" customFormat="1" ht="16.5" customHeight="1">
      <c r="B1248" s="32"/>
      <c r="C1248" s="137" t="s">
        <v>1342</v>
      </c>
      <c r="D1248" s="137" t="s">
        <v>201</v>
      </c>
      <c r="E1248" s="138" t="s">
        <v>1343</v>
      </c>
      <c r="F1248" s="139" t="s">
        <v>1344</v>
      </c>
      <c r="G1248" s="140" t="s">
        <v>1239</v>
      </c>
      <c r="H1248" s="141">
        <v>6</v>
      </c>
      <c r="I1248" s="142"/>
      <c r="J1248" s="143">
        <f t="shared" si="10"/>
        <v>0</v>
      </c>
      <c r="K1248" s="144"/>
      <c r="L1248" s="32"/>
      <c r="M1248" s="145" t="s">
        <v>1</v>
      </c>
      <c r="N1248" s="146" t="s">
        <v>39</v>
      </c>
      <c r="P1248" s="147">
        <f t="shared" si="11"/>
        <v>0</v>
      </c>
      <c r="Q1248" s="147">
        <v>1.9210000000000001E-2</v>
      </c>
      <c r="R1248" s="147">
        <f t="shared" si="12"/>
        <v>0.11526</v>
      </c>
      <c r="S1248" s="147">
        <v>0</v>
      </c>
      <c r="T1248" s="148">
        <f t="shared" si="13"/>
        <v>0</v>
      </c>
      <c r="AR1248" s="149" t="s">
        <v>298</v>
      </c>
      <c r="AT1248" s="149" t="s">
        <v>201</v>
      </c>
      <c r="AU1248" s="149" t="s">
        <v>86</v>
      </c>
      <c r="AY1248" s="17" t="s">
        <v>199</v>
      </c>
      <c r="BE1248" s="150">
        <f t="shared" si="14"/>
        <v>0</v>
      </c>
      <c r="BF1248" s="150">
        <f t="shared" si="15"/>
        <v>0</v>
      </c>
      <c r="BG1248" s="150">
        <f t="shared" si="16"/>
        <v>0</v>
      </c>
      <c r="BH1248" s="150">
        <f t="shared" si="17"/>
        <v>0</v>
      </c>
      <c r="BI1248" s="150">
        <f t="shared" si="18"/>
        <v>0</v>
      </c>
      <c r="BJ1248" s="17" t="s">
        <v>86</v>
      </c>
      <c r="BK1248" s="150">
        <f t="shared" si="19"/>
        <v>0</v>
      </c>
      <c r="BL1248" s="17" t="s">
        <v>298</v>
      </c>
      <c r="BM1248" s="149" t="s">
        <v>1345</v>
      </c>
    </row>
    <row r="1249" spans="2:65" s="1" customFormat="1" ht="16.5" customHeight="1">
      <c r="B1249" s="32"/>
      <c r="C1249" s="137" t="s">
        <v>1346</v>
      </c>
      <c r="D1249" s="137" t="s">
        <v>201</v>
      </c>
      <c r="E1249" s="138" t="s">
        <v>1347</v>
      </c>
      <c r="F1249" s="139" t="s">
        <v>1348</v>
      </c>
      <c r="G1249" s="140" t="s">
        <v>1239</v>
      </c>
      <c r="H1249" s="141">
        <v>1</v>
      </c>
      <c r="I1249" s="142"/>
      <c r="J1249" s="143">
        <f t="shared" si="10"/>
        <v>0</v>
      </c>
      <c r="K1249" s="144"/>
      <c r="L1249" s="32"/>
      <c r="M1249" s="145" t="s">
        <v>1</v>
      </c>
      <c r="N1249" s="146" t="s">
        <v>39</v>
      </c>
      <c r="P1249" s="147">
        <f t="shared" si="11"/>
        <v>0</v>
      </c>
      <c r="Q1249" s="147">
        <v>4.2000000000000002E-4</v>
      </c>
      <c r="R1249" s="147">
        <f t="shared" si="12"/>
        <v>4.2000000000000002E-4</v>
      </c>
      <c r="S1249" s="147">
        <v>0</v>
      </c>
      <c r="T1249" s="148">
        <f t="shared" si="13"/>
        <v>0</v>
      </c>
      <c r="AR1249" s="149" t="s">
        <v>298</v>
      </c>
      <c r="AT1249" s="149" t="s">
        <v>201</v>
      </c>
      <c r="AU1249" s="149" t="s">
        <v>86</v>
      </c>
      <c r="AY1249" s="17" t="s">
        <v>199</v>
      </c>
      <c r="BE1249" s="150">
        <f t="shared" si="14"/>
        <v>0</v>
      </c>
      <c r="BF1249" s="150">
        <f t="shared" si="15"/>
        <v>0</v>
      </c>
      <c r="BG1249" s="150">
        <f t="shared" si="16"/>
        <v>0</v>
      </c>
      <c r="BH1249" s="150">
        <f t="shared" si="17"/>
        <v>0</v>
      </c>
      <c r="BI1249" s="150">
        <f t="shared" si="18"/>
        <v>0</v>
      </c>
      <c r="BJ1249" s="17" t="s">
        <v>86</v>
      </c>
      <c r="BK1249" s="150">
        <f t="shared" si="19"/>
        <v>0</v>
      </c>
      <c r="BL1249" s="17" t="s">
        <v>298</v>
      </c>
      <c r="BM1249" s="149" t="s">
        <v>1349</v>
      </c>
    </row>
    <row r="1250" spans="2:65" s="1" customFormat="1" ht="16.5" customHeight="1">
      <c r="B1250" s="32"/>
      <c r="C1250" s="137" t="s">
        <v>1350</v>
      </c>
      <c r="D1250" s="137" t="s">
        <v>201</v>
      </c>
      <c r="E1250" s="138" t="s">
        <v>1351</v>
      </c>
      <c r="F1250" s="139" t="s">
        <v>1352</v>
      </c>
      <c r="G1250" s="140" t="s">
        <v>296</v>
      </c>
      <c r="H1250" s="141">
        <v>8</v>
      </c>
      <c r="I1250" s="142"/>
      <c r="J1250" s="143">
        <f t="shared" si="10"/>
        <v>0</v>
      </c>
      <c r="K1250" s="144"/>
      <c r="L1250" s="32"/>
      <c r="M1250" s="145" t="s">
        <v>1</v>
      </c>
      <c r="N1250" s="146" t="s">
        <v>39</v>
      </c>
      <c r="P1250" s="147">
        <f t="shared" si="11"/>
        <v>0</v>
      </c>
      <c r="Q1250" s="147">
        <v>0</v>
      </c>
      <c r="R1250" s="147">
        <f t="shared" si="12"/>
        <v>0</v>
      </c>
      <c r="S1250" s="147">
        <v>0</v>
      </c>
      <c r="T1250" s="148">
        <f t="shared" si="13"/>
        <v>0</v>
      </c>
      <c r="AR1250" s="149" t="s">
        <v>298</v>
      </c>
      <c r="AT1250" s="149" t="s">
        <v>201</v>
      </c>
      <c r="AU1250" s="149" t="s">
        <v>86</v>
      </c>
      <c r="AY1250" s="17" t="s">
        <v>199</v>
      </c>
      <c r="BE1250" s="150">
        <f t="shared" si="14"/>
        <v>0</v>
      </c>
      <c r="BF1250" s="150">
        <f t="shared" si="15"/>
        <v>0</v>
      </c>
      <c r="BG1250" s="150">
        <f t="shared" si="16"/>
        <v>0</v>
      </c>
      <c r="BH1250" s="150">
        <f t="shared" si="17"/>
        <v>0</v>
      </c>
      <c r="BI1250" s="150">
        <f t="shared" si="18"/>
        <v>0</v>
      </c>
      <c r="BJ1250" s="17" t="s">
        <v>86</v>
      </c>
      <c r="BK1250" s="150">
        <f t="shared" si="19"/>
        <v>0</v>
      </c>
      <c r="BL1250" s="17" t="s">
        <v>298</v>
      </c>
      <c r="BM1250" s="149" t="s">
        <v>1353</v>
      </c>
    </row>
    <row r="1251" spans="2:65" s="1" customFormat="1" ht="16.5" customHeight="1">
      <c r="B1251" s="32"/>
      <c r="C1251" s="173" t="s">
        <v>1354</v>
      </c>
      <c r="D1251" s="173" t="s">
        <v>288</v>
      </c>
      <c r="E1251" s="174" t="s">
        <v>1355</v>
      </c>
      <c r="F1251" s="175" t="s">
        <v>1356</v>
      </c>
      <c r="G1251" s="176" t="s">
        <v>296</v>
      </c>
      <c r="H1251" s="177">
        <v>8</v>
      </c>
      <c r="I1251" s="178"/>
      <c r="J1251" s="179">
        <f t="shared" si="10"/>
        <v>0</v>
      </c>
      <c r="K1251" s="180"/>
      <c r="L1251" s="181"/>
      <c r="M1251" s="182" t="s">
        <v>1</v>
      </c>
      <c r="N1251" s="183" t="s">
        <v>39</v>
      </c>
      <c r="P1251" s="147">
        <f t="shared" si="11"/>
        <v>0</v>
      </c>
      <c r="Q1251" s="147">
        <v>5.0000000000000001E-4</v>
      </c>
      <c r="R1251" s="147">
        <f t="shared" si="12"/>
        <v>4.0000000000000001E-3</v>
      </c>
      <c r="S1251" s="147">
        <v>0</v>
      </c>
      <c r="T1251" s="148">
        <f t="shared" si="13"/>
        <v>0</v>
      </c>
      <c r="AR1251" s="149" t="s">
        <v>384</v>
      </c>
      <c r="AT1251" s="149" t="s">
        <v>288</v>
      </c>
      <c r="AU1251" s="149" t="s">
        <v>86</v>
      </c>
      <c r="AY1251" s="17" t="s">
        <v>199</v>
      </c>
      <c r="BE1251" s="150">
        <f t="shared" si="14"/>
        <v>0</v>
      </c>
      <c r="BF1251" s="150">
        <f t="shared" si="15"/>
        <v>0</v>
      </c>
      <c r="BG1251" s="150">
        <f t="shared" si="16"/>
        <v>0</v>
      </c>
      <c r="BH1251" s="150">
        <f t="shared" si="17"/>
        <v>0</v>
      </c>
      <c r="BI1251" s="150">
        <f t="shared" si="18"/>
        <v>0</v>
      </c>
      <c r="BJ1251" s="17" t="s">
        <v>86</v>
      </c>
      <c r="BK1251" s="150">
        <f t="shared" si="19"/>
        <v>0</v>
      </c>
      <c r="BL1251" s="17" t="s">
        <v>298</v>
      </c>
      <c r="BM1251" s="149" t="s">
        <v>1357</v>
      </c>
    </row>
    <row r="1252" spans="2:65" s="1" customFormat="1" ht="16.5" customHeight="1">
      <c r="B1252" s="32"/>
      <c r="C1252" s="137" t="s">
        <v>1358</v>
      </c>
      <c r="D1252" s="137" t="s">
        <v>201</v>
      </c>
      <c r="E1252" s="138" t="s">
        <v>1359</v>
      </c>
      <c r="F1252" s="139" t="s">
        <v>1360</v>
      </c>
      <c r="G1252" s="140" t="s">
        <v>296</v>
      </c>
      <c r="H1252" s="141">
        <v>7</v>
      </c>
      <c r="I1252" s="142"/>
      <c r="J1252" s="143">
        <f t="shared" si="10"/>
        <v>0</v>
      </c>
      <c r="K1252" s="144"/>
      <c r="L1252" s="32"/>
      <c r="M1252" s="145" t="s">
        <v>1</v>
      </c>
      <c r="N1252" s="146" t="s">
        <v>39</v>
      </c>
      <c r="P1252" s="147">
        <f t="shared" si="11"/>
        <v>0</v>
      </c>
      <c r="Q1252" s="147">
        <v>0</v>
      </c>
      <c r="R1252" s="147">
        <f t="shared" si="12"/>
        <v>0</v>
      </c>
      <c r="S1252" s="147">
        <v>0</v>
      </c>
      <c r="T1252" s="148">
        <f t="shared" si="13"/>
        <v>0</v>
      </c>
      <c r="AR1252" s="149" t="s">
        <v>298</v>
      </c>
      <c r="AT1252" s="149" t="s">
        <v>201</v>
      </c>
      <c r="AU1252" s="149" t="s">
        <v>86</v>
      </c>
      <c r="AY1252" s="17" t="s">
        <v>199</v>
      </c>
      <c r="BE1252" s="150">
        <f t="shared" si="14"/>
        <v>0</v>
      </c>
      <c r="BF1252" s="150">
        <f t="shared" si="15"/>
        <v>0</v>
      </c>
      <c r="BG1252" s="150">
        <f t="shared" si="16"/>
        <v>0</v>
      </c>
      <c r="BH1252" s="150">
        <f t="shared" si="17"/>
        <v>0</v>
      </c>
      <c r="BI1252" s="150">
        <f t="shared" si="18"/>
        <v>0</v>
      </c>
      <c r="BJ1252" s="17" t="s">
        <v>86</v>
      </c>
      <c r="BK1252" s="150">
        <f t="shared" si="19"/>
        <v>0</v>
      </c>
      <c r="BL1252" s="17" t="s">
        <v>298</v>
      </c>
      <c r="BM1252" s="149" t="s">
        <v>1361</v>
      </c>
    </row>
    <row r="1253" spans="2:65" s="1" customFormat="1" ht="16.5" customHeight="1">
      <c r="B1253" s="32"/>
      <c r="C1253" s="173" t="s">
        <v>1362</v>
      </c>
      <c r="D1253" s="173" t="s">
        <v>288</v>
      </c>
      <c r="E1253" s="174" t="s">
        <v>1363</v>
      </c>
      <c r="F1253" s="175" t="s">
        <v>1364</v>
      </c>
      <c r="G1253" s="176" t="s">
        <v>296</v>
      </c>
      <c r="H1253" s="177">
        <v>7</v>
      </c>
      <c r="I1253" s="178"/>
      <c r="J1253" s="179">
        <f t="shared" si="10"/>
        <v>0</v>
      </c>
      <c r="K1253" s="180"/>
      <c r="L1253" s="181"/>
      <c r="M1253" s="182" t="s">
        <v>1</v>
      </c>
      <c r="N1253" s="183" t="s">
        <v>39</v>
      </c>
      <c r="P1253" s="147">
        <f t="shared" si="11"/>
        <v>0</v>
      </c>
      <c r="Q1253" s="147">
        <v>5.0000000000000001E-4</v>
      </c>
      <c r="R1253" s="147">
        <f t="shared" si="12"/>
        <v>3.5000000000000001E-3</v>
      </c>
      <c r="S1253" s="147">
        <v>0</v>
      </c>
      <c r="T1253" s="148">
        <f t="shared" si="13"/>
        <v>0</v>
      </c>
      <c r="AR1253" s="149" t="s">
        <v>384</v>
      </c>
      <c r="AT1253" s="149" t="s">
        <v>288</v>
      </c>
      <c r="AU1253" s="149" t="s">
        <v>86</v>
      </c>
      <c r="AY1253" s="17" t="s">
        <v>199</v>
      </c>
      <c r="BE1253" s="150">
        <f t="shared" si="14"/>
        <v>0</v>
      </c>
      <c r="BF1253" s="150">
        <f t="shared" si="15"/>
        <v>0</v>
      </c>
      <c r="BG1253" s="150">
        <f t="shared" si="16"/>
        <v>0</v>
      </c>
      <c r="BH1253" s="150">
        <f t="shared" si="17"/>
        <v>0</v>
      </c>
      <c r="BI1253" s="150">
        <f t="shared" si="18"/>
        <v>0</v>
      </c>
      <c r="BJ1253" s="17" t="s">
        <v>86</v>
      </c>
      <c r="BK1253" s="150">
        <f t="shared" si="19"/>
        <v>0</v>
      </c>
      <c r="BL1253" s="17" t="s">
        <v>298</v>
      </c>
      <c r="BM1253" s="149" t="s">
        <v>1365</v>
      </c>
    </row>
    <row r="1254" spans="2:65" s="1" customFormat="1" ht="16.5" customHeight="1">
      <c r="B1254" s="32"/>
      <c r="C1254" s="137" t="s">
        <v>1366</v>
      </c>
      <c r="D1254" s="137" t="s">
        <v>201</v>
      </c>
      <c r="E1254" s="138" t="s">
        <v>1367</v>
      </c>
      <c r="F1254" s="139" t="s">
        <v>1368</v>
      </c>
      <c r="G1254" s="140" t="s">
        <v>296</v>
      </c>
      <c r="H1254" s="141">
        <v>6</v>
      </c>
      <c r="I1254" s="142"/>
      <c r="J1254" s="143">
        <f t="shared" si="10"/>
        <v>0</v>
      </c>
      <c r="K1254" s="144"/>
      <c r="L1254" s="32"/>
      <c r="M1254" s="145" t="s">
        <v>1</v>
      </c>
      <c r="N1254" s="146" t="s">
        <v>39</v>
      </c>
      <c r="P1254" s="147">
        <f t="shared" si="11"/>
        <v>0</v>
      </c>
      <c r="Q1254" s="147">
        <v>0</v>
      </c>
      <c r="R1254" s="147">
        <f t="shared" si="12"/>
        <v>0</v>
      </c>
      <c r="S1254" s="147">
        <v>0</v>
      </c>
      <c r="T1254" s="148">
        <f t="shared" si="13"/>
        <v>0</v>
      </c>
      <c r="AR1254" s="149" t="s">
        <v>298</v>
      </c>
      <c r="AT1254" s="149" t="s">
        <v>201</v>
      </c>
      <c r="AU1254" s="149" t="s">
        <v>86</v>
      </c>
      <c r="AY1254" s="17" t="s">
        <v>199</v>
      </c>
      <c r="BE1254" s="150">
        <f t="shared" si="14"/>
        <v>0</v>
      </c>
      <c r="BF1254" s="150">
        <f t="shared" si="15"/>
        <v>0</v>
      </c>
      <c r="BG1254" s="150">
        <f t="shared" si="16"/>
        <v>0</v>
      </c>
      <c r="BH1254" s="150">
        <f t="shared" si="17"/>
        <v>0</v>
      </c>
      <c r="BI1254" s="150">
        <f t="shared" si="18"/>
        <v>0</v>
      </c>
      <c r="BJ1254" s="17" t="s">
        <v>86</v>
      </c>
      <c r="BK1254" s="150">
        <f t="shared" si="19"/>
        <v>0</v>
      </c>
      <c r="BL1254" s="17" t="s">
        <v>298</v>
      </c>
      <c r="BM1254" s="149" t="s">
        <v>1369</v>
      </c>
    </row>
    <row r="1255" spans="2:65" s="1" customFormat="1" ht="24.25" customHeight="1">
      <c r="B1255" s="32"/>
      <c r="C1255" s="173" t="s">
        <v>1370</v>
      </c>
      <c r="D1255" s="173" t="s">
        <v>288</v>
      </c>
      <c r="E1255" s="174" t="s">
        <v>1371</v>
      </c>
      <c r="F1255" s="175" t="s">
        <v>1372</v>
      </c>
      <c r="G1255" s="176" t="s">
        <v>296</v>
      </c>
      <c r="H1255" s="177">
        <v>6</v>
      </c>
      <c r="I1255" s="178"/>
      <c r="J1255" s="179">
        <f t="shared" si="10"/>
        <v>0</v>
      </c>
      <c r="K1255" s="180"/>
      <c r="L1255" s="181"/>
      <c r="M1255" s="182" t="s">
        <v>1</v>
      </c>
      <c r="N1255" s="183" t="s">
        <v>39</v>
      </c>
      <c r="P1255" s="147">
        <f t="shared" si="11"/>
        <v>0</v>
      </c>
      <c r="Q1255" s="147">
        <v>3.0000000000000001E-3</v>
      </c>
      <c r="R1255" s="147">
        <f t="shared" si="12"/>
        <v>1.8000000000000002E-2</v>
      </c>
      <c r="S1255" s="147">
        <v>0</v>
      </c>
      <c r="T1255" s="148">
        <f t="shared" si="13"/>
        <v>0</v>
      </c>
      <c r="AR1255" s="149" t="s">
        <v>384</v>
      </c>
      <c r="AT1255" s="149" t="s">
        <v>288</v>
      </c>
      <c r="AU1255" s="149" t="s">
        <v>86</v>
      </c>
      <c r="AY1255" s="17" t="s">
        <v>199</v>
      </c>
      <c r="BE1255" s="150">
        <f t="shared" si="14"/>
        <v>0</v>
      </c>
      <c r="BF1255" s="150">
        <f t="shared" si="15"/>
        <v>0</v>
      </c>
      <c r="BG1255" s="150">
        <f t="shared" si="16"/>
        <v>0</v>
      </c>
      <c r="BH1255" s="150">
        <f t="shared" si="17"/>
        <v>0</v>
      </c>
      <c r="BI1255" s="150">
        <f t="shared" si="18"/>
        <v>0</v>
      </c>
      <c r="BJ1255" s="17" t="s">
        <v>86</v>
      </c>
      <c r="BK1255" s="150">
        <f t="shared" si="19"/>
        <v>0</v>
      </c>
      <c r="BL1255" s="17" t="s">
        <v>298</v>
      </c>
      <c r="BM1255" s="149" t="s">
        <v>1373</v>
      </c>
    </row>
    <row r="1256" spans="2:65" s="1" customFormat="1" ht="16.5" customHeight="1">
      <c r="B1256" s="32"/>
      <c r="C1256" s="137" t="s">
        <v>1374</v>
      </c>
      <c r="D1256" s="137" t="s">
        <v>201</v>
      </c>
      <c r="E1256" s="138" t="s">
        <v>1375</v>
      </c>
      <c r="F1256" s="139" t="s">
        <v>1376</v>
      </c>
      <c r="G1256" s="140" t="s">
        <v>296</v>
      </c>
      <c r="H1256" s="141">
        <v>8</v>
      </c>
      <c r="I1256" s="142"/>
      <c r="J1256" s="143">
        <f t="shared" si="10"/>
        <v>0</v>
      </c>
      <c r="K1256" s="144"/>
      <c r="L1256" s="32"/>
      <c r="M1256" s="145" t="s">
        <v>1</v>
      </c>
      <c r="N1256" s="146" t="s">
        <v>39</v>
      </c>
      <c r="P1256" s="147">
        <f t="shared" si="11"/>
        <v>0</v>
      </c>
      <c r="Q1256" s="147">
        <v>0</v>
      </c>
      <c r="R1256" s="147">
        <f t="shared" si="12"/>
        <v>0</v>
      </c>
      <c r="S1256" s="147">
        <v>0</v>
      </c>
      <c r="T1256" s="148">
        <f t="shared" si="13"/>
        <v>0</v>
      </c>
      <c r="AR1256" s="149" t="s">
        <v>298</v>
      </c>
      <c r="AT1256" s="149" t="s">
        <v>201</v>
      </c>
      <c r="AU1256" s="149" t="s">
        <v>86</v>
      </c>
      <c r="AY1256" s="17" t="s">
        <v>199</v>
      </c>
      <c r="BE1256" s="150">
        <f t="shared" si="14"/>
        <v>0</v>
      </c>
      <c r="BF1256" s="150">
        <f t="shared" si="15"/>
        <v>0</v>
      </c>
      <c r="BG1256" s="150">
        <f t="shared" si="16"/>
        <v>0</v>
      </c>
      <c r="BH1256" s="150">
        <f t="shared" si="17"/>
        <v>0</v>
      </c>
      <c r="BI1256" s="150">
        <f t="shared" si="18"/>
        <v>0</v>
      </c>
      <c r="BJ1256" s="17" t="s">
        <v>86</v>
      </c>
      <c r="BK1256" s="150">
        <f t="shared" si="19"/>
        <v>0</v>
      </c>
      <c r="BL1256" s="17" t="s">
        <v>298</v>
      </c>
      <c r="BM1256" s="149" t="s">
        <v>1377</v>
      </c>
    </row>
    <row r="1257" spans="2:65" s="1" customFormat="1" ht="16.5" customHeight="1">
      <c r="B1257" s="32"/>
      <c r="C1257" s="173" t="s">
        <v>1378</v>
      </c>
      <c r="D1257" s="173" t="s">
        <v>288</v>
      </c>
      <c r="E1257" s="174" t="s">
        <v>1379</v>
      </c>
      <c r="F1257" s="175" t="s">
        <v>1380</v>
      </c>
      <c r="G1257" s="176" t="s">
        <v>296</v>
      </c>
      <c r="H1257" s="177">
        <v>8</v>
      </c>
      <c r="I1257" s="178"/>
      <c r="J1257" s="179">
        <f t="shared" si="10"/>
        <v>0</v>
      </c>
      <c r="K1257" s="180"/>
      <c r="L1257" s="181"/>
      <c r="M1257" s="182" t="s">
        <v>1</v>
      </c>
      <c r="N1257" s="183" t="s">
        <v>39</v>
      </c>
      <c r="P1257" s="147">
        <f t="shared" si="11"/>
        <v>0</v>
      </c>
      <c r="Q1257" s="147">
        <v>1.2E-4</v>
      </c>
      <c r="R1257" s="147">
        <f t="shared" si="12"/>
        <v>9.6000000000000002E-4</v>
      </c>
      <c r="S1257" s="147">
        <v>0</v>
      </c>
      <c r="T1257" s="148">
        <f t="shared" si="13"/>
        <v>0</v>
      </c>
      <c r="AR1257" s="149" t="s">
        <v>384</v>
      </c>
      <c r="AT1257" s="149" t="s">
        <v>288</v>
      </c>
      <c r="AU1257" s="149" t="s">
        <v>86</v>
      </c>
      <c r="AY1257" s="17" t="s">
        <v>199</v>
      </c>
      <c r="BE1257" s="150">
        <f t="shared" si="14"/>
        <v>0</v>
      </c>
      <c r="BF1257" s="150">
        <f t="shared" si="15"/>
        <v>0</v>
      </c>
      <c r="BG1257" s="150">
        <f t="shared" si="16"/>
        <v>0</v>
      </c>
      <c r="BH1257" s="150">
        <f t="shared" si="17"/>
        <v>0</v>
      </c>
      <c r="BI1257" s="150">
        <f t="shared" si="18"/>
        <v>0</v>
      </c>
      <c r="BJ1257" s="17" t="s">
        <v>86</v>
      </c>
      <c r="BK1257" s="150">
        <f t="shared" si="19"/>
        <v>0</v>
      </c>
      <c r="BL1257" s="17" t="s">
        <v>298</v>
      </c>
      <c r="BM1257" s="149" t="s">
        <v>1381</v>
      </c>
    </row>
    <row r="1258" spans="2:65" s="1" customFormat="1" ht="16.5" customHeight="1">
      <c r="B1258" s="32"/>
      <c r="C1258" s="137" t="s">
        <v>1382</v>
      </c>
      <c r="D1258" s="137" t="s">
        <v>201</v>
      </c>
      <c r="E1258" s="138" t="s">
        <v>1383</v>
      </c>
      <c r="F1258" s="139" t="s">
        <v>1384</v>
      </c>
      <c r="G1258" s="140" t="s">
        <v>296</v>
      </c>
      <c r="H1258" s="141">
        <v>18</v>
      </c>
      <c r="I1258" s="142"/>
      <c r="J1258" s="143">
        <f t="shared" si="10"/>
        <v>0</v>
      </c>
      <c r="K1258" s="144"/>
      <c r="L1258" s="32"/>
      <c r="M1258" s="145" t="s">
        <v>1</v>
      </c>
      <c r="N1258" s="146" t="s">
        <v>39</v>
      </c>
      <c r="P1258" s="147">
        <f t="shared" si="11"/>
        <v>0</v>
      </c>
      <c r="Q1258" s="147">
        <v>0</v>
      </c>
      <c r="R1258" s="147">
        <f t="shared" si="12"/>
        <v>0</v>
      </c>
      <c r="S1258" s="147">
        <v>0</v>
      </c>
      <c r="T1258" s="148">
        <f t="shared" si="13"/>
        <v>0</v>
      </c>
      <c r="AR1258" s="149" t="s">
        <v>298</v>
      </c>
      <c r="AT1258" s="149" t="s">
        <v>201</v>
      </c>
      <c r="AU1258" s="149" t="s">
        <v>86</v>
      </c>
      <c r="AY1258" s="17" t="s">
        <v>199</v>
      </c>
      <c r="BE1258" s="150">
        <f t="shared" si="14"/>
        <v>0</v>
      </c>
      <c r="BF1258" s="150">
        <f t="shared" si="15"/>
        <v>0</v>
      </c>
      <c r="BG1258" s="150">
        <f t="shared" si="16"/>
        <v>0</v>
      </c>
      <c r="BH1258" s="150">
        <f t="shared" si="17"/>
        <v>0</v>
      </c>
      <c r="BI1258" s="150">
        <f t="shared" si="18"/>
        <v>0</v>
      </c>
      <c r="BJ1258" s="17" t="s">
        <v>86</v>
      </c>
      <c r="BK1258" s="150">
        <f t="shared" si="19"/>
        <v>0</v>
      </c>
      <c r="BL1258" s="17" t="s">
        <v>298</v>
      </c>
      <c r="BM1258" s="149" t="s">
        <v>1385</v>
      </c>
    </row>
    <row r="1259" spans="2:65" s="1" customFormat="1" ht="21.75" customHeight="1">
      <c r="B1259" s="32"/>
      <c r="C1259" s="173" t="s">
        <v>1386</v>
      </c>
      <c r="D1259" s="173" t="s">
        <v>288</v>
      </c>
      <c r="E1259" s="174" t="s">
        <v>1387</v>
      </c>
      <c r="F1259" s="175" t="s">
        <v>1388</v>
      </c>
      <c r="G1259" s="176" t="s">
        <v>296</v>
      </c>
      <c r="H1259" s="177">
        <v>18</v>
      </c>
      <c r="I1259" s="178"/>
      <c r="J1259" s="179">
        <f t="shared" si="10"/>
        <v>0</v>
      </c>
      <c r="K1259" s="180"/>
      <c r="L1259" s="181"/>
      <c r="M1259" s="182" t="s">
        <v>1</v>
      </c>
      <c r="N1259" s="183" t="s">
        <v>39</v>
      </c>
      <c r="P1259" s="147">
        <f t="shared" si="11"/>
        <v>0</v>
      </c>
      <c r="Q1259" s="147">
        <v>1.1000000000000001E-3</v>
      </c>
      <c r="R1259" s="147">
        <f t="shared" si="12"/>
        <v>1.9800000000000002E-2</v>
      </c>
      <c r="S1259" s="147">
        <v>0</v>
      </c>
      <c r="T1259" s="148">
        <f t="shared" si="13"/>
        <v>0</v>
      </c>
      <c r="AR1259" s="149" t="s">
        <v>384</v>
      </c>
      <c r="AT1259" s="149" t="s">
        <v>288</v>
      </c>
      <c r="AU1259" s="149" t="s">
        <v>86</v>
      </c>
      <c r="AY1259" s="17" t="s">
        <v>199</v>
      </c>
      <c r="BE1259" s="150">
        <f t="shared" si="14"/>
        <v>0</v>
      </c>
      <c r="BF1259" s="150">
        <f t="shared" si="15"/>
        <v>0</v>
      </c>
      <c r="BG1259" s="150">
        <f t="shared" si="16"/>
        <v>0</v>
      </c>
      <c r="BH1259" s="150">
        <f t="shared" si="17"/>
        <v>0</v>
      </c>
      <c r="BI1259" s="150">
        <f t="shared" si="18"/>
        <v>0</v>
      </c>
      <c r="BJ1259" s="17" t="s">
        <v>86</v>
      </c>
      <c r="BK1259" s="150">
        <f t="shared" si="19"/>
        <v>0</v>
      </c>
      <c r="BL1259" s="17" t="s">
        <v>298</v>
      </c>
      <c r="BM1259" s="149" t="s">
        <v>1389</v>
      </c>
    </row>
    <row r="1260" spans="2:65" s="1" customFormat="1" ht="16.5" customHeight="1">
      <c r="B1260" s="32"/>
      <c r="C1260" s="137" t="s">
        <v>1390</v>
      </c>
      <c r="D1260" s="137" t="s">
        <v>201</v>
      </c>
      <c r="E1260" s="138" t="s">
        <v>1391</v>
      </c>
      <c r="F1260" s="139" t="s">
        <v>1392</v>
      </c>
      <c r="G1260" s="140" t="s">
        <v>296</v>
      </c>
      <c r="H1260" s="141">
        <v>18</v>
      </c>
      <c r="I1260" s="142"/>
      <c r="J1260" s="143">
        <f t="shared" si="10"/>
        <v>0</v>
      </c>
      <c r="K1260" s="144"/>
      <c r="L1260" s="32"/>
      <c r="M1260" s="145" t="s">
        <v>1</v>
      </c>
      <c r="N1260" s="146" t="s">
        <v>39</v>
      </c>
      <c r="P1260" s="147">
        <f t="shared" si="11"/>
        <v>0</v>
      </c>
      <c r="Q1260" s="147">
        <v>0</v>
      </c>
      <c r="R1260" s="147">
        <f t="shared" si="12"/>
        <v>0</v>
      </c>
      <c r="S1260" s="147">
        <v>0</v>
      </c>
      <c r="T1260" s="148">
        <f t="shared" si="13"/>
        <v>0</v>
      </c>
      <c r="AR1260" s="149" t="s">
        <v>298</v>
      </c>
      <c r="AT1260" s="149" t="s">
        <v>201</v>
      </c>
      <c r="AU1260" s="149" t="s">
        <v>86</v>
      </c>
      <c r="AY1260" s="17" t="s">
        <v>199</v>
      </c>
      <c r="BE1260" s="150">
        <f t="shared" si="14"/>
        <v>0</v>
      </c>
      <c r="BF1260" s="150">
        <f t="shared" si="15"/>
        <v>0</v>
      </c>
      <c r="BG1260" s="150">
        <f t="shared" si="16"/>
        <v>0</v>
      </c>
      <c r="BH1260" s="150">
        <f t="shared" si="17"/>
        <v>0</v>
      </c>
      <c r="BI1260" s="150">
        <f t="shared" si="18"/>
        <v>0</v>
      </c>
      <c r="BJ1260" s="17" t="s">
        <v>86</v>
      </c>
      <c r="BK1260" s="150">
        <f t="shared" si="19"/>
        <v>0</v>
      </c>
      <c r="BL1260" s="17" t="s">
        <v>298</v>
      </c>
      <c r="BM1260" s="149" t="s">
        <v>1393</v>
      </c>
    </row>
    <row r="1261" spans="2:65" s="1" customFormat="1" ht="24.25" customHeight="1">
      <c r="B1261" s="32"/>
      <c r="C1261" s="173" t="s">
        <v>1394</v>
      </c>
      <c r="D1261" s="173" t="s">
        <v>288</v>
      </c>
      <c r="E1261" s="174" t="s">
        <v>1395</v>
      </c>
      <c r="F1261" s="175" t="s">
        <v>1396</v>
      </c>
      <c r="G1261" s="176" t="s">
        <v>296</v>
      </c>
      <c r="H1261" s="177">
        <v>18</v>
      </c>
      <c r="I1261" s="178"/>
      <c r="J1261" s="179">
        <f t="shared" si="10"/>
        <v>0</v>
      </c>
      <c r="K1261" s="180"/>
      <c r="L1261" s="181"/>
      <c r="M1261" s="182" t="s">
        <v>1</v>
      </c>
      <c r="N1261" s="183" t="s">
        <v>39</v>
      </c>
      <c r="P1261" s="147">
        <f t="shared" si="11"/>
        <v>0</v>
      </c>
      <c r="Q1261" s="147">
        <v>1E-3</v>
      </c>
      <c r="R1261" s="147">
        <f t="shared" si="12"/>
        <v>1.8000000000000002E-2</v>
      </c>
      <c r="S1261" s="147">
        <v>0</v>
      </c>
      <c r="T1261" s="148">
        <f t="shared" si="13"/>
        <v>0</v>
      </c>
      <c r="AR1261" s="149" t="s">
        <v>384</v>
      </c>
      <c r="AT1261" s="149" t="s">
        <v>288</v>
      </c>
      <c r="AU1261" s="149" t="s">
        <v>86</v>
      </c>
      <c r="AY1261" s="17" t="s">
        <v>199</v>
      </c>
      <c r="BE1261" s="150">
        <f t="shared" si="14"/>
        <v>0</v>
      </c>
      <c r="BF1261" s="150">
        <f t="shared" si="15"/>
        <v>0</v>
      </c>
      <c r="BG1261" s="150">
        <f t="shared" si="16"/>
        <v>0</v>
      </c>
      <c r="BH1261" s="150">
        <f t="shared" si="17"/>
        <v>0</v>
      </c>
      <c r="BI1261" s="150">
        <f t="shared" si="18"/>
        <v>0</v>
      </c>
      <c r="BJ1261" s="17" t="s">
        <v>86</v>
      </c>
      <c r="BK1261" s="150">
        <f t="shared" si="19"/>
        <v>0</v>
      </c>
      <c r="BL1261" s="17" t="s">
        <v>298</v>
      </c>
      <c r="BM1261" s="149" t="s">
        <v>1397</v>
      </c>
    </row>
    <row r="1262" spans="2:65" s="1" customFormat="1" ht="16.5" customHeight="1">
      <c r="B1262" s="32"/>
      <c r="C1262" s="137" t="s">
        <v>1398</v>
      </c>
      <c r="D1262" s="137" t="s">
        <v>201</v>
      </c>
      <c r="E1262" s="138" t="s">
        <v>1399</v>
      </c>
      <c r="F1262" s="139" t="s">
        <v>1400</v>
      </c>
      <c r="G1262" s="140" t="s">
        <v>296</v>
      </c>
      <c r="H1262" s="141">
        <v>6</v>
      </c>
      <c r="I1262" s="142"/>
      <c r="J1262" s="143">
        <f t="shared" si="10"/>
        <v>0</v>
      </c>
      <c r="K1262" s="144"/>
      <c r="L1262" s="32"/>
      <c r="M1262" s="145" t="s">
        <v>1</v>
      </c>
      <c r="N1262" s="146" t="s">
        <v>39</v>
      </c>
      <c r="P1262" s="147">
        <f t="shared" si="11"/>
        <v>0</v>
      </c>
      <c r="Q1262" s="147">
        <v>0</v>
      </c>
      <c r="R1262" s="147">
        <f t="shared" si="12"/>
        <v>0</v>
      </c>
      <c r="S1262" s="147">
        <v>0</v>
      </c>
      <c r="T1262" s="148">
        <f t="shared" si="13"/>
        <v>0</v>
      </c>
      <c r="AR1262" s="149" t="s">
        <v>298</v>
      </c>
      <c r="AT1262" s="149" t="s">
        <v>201</v>
      </c>
      <c r="AU1262" s="149" t="s">
        <v>86</v>
      </c>
      <c r="AY1262" s="17" t="s">
        <v>199</v>
      </c>
      <c r="BE1262" s="150">
        <f t="shared" si="14"/>
        <v>0</v>
      </c>
      <c r="BF1262" s="150">
        <f t="shared" si="15"/>
        <v>0</v>
      </c>
      <c r="BG1262" s="150">
        <f t="shared" si="16"/>
        <v>0</v>
      </c>
      <c r="BH1262" s="150">
        <f t="shared" si="17"/>
        <v>0</v>
      </c>
      <c r="BI1262" s="150">
        <f t="shared" si="18"/>
        <v>0</v>
      </c>
      <c r="BJ1262" s="17" t="s">
        <v>86</v>
      </c>
      <c r="BK1262" s="150">
        <f t="shared" si="19"/>
        <v>0</v>
      </c>
      <c r="BL1262" s="17" t="s">
        <v>298</v>
      </c>
      <c r="BM1262" s="149" t="s">
        <v>1401</v>
      </c>
    </row>
    <row r="1263" spans="2:65" s="1" customFormat="1" ht="21.75" customHeight="1">
      <c r="B1263" s="32"/>
      <c r="C1263" s="173" t="s">
        <v>1402</v>
      </c>
      <c r="D1263" s="173" t="s">
        <v>288</v>
      </c>
      <c r="E1263" s="174" t="s">
        <v>1403</v>
      </c>
      <c r="F1263" s="175" t="s">
        <v>1404</v>
      </c>
      <c r="G1263" s="176" t="s">
        <v>296</v>
      </c>
      <c r="H1263" s="177">
        <v>6</v>
      </c>
      <c r="I1263" s="178"/>
      <c r="J1263" s="179">
        <f t="shared" si="10"/>
        <v>0</v>
      </c>
      <c r="K1263" s="180"/>
      <c r="L1263" s="181"/>
      <c r="M1263" s="182" t="s">
        <v>1</v>
      </c>
      <c r="N1263" s="183" t="s">
        <v>39</v>
      </c>
      <c r="P1263" s="147">
        <f t="shared" si="11"/>
        <v>0</v>
      </c>
      <c r="Q1263" s="147">
        <v>1E-3</v>
      </c>
      <c r="R1263" s="147">
        <f t="shared" si="12"/>
        <v>6.0000000000000001E-3</v>
      </c>
      <c r="S1263" s="147">
        <v>0</v>
      </c>
      <c r="T1263" s="148">
        <f t="shared" si="13"/>
        <v>0</v>
      </c>
      <c r="AR1263" s="149" t="s">
        <v>384</v>
      </c>
      <c r="AT1263" s="149" t="s">
        <v>288</v>
      </c>
      <c r="AU1263" s="149" t="s">
        <v>86</v>
      </c>
      <c r="AY1263" s="17" t="s">
        <v>199</v>
      </c>
      <c r="BE1263" s="150">
        <f t="shared" si="14"/>
        <v>0</v>
      </c>
      <c r="BF1263" s="150">
        <f t="shared" si="15"/>
        <v>0</v>
      </c>
      <c r="BG1263" s="150">
        <f t="shared" si="16"/>
        <v>0</v>
      </c>
      <c r="BH1263" s="150">
        <f t="shared" si="17"/>
        <v>0</v>
      </c>
      <c r="BI1263" s="150">
        <f t="shared" si="18"/>
        <v>0</v>
      </c>
      <c r="BJ1263" s="17" t="s">
        <v>86</v>
      </c>
      <c r="BK1263" s="150">
        <f t="shared" si="19"/>
        <v>0</v>
      </c>
      <c r="BL1263" s="17" t="s">
        <v>298</v>
      </c>
      <c r="BM1263" s="149" t="s">
        <v>1405</v>
      </c>
    </row>
    <row r="1264" spans="2:65" s="1" customFormat="1" ht="16.5" customHeight="1">
      <c r="B1264" s="32"/>
      <c r="C1264" s="137" t="s">
        <v>1406</v>
      </c>
      <c r="D1264" s="137" t="s">
        <v>201</v>
      </c>
      <c r="E1264" s="138" t="s">
        <v>1407</v>
      </c>
      <c r="F1264" s="139" t="s">
        <v>1408</v>
      </c>
      <c r="G1264" s="140" t="s">
        <v>296</v>
      </c>
      <c r="H1264" s="141">
        <v>6</v>
      </c>
      <c r="I1264" s="142"/>
      <c r="J1264" s="143">
        <f t="shared" si="10"/>
        <v>0</v>
      </c>
      <c r="K1264" s="144"/>
      <c r="L1264" s="32"/>
      <c r="M1264" s="145" t="s">
        <v>1</v>
      </c>
      <c r="N1264" s="146" t="s">
        <v>39</v>
      </c>
      <c r="P1264" s="147">
        <f t="shared" si="11"/>
        <v>0</v>
      </c>
      <c r="Q1264" s="147">
        <v>0</v>
      </c>
      <c r="R1264" s="147">
        <f t="shared" si="12"/>
        <v>0</v>
      </c>
      <c r="S1264" s="147">
        <v>0</v>
      </c>
      <c r="T1264" s="148">
        <f t="shared" si="13"/>
        <v>0</v>
      </c>
      <c r="AR1264" s="149" t="s">
        <v>298</v>
      </c>
      <c r="AT1264" s="149" t="s">
        <v>201</v>
      </c>
      <c r="AU1264" s="149" t="s">
        <v>86</v>
      </c>
      <c r="AY1264" s="17" t="s">
        <v>199</v>
      </c>
      <c r="BE1264" s="150">
        <f t="shared" si="14"/>
        <v>0</v>
      </c>
      <c r="BF1264" s="150">
        <f t="shared" si="15"/>
        <v>0</v>
      </c>
      <c r="BG1264" s="150">
        <f t="shared" si="16"/>
        <v>0</v>
      </c>
      <c r="BH1264" s="150">
        <f t="shared" si="17"/>
        <v>0</v>
      </c>
      <c r="BI1264" s="150">
        <f t="shared" si="18"/>
        <v>0</v>
      </c>
      <c r="BJ1264" s="17" t="s">
        <v>86</v>
      </c>
      <c r="BK1264" s="150">
        <f t="shared" si="19"/>
        <v>0</v>
      </c>
      <c r="BL1264" s="17" t="s">
        <v>298</v>
      </c>
      <c r="BM1264" s="149" t="s">
        <v>1409</v>
      </c>
    </row>
    <row r="1265" spans="2:65" s="1" customFormat="1" ht="21.75" customHeight="1">
      <c r="B1265" s="32"/>
      <c r="C1265" s="173" t="s">
        <v>1410</v>
      </c>
      <c r="D1265" s="173" t="s">
        <v>288</v>
      </c>
      <c r="E1265" s="174" t="s">
        <v>1411</v>
      </c>
      <c r="F1265" s="175" t="s">
        <v>1412</v>
      </c>
      <c r="G1265" s="176" t="s">
        <v>296</v>
      </c>
      <c r="H1265" s="177">
        <v>6</v>
      </c>
      <c r="I1265" s="178"/>
      <c r="J1265" s="179">
        <f t="shared" si="10"/>
        <v>0</v>
      </c>
      <c r="K1265" s="180"/>
      <c r="L1265" s="181"/>
      <c r="M1265" s="182" t="s">
        <v>1</v>
      </c>
      <c r="N1265" s="183" t="s">
        <v>39</v>
      </c>
      <c r="P1265" s="147">
        <f t="shared" si="11"/>
        <v>0</v>
      </c>
      <c r="Q1265" s="147">
        <v>1E-3</v>
      </c>
      <c r="R1265" s="147">
        <f t="shared" si="12"/>
        <v>6.0000000000000001E-3</v>
      </c>
      <c r="S1265" s="147">
        <v>0</v>
      </c>
      <c r="T1265" s="148">
        <f t="shared" si="13"/>
        <v>0</v>
      </c>
      <c r="AR1265" s="149" t="s">
        <v>384</v>
      </c>
      <c r="AT1265" s="149" t="s">
        <v>288</v>
      </c>
      <c r="AU1265" s="149" t="s">
        <v>86</v>
      </c>
      <c r="AY1265" s="17" t="s">
        <v>199</v>
      </c>
      <c r="BE1265" s="150">
        <f t="shared" si="14"/>
        <v>0</v>
      </c>
      <c r="BF1265" s="150">
        <f t="shared" si="15"/>
        <v>0</v>
      </c>
      <c r="BG1265" s="150">
        <f t="shared" si="16"/>
        <v>0</v>
      </c>
      <c r="BH1265" s="150">
        <f t="shared" si="17"/>
        <v>0</v>
      </c>
      <c r="BI1265" s="150">
        <f t="shared" si="18"/>
        <v>0</v>
      </c>
      <c r="BJ1265" s="17" t="s">
        <v>86</v>
      </c>
      <c r="BK1265" s="150">
        <f t="shared" si="19"/>
        <v>0</v>
      </c>
      <c r="BL1265" s="17" t="s">
        <v>298</v>
      </c>
      <c r="BM1265" s="149" t="s">
        <v>1413</v>
      </c>
    </row>
    <row r="1266" spans="2:65" s="1" customFormat="1" ht="16.5" customHeight="1">
      <c r="B1266" s="32"/>
      <c r="C1266" s="137" t="s">
        <v>1414</v>
      </c>
      <c r="D1266" s="137" t="s">
        <v>201</v>
      </c>
      <c r="E1266" s="138" t="s">
        <v>1415</v>
      </c>
      <c r="F1266" s="139" t="s">
        <v>1416</v>
      </c>
      <c r="G1266" s="140" t="s">
        <v>296</v>
      </c>
      <c r="H1266" s="141">
        <v>6</v>
      </c>
      <c r="I1266" s="142"/>
      <c r="J1266" s="143">
        <f t="shared" si="10"/>
        <v>0</v>
      </c>
      <c r="K1266" s="144"/>
      <c r="L1266" s="32"/>
      <c r="M1266" s="145" t="s">
        <v>1</v>
      </c>
      <c r="N1266" s="146" t="s">
        <v>39</v>
      </c>
      <c r="P1266" s="147">
        <f t="shared" si="11"/>
        <v>0</v>
      </c>
      <c r="Q1266" s="147">
        <v>0</v>
      </c>
      <c r="R1266" s="147">
        <f t="shared" si="12"/>
        <v>0</v>
      </c>
      <c r="S1266" s="147">
        <v>0</v>
      </c>
      <c r="T1266" s="148">
        <f t="shared" si="13"/>
        <v>0</v>
      </c>
      <c r="AR1266" s="149" t="s">
        <v>298</v>
      </c>
      <c r="AT1266" s="149" t="s">
        <v>201</v>
      </c>
      <c r="AU1266" s="149" t="s">
        <v>86</v>
      </c>
      <c r="AY1266" s="17" t="s">
        <v>199</v>
      </c>
      <c r="BE1266" s="150">
        <f t="shared" si="14"/>
        <v>0</v>
      </c>
      <c r="BF1266" s="150">
        <f t="shared" si="15"/>
        <v>0</v>
      </c>
      <c r="BG1266" s="150">
        <f t="shared" si="16"/>
        <v>0</v>
      </c>
      <c r="BH1266" s="150">
        <f t="shared" si="17"/>
        <v>0</v>
      </c>
      <c r="BI1266" s="150">
        <f t="shared" si="18"/>
        <v>0</v>
      </c>
      <c r="BJ1266" s="17" t="s">
        <v>86</v>
      </c>
      <c r="BK1266" s="150">
        <f t="shared" si="19"/>
        <v>0</v>
      </c>
      <c r="BL1266" s="17" t="s">
        <v>298</v>
      </c>
      <c r="BM1266" s="149" t="s">
        <v>1417</v>
      </c>
    </row>
    <row r="1267" spans="2:65" s="1" customFormat="1" ht="16.5" customHeight="1">
      <c r="B1267" s="32"/>
      <c r="C1267" s="173" t="s">
        <v>1418</v>
      </c>
      <c r="D1267" s="173" t="s">
        <v>288</v>
      </c>
      <c r="E1267" s="174" t="s">
        <v>1419</v>
      </c>
      <c r="F1267" s="175" t="s">
        <v>1420</v>
      </c>
      <c r="G1267" s="176" t="s">
        <v>296</v>
      </c>
      <c r="H1267" s="177">
        <v>6</v>
      </c>
      <c r="I1267" s="178"/>
      <c r="J1267" s="179">
        <f t="shared" si="10"/>
        <v>0</v>
      </c>
      <c r="K1267" s="180"/>
      <c r="L1267" s="181"/>
      <c r="M1267" s="182" t="s">
        <v>1</v>
      </c>
      <c r="N1267" s="183" t="s">
        <v>39</v>
      </c>
      <c r="P1267" s="147">
        <f t="shared" si="11"/>
        <v>0</v>
      </c>
      <c r="Q1267" s="147">
        <v>4.7999999999999996E-3</v>
      </c>
      <c r="R1267" s="147">
        <f t="shared" si="12"/>
        <v>2.8799999999999999E-2</v>
      </c>
      <c r="S1267" s="147">
        <v>0</v>
      </c>
      <c r="T1267" s="148">
        <f t="shared" si="13"/>
        <v>0</v>
      </c>
      <c r="AR1267" s="149" t="s">
        <v>384</v>
      </c>
      <c r="AT1267" s="149" t="s">
        <v>288</v>
      </c>
      <c r="AU1267" s="149" t="s">
        <v>86</v>
      </c>
      <c r="AY1267" s="17" t="s">
        <v>199</v>
      </c>
      <c r="BE1267" s="150">
        <f t="shared" si="14"/>
        <v>0</v>
      </c>
      <c r="BF1267" s="150">
        <f t="shared" si="15"/>
        <v>0</v>
      </c>
      <c r="BG1267" s="150">
        <f t="shared" si="16"/>
        <v>0</v>
      </c>
      <c r="BH1267" s="150">
        <f t="shared" si="17"/>
        <v>0</v>
      </c>
      <c r="BI1267" s="150">
        <f t="shared" si="18"/>
        <v>0</v>
      </c>
      <c r="BJ1267" s="17" t="s">
        <v>86</v>
      </c>
      <c r="BK1267" s="150">
        <f t="shared" si="19"/>
        <v>0</v>
      </c>
      <c r="BL1267" s="17" t="s">
        <v>298</v>
      </c>
      <c r="BM1267" s="149" t="s">
        <v>1421</v>
      </c>
    </row>
    <row r="1268" spans="2:65" s="1" customFormat="1" ht="33" customHeight="1">
      <c r="B1268" s="32"/>
      <c r="C1268" s="137" t="s">
        <v>1422</v>
      </c>
      <c r="D1268" s="137" t="s">
        <v>201</v>
      </c>
      <c r="E1268" s="138" t="s">
        <v>1423</v>
      </c>
      <c r="F1268" s="139" t="s">
        <v>1424</v>
      </c>
      <c r="G1268" s="140" t="s">
        <v>1239</v>
      </c>
      <c r="H1268" s="141">
        <v>1</v>
      </c>
      <c r="I1268" s="142"/>
      <c r="J1268" s="143">
        <f t="shared" si="10"/>
        <v>0</v>
      </c>
      <c r="K1268" s="144"/>
      <c r="L1268" s="32"/>
      <c r="M1268" s="145" t="s">
        <v>1</v>
      </c>
      <c r="N1268" s="146" t="s">
        <v>39</v>
      </c>
      <c r="P1268" s="147">
        <f t="shared" si="11"/>
        <v>0</v>
      </c>
      <c r="Q1268" s="147">
        <v>4.9300000000000004E-3</v>
      </c>
      <c r="R1268" s="147">
        <f t="shared" si="12"/>
        <v>4.9300000000000004E-3</v>
      </c>
      <c r="S1268" s="147">
        <v>0</v>
      </c>
      <c r="T1268" s="148">
        <f t="shared" si="13"/>
        <v>0</v>
      </c>
      <c r="AR1268" s="149" t="s">
        <v>298</v>
      </c>
      <c r="AT1268" s="149" t="s">
        <v>201</v>
      </c>
      <c r="AU1268" s="149" t="s">
        <v>86</v>
      </c>
      <c r="AY1268" s="17" t="s">
        <v>199</v>
      </c>
      <c r="BE1268" s="150">
        <f t="shared" si="14"/>
        <v>0</v>
      </c>
      <c r="BF1268" s="150">
        <f t="shared" si="15"/>
        <v>0</v>
      </c>
      <c r="BG1268" s="150">
        <f t="shared" si="16"/>
        <v>0</v>
      </c>
      <c r="BH1268" s="150">
        <f t="shared" si="17"/>
        <v>0</v>
      </c>
      <c r="BI1268" s="150">
        <f t="shared" si="18"/>
        <v>0</v>
      </c>
      <c r="BJ1268" s="17" t="s">
        <v>86</v>
      </c>
      <c r="BK1268" s="150">
        <f t="shared" si="19"/>
        <v>0</v>
      </c>
      <c r="BL1268" s="17" t="s">
        <v>298</v>
      </c>
      <c r="BM1268" s="149" t="s">
        <v>1425</v>
      </c>
    </row>
    <row r="1269" spans="2:65" s="1" customFormat="1" ht="24.25" customHeight="1">
      <c r="B1269" s="32"/>
      <c r="C1269" s="137" t="s">
        <v>1426</v>
      </c>
      <c r="D1269" s="137" t="s">
        <v>201</v>
      </c>
      <c r="E1269" s="138" t="s">
        <v>1427</v>
      </c>
      <c r="F1269" s="139" t="s">
        <v>1428</v>
      </c>
      <c r="G1269" s="140" t="s">
        <v>1239</v>
      </c>
      <c r="H1269" s="141">
        <v>1</v>
      </c>
      <c r="I1269" s="142"/>
      <c r="J1269" s="143">
        <f t="shared" si="10"/>
        <v>0</v>
      </c>
      <c r="K1269" s="144"/>
      <c r="L1269" s="32"/>
      <c r="M1269" s="145" t="s">
        <v>1</v>
      </c>
      <c r="N1269" s="146" t="s">
        <v>39</v>
      </c>
      <c r="P1269" s="147">
        <f t="shared" si="11"/>
        <v>0</v>
      </c>
      <c r="Q1269" s="147">
        <v>1.4749999999999999E-2</v>
      </c>
      <c r="R1269" s="147">
        <f t="shared" si="12"/>
        <v>1.4749999999999999E-2</v>
      </c>
      <c r="S1269" s="147">
        <v>0</v>
      </c>
      <c r="T1269" s="148">
        <f t="shared" si="13"/>
        <v>0</v>
      </c>
      <c r="AR1269" s="149" t="s">
        <v>298</v>
      </c>
      <c r="AT1269" s="149" t="s">
        <v>201</v>
      </c>
      <c r="AU1269" s="149" t="s">
        <v>86</v>
      </c>
      <c r="AY1269" s="17" t="s">
        <v>199</v>
      </c>
      <c r="BE1269" s="150">
        <f t="shared" si="14"/>
        <v>0</v>
      </c>
      <c r="BF1269" s="150">
        <f t="shared" si="15"/>
        <v>0</v>
      </c>
      <c r="BG1269" s="150">
        <f t="shared" si="16"/>
        <v>0</v>
      </c>
      <c r="BH1269" s="150">
        <f t="shared" si="17"/>
        <v>0</v>
      </c>
      <c r="BI1269" s="150">
        <f t="shared" si="18"/>
        <v>0</v>
      </c>
      <c r="BJ1269" s="17" t="s">
        <v>86</v>
      </c>
      <c r="BK1269" s="150">
        <f t="shared" si="19"/>
        <v>0</v>
      </c>
      <c r="BL1269" s="17" t="s">
        <v>298</v>
      </c>
      <c r="BM1269" s="149" t="s">
        <v>1429</v>
      </c>
    </row>
    <row r="1270" spans="2:65" s="1" customFormat="1" ht="16.5" customHeight="1">
      <c r="B1270" s="32"/>
      <c r="C1270" s="137" t="s">
        <v>1430</v>
      </c>
      <c r="D1270" s="137" t="s">
        <v>201</v>
      </c>
      <c r="E1270" s="138" t="s">
        <v>1431</v>
      </c>
      <c r="F1270" s="139" t="s">
        <v>1432</v>
      </c>
      <c r="G1270" s="140" t="s">
        <v>296</v>
      </c>
      <c r="H1270" s="141">
        <v>6</v>
      </c>
      <c r="I1270" s="142"/>
      <c r="J1270" s="143">
        <f t="shared" si="10"/>
        <v>0</v>
      </c>
      <c r="K1270" s="144"/>
      <c r="L1270" s="32"/>
      <c r="M1270" s="145" t="s">
        <v>1</v>
      </c>
      <c r="N1270" s="146" t="s">
        <v>39</v>
      </c>
      <c r="P1270" s="147">
        <f t="shared" si="11"/>
        <v>0</v>
      </c>
      <c r="Q1270" s="147">
        <v>2.7E-4</v>
      </c>
      <c r="R1270" s="147">
        <f t="shared" si="12"/>
        <v>1.6199999999999999E-3</v>
      </c>
      <c r="S1270" s="147">
        <v>0</v>
      </c>
      <c r="T1270" s="148">
        <f t="shared" si="13"/>
        <v>0</v>
      </c>
      <c r="AR1270" s="149" t="s">
        <v>298</v>
      </c>
      <c r="AT1270" s="149" t="s">
        <v>201</v>
      </c>
      <c r="AU1270" s="149" t="s">
        <v>86</v>
      </c>
      <c r="AY1270" s="17" t="s">
        <v>199</v>
      </c>
      <c r="BE1270" s="150">
        <f t="shared" si="14"/>
        <v>0</v>
      </c>
      <c r="BF1270" s="150">
        <f t="shared" si="15"/>
        <v>0</v>
      </c>
      <c r="BG1270" s="150">
        <f t="shared" si="16"/>
        <v>0</v>
      </c>
      <c r="BH1270" s="150">
        <f t="shared" si="17"/>
        <v>0</v>
      </c>
      <c r="BI1270" s="150">
        <f t="shared" si="18"/>
        <v>0</v>
      </c>
      <c r="BJ1270" s="17" t="s">
        <v>86</v>
      </c>
      <c r="BK1270" s="150">
        <f t="shared" si="19"/>
        <v>0</v>
      </c>
      <c r="BL1270" s="17" t="s">
        <v>298</v>
      </c>
      <c r="BM1270" s="149" t="s">
        <v>1433</v>
      </c>
    </row>
    <row r="1271" spans="2:65" s="1" customFormat="1" ht="24.25" customHeight="1">
      <c r="B1271" s="32"/>
      <c r="C1271" s="137" t="s">
        <v>1434</v>
      </c>
      <c r="D1271" s="137" t="s">
        <v>201</v>
      </c>
      <c r="E1271" s="138" t="s">
        <v>1435</v>
      </c>
      <c r="F1271" s="139" t="s">
        <v>1436</v>
      </c>
      <c r="G1271" s="140" t="s">
        <v>1239</v>
      </c>
      <c r="H1271" s="141">
        <v>18</v>
      </c>
      <c r="I1271" s="142"/>
      <c r="J1271" s="143">
        <f t="shared" si="10"/>
        <v>0</v>
      </c>
      <c r="K1271" s="144"/>
      <c r="L1271" s="32"/>
      <c r="M1271" s="145" t="s">
        <v>1</v>
      </c>
      <c r="N1271" s="146" t="s">
        <v>39</v>
      </c>
      <c r="P1271" s="147">
        <f t="shared" si="11"/>
        <v>0</v>
      </c>
      <c r="Q1271" s="147">
        <v>2.4000000000000001E-4</v>
      </c>
      <c r="R1271" s="147">
        <f t="shared" si="12"/>
        <v>4.3200000000000001E-3</v>
      </c>
      <c r="S1271" s="147">
        <v>0</v>
      </c>
      <c r="T1271" s="148">
        <f t="shared" si="13"/>
        <v>0</v>
      </c>
      <c r="AR1271" s="149" t="s">
        <v>298</v>
      </c>
      <c r="AT1271" s="149" t="s">
        <v>201</v>
      </c>
      <c r="AU1271" s="149" t="s">
        <v>86</v>
      </c>
      <c r="AY1271" s="17" t="s">
        <v>199</v>
      </c>
      <c r="BE1271" s="150">
        <f t="shared" si="14"/>
        <v>0</v>
      </c>
      <c r="BF1271" s="150">
        <f t="shared" si="15"/>
        <v>0</v>
      </c>
      <c r="BG1271" s="150">
        <f t="shared" si="16"/>
        <v>0</v>
      </c>
      <c r="BH1271" s="150">
        <f t="shared" si="17"/>
        <v>0</v>
      </c>
      <c r="BI1271" s="150">
        <f t="shared" si="18"/>
        <v>0</v>
      </c>
      <c r="BJ1271" s="17" t="s">
        <v>86</v>
      </c>
      <c r="BK1271" s="150">
        <f t="shared" si="19"/>
        <v>0</v>
      </c>
      <c r="BL1271" s="17" t="s">
        <v>298</v>
      </c>
      <c r="BM1271" s="149" t="s">
        <v>1437</v>
      </c>
    </row>
    <row r="1272" spans="2:65" s="12" customFormat="1" ht="12">
      <c r="B1272" s="151"/>
      <c r="D1272" s="152" t="s">
        <v>207</v>
      </c>
      <c r="E1272" s="153" t="s">
        <v>1</v>
      </c>
      <c r="F1272" s="154" t="s">
        <v>1438</v>
      </c>
      <c r="H1272" s="155">
        <v>18</v>
      </c>
      <c r="I1272" s="156"/>
      <c r="L1272" s="151"/>
      <c r="M1272" s="157"/>
      <c r="T1272" s="158"/>
      <c r="AT1272" s="153" t="s">
        <v>207</v>
      </c>
      <c r="AU1272" s="153" t="s">
        <v>86</v>
      </c>
      <c r="AV1272" s="12" t="s">
        <v>86</v>
      </c>
      <c r="AW1272" s="12" t="s">
        <v>30</v>
      </c>
      <c r="AX1272" s="12" t="s">
        <v>73</v>
      </c>
      <c r="AY1272" s="153" t="s">
        <v>199</v>
      </c>
    </row>
    <row r="1273" spans="2:65" s="13" customFormat="1" ht="12">
      <c r="B1273" s="159"/>
      <c r="D1273" s="152" t="s">
        <v>207</v>
      </c>
      <c r="E1273" s="160" t="s">
        <v>1</v>
      </c>
      <c r="F1273" s="161" t="s">
        <v>209</v>
      </c>
      <c r="H1273" s="162">
        <v>18</v>
      </c>
      <c r="I1273" s="163"/>
      <c r="L1273" s="159"/>
      <c r="M1273" s="164"/>
      <c r="T1273" s="165"/>
      <c r="AT1273" s="160" t="s">
        <v>207</v>
      </c>
      <c r="AU1273" s="160" t="s">
        <v>86</v>
      </c>
      <c r="AV1273" s="13" t="s">
        <v>205</v>
      </c>
      <c r="AW1273" s="13" t="s">
        <v>30</v>
      </c>
      <c r="AX1273" s="13" t="s">
        <v>80</v>
      </c>
      <c r="AY1273" s="160" t="s">
        <v>199</v>
      </c>
    </row>
    <row r="1274" spans="2:65" s="1" customFormat="1" ht="24.25" customHeight="1">
      <c r="B1274" s="32"/>
      <c r="C1274" s="137" t="s">
        <v>1439</v>
      </c>
      <c r="D1274" s="137" t="s">
        <v>201</v>
      </c>
      <c r="E1274" s="138" t="s">
        <v>1440</v>
      </c>
      <c r="F1274" s="139" t="s">
        <v>1441</v>
      </c>
      <c r="G1274" s="140" t="s">
        <v>1239</v>
      </c>
      <c r="H1274" s="141">
        <v>2</v>
      </c>
      <c r="I1274" s="142"/>
      <c r="J1274" s="143">
        <f>ROUND(I1274*H1274,2)</f>
        <v>0</v>
      </c>
      <c r="K1274" s="144"/>
      <c r="L1274" s="32"/>
      <c r="M1274" s="145" t="s">
        <v>1</v>
      </c>
      <c r="N1274" s="146" t="s">
        <v>39</v>
      </c>
      <c r="P1274" s="147">
        <f>O1274*H1274</f>
        <v>0</v>
      </c>
      <c r="Q1274" s="147">
        <v>1.8E-3</v>
      </c>
      <c r="R1274" s="147">
        <f>Q1274*H1274</f>
        <v>3.5999999999999999E-3</v>
      </c>
      <c r="S1274" s="147">
        <v>0</v>
      </c>
      <c r="T1274" s="148">
        <f>S1274*H1274</f>
        <v>0</v>
      </c>
      <c r="AR1274" s="149" t="s">
        <v>298</v>
      </c>
      <c r="AT1274" s="149" t="s">
        <v>201</v>
      </c>
      <c r="AU1274" s="149" t="s">
        <v>86</v>
      </c>
      <c r="AY1274" s="17" t="s">
        <v>199</v>
      </c>
      <c r="BE1274" s="150">
        <f>IF(N1274="základní",J1274,0)</f>
        <v>0</v>
      </c>
      <c r="BF1274" s="150">
        <f>IF(N1274="snížená",J1274,0)</f>
        <v>0</v>
      </c>
      <c r="BG1274" s="150">
        <f>IF(N1274="zákl. přenesená",J1274,0)</f>
        <v>0</v>
      </c>
      <c r="BH1274" s="150">
        <f>IF(N1274="sníž. přenesená",J1274,0)</f>
        <v>0</v>
      </c>
      <c r="BI1274" s="150">
        <f>IF(N1274="nulová",J1274,0)</f>
        <v>0</v>
      </c>
      <c r="BJ1274" s="17" t="s">
        <v>86</v>
      </c>
      <c r="BK1274" s="150">
        <f>ROUND(I1274*H1274,2)</f>
        <v>0</v>
      </c>
      <c r="BL1274" s="17" t="s">
        <v>298</v>
      </c>
      <c r="BM1274" s="149" t="s">
        <v>1442</v>
      </c>
    </row>
    <row r="1275" spans="2:65" s="12" customFormat="1" ht="12">
      <c r="B1275" s="151"/>
      <c r="D1275" s="152" t="s">
        <v>207</v>
      </c>
      <c r="E1275" s="153" t="s">
        <v>1</v>
      </c>
      <c r="F1275" s="154" t="s">
        <v>1245</v>
      </c>
      <c r="H1275" s="155">
        <v>1</v>
      </c>
      <c r="I1275" s="156"/>
      <c r="L1275" s="151"/>
      <c r="M1275" s="157"/>
      <c r="T1275" s="158"/>
      <c r="AT1275" s="153" t="s">
        <v>207</v>
      </c>
      <c r="AU1275" s="153" t="s">
        <v>86</v>
      </c>
      <c r="AV1275" s="12" t="s">
        <v>86</v>
      </c>
      <c r="AW1275" s="12" t="s">
        <v>30</v>
      </c>
      <c r="AX1275" s="12" t="s">
        <v>73</v>
      </c>
      <c r="AY1275" s="153" t="s">
        <v>199</v>
      </c>
    </row>
    <row r="1276" spans="2:65" s="14" customFormat="1" ht="12">
      <c r="B1276" s="166"/>
      <c r="D1276" s="152" t="s">
        <v>207</v>
      </c>
      <c r="E1276" s="167" t="s">
        <v>1</v>
      </c>
      <c r="F1276" s="168" t="s">
        <v>1443</v>
      </c>
      <c r="H1276" s="169">
        <v>1</v>
      </c>
      <c r="I1276" s="170"/>
      <c r="L1276" s="166"/>
      <c r="M1276" s="171"/>
      <c r="T1276" s="172"/>
      <c r="AT1276" s="167" t="s">
        <v>207</v>
      </c>
      <c r="AU1276" s="167" t="s">
        <v>86</v>
      </c>
      <c r="AV1276" s="14" t="s">
        <v>223</v>
      </c>
      <c r="AW1276" s="14" t="s">
        <v>30</v>
      </c>
      <c r="AX1276" s="14" t="s">
        <v>73</v>
      </c>
      <c r="AY1276" s="167" t="s">
        <v>199</v>
      </c>
    </row>
    <row r="1277" spans="2:65" s="12" customFormat="1" ht="12">
      <c r="B1277" s="151"/>
      <c r="D1277" s="152" t="s">
        <v>207</v>
      </c>
      <c r="E1277" s="153" t="s">
        <v>1</v>
      </c>
      <c r="F1277" s="154" t="s">
        <v>1245</v>
      </c>
      <c r="H1277" s="155">
        <v>1</v>
      </c>
      <c r="I1277" s="156"/>
      <c r="L1277" s="151"/>
      <c r="M1277" s="157"/>
      <c r="T1277" s="158"/>
      <c r="AT1277" s="153" t="s">
        <v>207</v>
      </c>
      <c r="AU1277" s="153" t="s">
        <v>86</v>
      </c>
      <c r="AV1277" s="12" t="s">
        <v>86</v>
      </c>
      <c r="AW1277" s="12" t="s">
        <v>30</v>
      </c>
      <c r="AX1277" s="12" t="s">
        <v>73</v>
      </c>
      <c r="AY1277" s="153" t="s">
        <v>199</v>
      </c>
    </row>
    <row r="1278" spans="2:65" s="14" customFormat="1" ht="12">
      <c r="B1278" s="166"/>
      <c r="D1278" s="152" t="s">
        <v>207</v>
      </c>
      <c r="E1278" s="167" t="s">
        <v>1</v>
      </c>
      <c r="F1278" s="168" t="s">
        <v>1444</v>
      </c>
      <c r="H1278" s="169">
        <v>1</v>
      </c>
      <c r="I1278" s="170"/>
      <c r="L1278" s="166"/>
      <c r="M1278" s="171"/>
      <c r="T1278" s="172"/>
      <c r="AT1278" s="167" t="s">
        <v>207</v>
      </c>
      <c r="AU1278" s="167" t="s">
        <v>86</v>
      </c>
      <c r="AV1278" s="14" t="s">
        <v>223</v>
      </c>
      <c r="AW1278" s="14" t="s">
        <v>30</v>
      </c>
      <c r="AX1278" s="14" t="s">
        <v>73</v>
      </c>
      <c r="AY1278" s="167" t="s">
        <v>199</v>
      </c>
    </row>
    <row r="1279" spans="2:65" s="13" customFormat="1" ht="12">
      <c r="B1279" s="159"/>
      <c r="D1279" s="152" t="s">
        <v>207</v>
      </c>
      <c r="E1279" s="160" t="s">
        <v>1</v>
      </c>
      <c r="F1279" s="161" t="s">
        <v>209</v>
      </c>
      <c r="H1279" s="162">
        <v>2</v>
      </c>
      <c r="I1279" s="163"/>
      <c r="L1279" s="159"/>
      <c r="M1279" s="164"/>
      <c r="T1279" s="165"/>
      <c r="AT1279" s="160" t="s">
        <v>207</v>
      </c>
      <c r="AU1279" s="160" t="s">
        <v>86</v>
      </c>
      <c r="AV1279" s="13" t="s">
        <v>205</v>
      </c>
      <c r="AW1279" s="13" t="s">
        <v>30</v>
      </c>
      <c r="AX1279" s="13" t="s">
        <v>80</v>
      </c>
      <c r="AY1279" s="160" t="s">
        <v>199</v>
      </c>
    </row>
    <row r="1280" spans="2:65" s="1" customFormat="1" ht="21.75" customHeight="1">
      <c r="B1280" s="32"/>
      <c r="C1280" s="137" t="s">
        <v>1445</v>
      </c>
      <c r="D1280" s="137" t="s">
        <v>201</v>
      </c>
      <c r="E1280" s="138" t="s">
        <v>1446</v>
      </c>
      <c r="F1280" s="139" t="s">
        <v>1447</v>
      </c>
      <c r="G1280" s="140" t="s">
        <v>1239</v>
      </c>
      <c r="H1280" s="141">
        <v>2</v>
      </c>
      <c r="I1280" s="142"/>
      <c r="J1280" s="143">
        <f>ROUND(I1280*H1280,2)</f>
        <v>0</v>
      </c>
      <c r="K1280" s="144"/>
      <c r="L1280" s="32"/>
      <c r="M1280" s="145" t="s">
        <v>1</v>
      </c>
      <c r="N1280" s="146" t="s">
        <v>39</v>
      </c>
      <c r="P1280" s="147">
        <f>O1280*H1280</f>
        <v>0</v>
      </c>
      <c r="Q1280" s="147">
        <v>1.8E-3</v>
      </c>
      <c r="R1280" s="147">
        <f>Q1280*H1280</f>
        <v>3.5999999999999999E-3</v>
      </c>
      <c r="S1280" s="147">
        <v>0</v>
      </c>
      <c r="T1280" s="148">
        <f>S1280*H1280</f>
        <v>0</v>
      </c>
      <c r="AR1280" s="149" t="s">
        <v>298</v>
      </c>
      <c r="AT1280" s="149" t="s">
        <v>201</v>
      </c>
      <c r="AU1280" s="149" t="s">
        <v>86</v>
      </c>
      <c r="AY1280" s="17" t="s">
        <v>199</v>
      </c>
      <c r="BE1280" s="150">
        <f>IF(N1280="základní",J1280,0)</f>
        <v>0</v>
      </c>
      <c r="BF1280" s="150">
        <f>IF(N1280="snížená",J1280,0)</f>
        <v>0</v>
      </c>
      <c r="BG1280" s="150">
        <f>IF(N1280="zákl. přenesená",J1280,0)</f>
        <v>0</v>
      </c>
      <c r="BH1280" s="150">
        <f>IF(N1280="sníž. přenesená",J1280,0)</f>
        <v>0</v>
      </c>
      <c r="BI1280" s="150">
        <f>IF(N1280="nulová",J1280,0)</f>
        <v>0</v>
      </c>
      <c r="BJ1280" s="17" t="s">
        <v>86</v>
      </c>
      <c r="BK1280" s="150">
        <f>ROUND(I1280*H1280,2)</f>
        <v>0</v>
      </c>
      <c r="BL1280" s="17" t="s">
        <v>298</v>
      </c>
      <c r="BM1280" s="149" t="s">
        <v>1448</v>
      </c>
    </row>
    <row r="1281" spans="2:65" s="12" customFormat="1" ht="12">
      <c r="B1281" s="151"/>
      <c r="D1281" s="152" t="s">
        <v>207</v>
      </c>
      <c r="E1281" s="153" t="s">
        <v>1</v>
      </c>
      <c r="F1281" s="154" t="s">
        <v>1449</v>
      </c>
      <c r="H1281" s="155">
        <v>2</v>
      </c>
      <c r="I1281" s="156"/>
      <c r="L1281" s="151"/>
      <c r="M1281" s="157"/>
      <c r="T1281" s="158"/>
      <c r="AT1281" s="153" t="s">
        <v>207</v>
      </c>
      <c r="AU1281" s="153" t="s">
        <v>86</v>
      </c>
      <c r="AV1281" s="12" t="s">
        <v>86</v>
      </c>
      <c r="AW1281" s="12" t="s">
        <v>30</v>
      </c>
      <c r="AX1281" s="12" t="s">
        <v>73</v>
      </c>
      <c r="AY1281" s="153" t="s">
        <v>199</v>
      </c>
    </row>
    <row r="1282" spans="2:65" s="13" customFormat="1" ht="12">
      <c r="B1282" s="159"/>
      <c r="D1282" s="152" t="s">
        <v>207</v>
      </c>
      <c r="E1282" s="160" t="s">
        <v>1</v>
      </c>
      <c r="F1282" s="161" t="s">
        <v>209</v>
      </c>
      <c r="H1282" s="162">
        <v>2</v>
      </c>
      <c r="I1282" s="163"/>
      <c r="L1282" s="159"/>
      <c r="M1282" s="164"/>
      <c r="T1282" s="165"/>
      <c r="AT1282" s="160" t="s">
        <v>207</v>
      </c>
      <c r="AU1282" s="160" t="s">
        <v>86</v>
      </c>
      <c r="AV1282" s="13" t="s">
        <v>205</v>
      </c>
      <c r="AW1282" s="13" t="s">
        <v>30</v>
      </c>
      <c r="AX1282" s="13" t="s">
        <v>80</v>
      </c>
      <c r="AY1282" s="160" t="s">
        <v>199</v>
      </c>
    </row>
    <row r="1283" spans="2:65" s="1" customFormat="1" ht="24.25" customHeight="1">
      <c r="B1283" s="32"/>
      <c r="C1283" s="137" t="s">
        <v>1450</v>
      </c>
      <c r="D1283" s="137" t="s">
        <v>201</v>
      </c>
      <c r="E1283" s="138" t="s">
        <v>1451</v>
      </c>
      <c r="F1283" s="139" t="s">
        <v>1452</v>
      </c>
      <c r="G1283" s="140" t="s">
        <v>1239</v>
      </c>
      <c r="H1283" s="141">
        <v>6</v>
      </c>
      <c r="I1283" s="142"/>
      <c r="J1283" s="143">
        <f>ROUND(I1283*H1283,2)</f>
        <v>0</v>
      </c>
      <c r="K1283" s="144"/>
      <c r="L1283" s="32"/>
      <c r="M1283" s="145" t="s">
        <v>1</v>
      </c>
      <c r="N1283" s="146" t="s">
        <v>39</v>
      </c>
      <c r="P1283" s="147">
        <f>O1283*H1283</f>
        <v>0</v>
      </c>
      <c r="Q1283" s="147">
        <v>1.8E-3</v>
      </c>
      <c r="R1283" s="147">
        <f>Q1283*H1283</f>
        <v>1.0800000000000001E-2</v>
      </c>
      <c r="S1283" s="147">
        <v>0</v>
      </c>
      <c r="T1283" s="148">
        <f>S1283*H1283</f>
        <v>0</v>
      </c>
      <c r="AR1283" s="149" t="s">
        <v>298</v>
      </c>
      <c r="AT1283" s="149" t="s">
        <v>201</v>
      </c>
      <c r="AU1283" s="149" t="s">
        <v>86</v>
      </c>
      <c r="AY1283" s="17" t="s">
        <v>199</v>
      </c>
      <c r="BE1283" s="150">
        <f>IF(N1283="základní",J1283,0)</f>
        <v>0</v>
      </c>
      <c r="BF1283" s="150">
        <f>IF(N1283="snížená",J1283,0)</f>
        <v>0</v>
      </c>
      <c r="BG1283" s="150">
        <f>IF(N1283="zákl. přenesená",J1283,0)</f>
        <v>0</v>
      </c>
      <c r="BH1283" s="150">
        <f>IF(N1283="sníž. přenesená",J1283,0)</f>
        <v>0</v>
      </c>
      <c r="BI1283" s="150">
        <f>IF(N1283="nulová",J1283,0)</f>
        <v>0</v>
      </c>
      <c r="BJ1283" s="17" t="s">
        <v>86</v>
      </c>
      <c r="BK1283" s="150">
        <f>ROUND(I1283*H1283,2)</f>
        <v>0</v>
      </c>
      <c r="BL1283" s="17" t="s">
        <v>298</v>
      </c>
      <c r="BM1283" s="149" t="s">
        <v>1453</v>
      </c>
    </row>
    <row r="1284" spans="2:65" s="12" customFormat="1" ht="12">
      <c r="B1284" s="151"/>
      <c r="D1284" s="152" t="s">
        <v>207</v>
      </c>
      <c r="E1284" s="153" t="s">
        <v>1</v>
      </c>
      <c r="F1284" s="154" t="s">
        <v>1130</v>
      </c>
      <c r="H1284" s="155">
        <v>6</v>
      </c>
      <c r="I1284" s="156"/>
      <c r="L1284" s="151"/>
      <c r="M1284" s="157"/>
      <c r="T1284" s="158"/>
      <c r="AT1284" s="153" t="s">
        <v>207</v>
      </c>
      <c r="AU1284" s="153" t="s">
        <v>86</v>
      </c>
      <c r="AV1284" s="12" t="s">
        <v>86</v>
      </c>
      <c r="AW1284" s="12" t="s">
        <v>30</v>
      </c>
      <c r="AX1284" s="12" t="s">
        <v>73</v>
      </c>
      <c r="AY1284" s="153" t="s">
        <v>199</v>
      </c>
    </row>
    <row r="1285" spans="2:65" s="13" customFormat="1" ht="12">
      <c r="B1285" s="159"/>
      <c r="D1285" s="152" t="s">
        <v>207</v>
      </c>
      <c r="E1285" s="160" t="s">
        <v>1</v>
      </c>
      <c r="F1285" s="161" t="s">
        <v>209</v>
      </c>
      <c r="H1285" s="162">
        <v>6</v>
      </c>
      <c r="I1285" s="163"/>
      <c r="L1285" s="159"/>
      <c r="M1285" s="164"/>
      <c r="T1285" s="165"/>
      <c r="AT1285" s="160" t="s">
        <v>207</v>
      </c>
      <c r="AU1285" s="160" t="s">
        <v>86</v>
      </c>
      <c r="AV1285" s="13" t="s">
        <v>205</v>
      </c>
      <c r="AW1285" s="13" t="s">
        <v>30</v>
      </c>
      <c r="AX1285" s="13" t="s">
        <v>80</v>
      </c>
      <c r="AY1285" s="160" t="s">
        <v>199</v>
      </c>
    </row>
    <row r="1286" spans="2:65" s="1" customFormat="1" ht="24.25" customHeight="1">
      <c r="B1286" s="32"/>
      <c r="C1286" s="137" t="s">
        <v>1454</v>
      </c>
      <c r="D1286" s="137" t="s">
        <v>201</v>
      </c>
      <c r="E1286" s="138" t="s">
        <v>1455</v>
      </c>
      <c r="F1286" s="139" t="s">
        <v>1456</v>
      </c>
      <c r="G1286" s="140" t="s">
        <v>1239</v>
      </c>
      <c r="H1286" s="141">
        <v>1</v>
      </c>
      <c r="I1286" s="142"/>
      <c r="J1286" s="143">
        <f>ROUND(I1286*H1286,2)</f>
        <v>0</v>
      </c>
      <c r="K1286" s="144"/>
      <c r="L1286" s="32"/>
      <c r="M1286" s="145" t="s">
        <v>1</v>
      </c>
      <c r="N1286" s="146" t="s">
        <v>39</v>
      </c>
      <c r="P1286" s="147">
        <f>O1286*H1286</f>
        <v>0</v>
      </c>
      <c r="Q1286" s="147">
        <v>3.5400000000000002E-3</v>
      </c>
      <c r="R1286" s="147">
        <f>Q1286*H1286</f>
        <v>3.5400000000000002E-3</v>
      </c>
      <c r="S1286" s="147">
        <v>0</v>
      </c>
      <c r="T1286" s="148">
        <f>S1286*H1286</f>
        <v>0</v>
      </c>
      <c r="AR1286" s="149" t="s">
        <v>298</v>
      </c>
      <c r="AT1286" s="149" t="s">
        <v>201</v>
      </c>
      <c r="AU1286" s="149" t="s">
        <v>86</v>
      </c>
      <c r="AY1286" s="17" t="s">
        <v>199</v>
      </c>
      <c r="BE1286" s="150">
        <f>IF(N1286="základní",J1286,0)</f>
        <v>0</v>
      </c>
      <c r="BF1286" s="150">
        <f>IF(N1286="snížená",J1286,0)</f>
        <v>0</v>
      </c>
      <c r="BG1286" s="150">
        <f>IF(N1286="zákl. přenesená",J1286,0)</f>
        <v>0</v>
      </c>
      <c r="BH1286" s="150">
        <f>IF(N1286="sníž. přenesená",J1286,0)</f>
        <v>0</v>
      </c>
      <c r="BI1286" s="150">
        <f>IF(N1286="nulová",J1286,0)</f>
        <v>0</v>
      </c>
      <c r="BJ1286" s="17" t="s">
        <v>86</v>
      </c>
      <c r="BK1286" s="150">
        <f>ROUND(I1286*H1286,2)</f>
        <v>0</v>
      </c>
      <c r="BL1286" s="17" t="s">
        <v>298</v>
      </c>
      <c r="BM1286" s="149" t="s">
        <v>1457</v>
      </c>
    </row>
    <row r="1287" spans="2:65" s="1" customFormat="1" ht="24.25" customHeight="1">
      <c r="B1287" s="32"/>
      <c r="C1287" s="173" t="s">
        <v>1458</v>
      </c>
      <c r="D1287" s="173" t="s">
        <v>288</v>
      </c>
      <c r="E1287" s="174" t="s">
        <v>1459</v>
      </c>
      <c r="F1287" s="175" t="s">
        <v>1460</v>
      </c>
      <c r="G1287" s="176" t="s">
        <v>296</v>
      </c>
      <c r="H1287" s="177">
        <v>1</v>
      </c>
      <c r="I1287" s="178"/>
      <c r="J1287" s="179">
        <f>ROUND(I1287*H1287,2)</f>
        <v>0</v>
      </c>
      <c r="K1287" s="180"/>
      <c r="L1287" s="181"/>
      <c r="M1287" s="182" t="s">
        <v>1</v>
      </c>
      <c r="N1287" s="183" t="s">
        <v>39</v>
      </c>
      <c r="P1287" s="147">
        <f>O1287*H1287</f>
        <v>0</v>
      </c>
      <c r="Q1287" s="147">
        <v>8.4999999999999995E-4</v>
      </c>
      <c r="R1287" s="147">
        <f>Q1287*H1287</f>
        <v>8.4999999999999995E-4</v>
      </c>
      <c r="S1287" s="147">
        <v>0</v>
      </c>
      <c r="T1287" s="148">
        <f>S1287*H1287</f>
        <v>0</v>
      </c>
      <c r="AR1287" s="149" t="s">
        <v>384</v>
      </c>
      <c r="AT1287" s="149" t="s">
        <v>288</v>
      </c>
      <c r="AU1287" s="149" t="s">
        <v>86</v>
      </c>
      <c r="AY1287" s="17" t="s">
        <v>199</v>
      </c>
      <c r="BE1287" s="150">
        <f>IF(N1287="základní",J1287,0)</f>
        <v>0</v>
      </c>
      <c r="BF1287" s="150">
        <f>IF(N1287="snížená",J1287,0)</f>
        <v>0</v>
      </c>
      <c r="BG1287" s="150">
        <f>IF(N1287="zákl. přenesená",J1287,0)</f>
        <v>0</v>
      </c>
      <c r="BH1287" s="150">
        <f>IF(N1287="sníž. přenesená",J1287,0)</f>
        <v>0</v>
      </c>
      <c r="BI1287" s="150">
        <f>IF(N1287="nulová",J1287,0)</f>
        <v>0</v>
      </c>
      <c r="BJ1287" s="17" t="s">
        <v>86</v>
      </c>
      <c r="BK1287" s="150">
        <f>ROUND(I1287*H1287,2)</f>
        <v>0</v>
      </c>
      <c r="BL1287" s="17" t="s">
        <v>298</v>
      </c>
      <c r="BM1287" s="149" t="s">
        <v>1461</v>
      </c>
    </row>
    <row r="1288" spans="2:65" s="1" customFormat="1" ht="24.25" customHeight="1">
      <c r="B1288" s="32"/>
      <c r="C1288" s="137" t="s">
        <v>1462</v>
      </c>
      <c r="D1288" s="137" t="s">
        <v>201</v>
      </c>
      <c r="E1288" s="138" t="s">
        <v>1463</v>
      </c>
      <c r="F1288" s="139" t="s">
        <v>1464</v>
      </c>
      <c r="G1288" s="140" t="s">
        <v>1239</v>
      </c>
      <c r="H1288" s="141">
        <v>6</v>
      </c>
      <c r="I1288" s="142"/>
      <c r="J1288" s="143">
        <f>ROUND(I1288*H1288,2)</f>
        <v>0</v>
      </c>
      <c r="K1288" s="144"/>
      <c r="L1288" s="32"/>
      <c r="M1288" s="145" t="s">
        <v>1</v>
      </c>
      <c r="N1288" s="146" t="s">
        <v>39</v>
      </c>
      <c r="P1288" s="147">
        <f>O1288*H1288</f>
        <v>0</v>
      </c>
      <c r="Q1288" s="147">
        <v>3.0899999999999999E-3</v>
      </c>
      <c r="R1288" s="147">
        <f>Q1288*H1288</f>
        <v>1.8540000000000001E-2</v>
      </c>
      <c r="S1288" s="147">
        <v>0</v>
      </c>
      <c r="T1288" s="148">
        <f>S1288*H1288</f>
        <v>0</v>
      </c>
      <c r="AR1288" s="149" t="s">
        <v>298</v>
      </c>
      <c r="AT1288" s="149" t="s">
        <v>201</v>
      </c>
      <c r="AU1288" s="149" t="s">
        <v>86</v>
      </c>
      <c r="AY1288" s="17" t="s">
        <v>199</v>
      </c>
      <c r="BE1288" s="150">
        <f>IF(N1288="základní",J1288,0)</f>
        <v>0</v>
      </c>
      <c r="BF1288" s="150">
        <f>IF(N1288="snížená",J1288,0)</f>
        <v>0</v>
      </c>
      <c r="BG1288" s="150">
        <f>IF(N1288="zákl. přenesená",J1288,0)</f>
        <v>0</v>
      </c>
      <c r="BH1288" s="150">
        <f>IF(N1288="sníž. přenesená",J1288,0)</f>
        <v>0</v>
      </c>
      <c r="BI1288" s="150">
        <f>IF(N1288="nulová",J1288,0)</f>
        <v>0</v>
      </c>
      <c r="BJ1288" s="17" t="s">
        <v>86</v>
      </c>
      <c r="BK1288" s="150">
        <f>ROUND(I1288*H1288,2)</f>
        <v>0</v>
      </c>
      <c r="BL1288" s="17" t="s">
        <v>298</v>
      </c>
      <c r="BM1288" s="149" t="s">
        <v>1465</v>
      </c>
    </row>
    <row r="1289" spans="2:65" s="1" customFormat="1" ht="24.25" customHeight="1">
      <c r="B1289" s="32"/>
      <c r="C1289" s="173" t="s">
        <v>1466</v>
      </c>
      <c r="D1289" s="173" t="s">
        <v>288</v>
      </c>
      <c r="E1289" s="174" t="s">
        <v>1467</v>
      </c>
      <c r="F1289" s="175" t="s">
        <v>1468</v>
      </c>
      <c r="G1289" s="176" t="s">
        <v>296</v>
      </c>
      <c r="H1289" s="177">
        <v>6</v>
      </c>
      <c r="I1289" s="178"/>
      <c r="J1289" s="179">
        <f>ROUND(I1289*H1289,2)</f>
        <v>0</v>
      </c>
      <c r="K1289" s="180"/>
      <c r="L1289" s="181"/>
      <c r="M1289" s="182" t="s">
        <v>1</v>
      </c>
      <c r="N1289" s="183" t="s">
        <v>39</v>
      </c>
      <c r="P1289" s="147">
        <f>O1289*H1289</f>
        <v>0</v>
      </c>
      <c r="Q1289" s="147">
        <v>4.4999999999999999E-4</v>
      </c>
      <c r="R1289" s="147">
        <f>Q1289*H1289</f>
        <v>2.7000000000000001E-3</v>
      </c>
      <c r="S1289" s="147">
        <v>0</v>
      </c>
      <c r="T1289" s="148">
        <f>S1289*H1289</f>
        <v>0</v>
      </c>
      <c r="AR1289" s="149" t="s">
        <v>384</v>
      </c>
      <c r="AT1289" s="149" t="s">
        <v>288</v>
      </c>
      <c r="AU1289" s="149" t="s">
        <v>86</v>
      </c>
      <c r="AY1289" s="17" t="s">
        <v>199</v>
      </c>
      <c r="BE1289" s="150">
        <f>IF(N1289="základní",J1289,0)</f>
        <v>0</v>
      </c>
      <c r="BF1289" s="150">
        <f>IF(N1289="snížená",J1289,0)</f>
        <v>0</v>
      </c>
      <c r="BG1289" s="150">
        <f>IF(N1289="zákl. přenesená",J1289,0)</f>
        <v>0</v>
      </c>
      <c r="BH1289" s="150">
        <f>IF(N1289="sníž. přenesená",J1289,0)</f>
        <v>0</v>
      </c>
      <c r="BI1289" s="150">
        <f>IF(N1289="nulová",J1289,0)</f>
        <v>0</v>
      </c>
      <c r="BJ1289" s="17" t="s">
        <v>86</v>
      </c>
      <c r="BK1289" s="150">
        <f>ROUND(I1289*H1289,2)</f>
        <v>0</v>
      </c>
      <c r="BL1289" s="17" t="s">
        <v>298</v>
      </c>
      <c r="BM1289" s="149" t="s">
        <v>1469</v>
      </c>
    </row>
    <row r="1290" spans="2:65" s="12" customFormat="1" ht="12">
      <c r="B1290" s="151"/>
      <c r="D1290" s="152" t="s">
        <v>207</v>
      </c>
      <c r="E1290" s="153" t="s">
        <v>1</v>
      </c>
      <c r="F1290" s="154" t="s">
        <v>1130</v>
      </c>
      <c r="H1290" s="155">
        <v>6</v>
      </c>
      <c r="I1290" s="156"/>
      <c r="L1290" s="151"/>
      <c r="M1290" s="157"/>
      <c r="T1290" s="158"/>
      <c r="AT1290" s="153" t="s">
        <v>207</v>
      </c>
      <c r="AU1290" s="153" t="s">
        <v>86</v>
      </c>
      <c r="AV1290" s="12" t="s">
        <v>86</v>
      </c>
      <c r="AW1290" s="12" t="s">
        <v>30</v>
      </c>
      <c r="AX1290" s="12" t="s">
        <v>73</v>
      </c>
      <c r="AY1290" s="153" t="s">
        <v>199</v>
      </c>
    </row>
    <row r="1291" spans="2:65" s="13" customFormat="1" ht="12">
      <c r="B1291" s="159"/>
      <c r="D1291" s="152" t="s">
        <v>207</v>
      </c>
      <c r="E1291" s="160" t="s">
        <v>1</v>
      </c>
      <c r="F1291" s="161" t="s">
        <v>1470</v>
      </c>
      <c r="H1291" s="162">
        <v>6</v>
      </c>
      <c r="I1291" s="163"/>
      <c r="L1291" s="159"/>
      <c r="M1291" s="164"/>
      <c r="T1291" s="165"/>
      <c r="AT1291" s="160" t="s">
        <v>207</v>
      </c>
      <c r="AU1291" s="160" t="s">
        <v>86</v>
      </c>
      <c r="AV1291" s="13" t="s">
        <v>205</v>
      </c>
      <c r="AW1291" s="13" t="s">
        <v>30</v>
      </c>
      <c r="AX1291" s="13" t="s">
        <v>80</v>
      </c>
      <c r="AY1291" s="160" t="s">
        <v>199</v>
      </c>
    </row>
    <row r="1292" spans="2:65" s="1" customFormat="1" ht="24.25" customHeight="1">
      <c r="B1292" s="32"/>
      <c r="C1292" s="173" t="s">
        <v>1471</v>
      </c>
      <c r="D1292" s="173" t="s">
        <v>288</v>
      </c>
      <c r="E1292" s="174" t="s">
        <v>1472</v>
      </c>
      <c r="F1292" s="175" t="s">
        <v>1473</v>
      </c>
      <c r="G1292" s="176" t="s">
        <v>296</v>
      </c>
      <c r="H1292" s="177">
        <v>6</v>
      </c>
      <c r="I1292" s="178"/>
      <c r="J1292" s="179">
        <f t="shared" ref="J1292:J1298" si="20">ROUND(I1292*H1292,2)</f>
        <v>0</v>
      </c>
      <c r="K1292" s="180"/>
      <c r="L1292" s="181"/>
      <c r="M1292" s="182" t="s">
        <v>1</v>
      </c>
      <c r="N1292" s="183" t="s">
        <v>39</v>
      </c>
      <c r="P1292" s="147">
        <f t="shared" ref="P1292:P1298" si="21">O1292*H1292</f>
        <v>0</v>
      </c>
      <c r="Q1292" s="147">
        <v>2.9999999999999997E-4</v>
      </c>
      <c r="R1292" s="147">
        <f t="shared" ref="R1292:R1298" si="22">Q1292*H1292</f>
        <v>1.8E-3</v>
      </c>
      <c r="S1292" s="147">
        <v>0</v>
      </c>
      <c r="T1292" s="148">
        <f t="shared" ref="T1292:T1298" si="23">S1292*H1292</f>
        <v>0</v>
      </c>
      <c r="AR1292" s="149" t="s">
        <v>384</v>
      </c>
      <c r="AT1292" s="149" t="s">
        <v>288</v>
      </c>
      <c r="AU1292" s="149" t="s">
        <v>86</v>
      </c>
      <c r="AY1292" s="17" t="s">
        <v>199</v>
      </c>
      <c r="BE1292" s="150">
        <f t="shared" ref="BE1292:BE1298" si="24">IF(N1292="základní",J1292,0)</f>
        <v>0</v>
      </c>
      <c r="BF1292" s="150">
        <f t="shared" ref="BF1292:BF1298" si="25">IF(N1292="snížená",J1292,0)</f>
        <v>0</v>
      </c>
      <c r="BG1292" s="150">
        <f t="shared" ref="BG1292:BG1298" si="26">IF(N1292="zákl. přenesená",J1292,0)</f>
        <v>0</v>
      </c>
      <c r="BH1292" s="150">
        <f t="shared" ref="BH1292:BH1298" si="27">IF(N1292="sníž. přenesená",J1292,0)</f>
        <v>0</v>
      </c>
      <c r="BI1292" s="150">
        <f t="shared" ref="BI1292:BI1298" si="28">IF(N1292="nulová",J1292,0)</f>
        <v>0</v>
      </c>
      <c r="BJ1292" s="17" t="s">
        <v>86</v>
      </c>
      <c r="BK1292" s="150">
        <f t="shared" ref="BK1292:BK1298" si="29">ROUND(I1292*H1292,2)</f>
        <v>0</v>
      </c>
      <c r="BL1292" s="17" t="s">
        <v>298</v>
      </c>
      <c r="BM1292" s="149" t="s">
        <v>1474</v>
      </c>
    </row>
    <row r="1293" spans="2:65" s="1" customFormat="1" ht="16.5" customHeight="1">
      <c r="B1293" s="32"/>
      <c r="C1293" s="137" t="s">
        <v>1475</v>
      </c>
      <c r="D1293" s="137" t="s">
        <v>201</v>
      </c>
      <c r="E1293" s="138" t="s">
        <v>1476</v>
      </c>
      <c r="F1293" s="139" t="s">
        <v>1477</v>
      </c>
      <c r="G1293" s="140" t="s">
        <v>1239</v>
      </c>
      <c r="H1293" s="141">
        <v>6</v>
      </c>
      <c r="I1293" s="142"/>
      <c r="J1293" s="143">
        <f t="shared" si="20"/>
        <v>0</v>
      </c>
      <c r="K1293" s="144"/>
      <c r="L1293" s="32"/>
      <c r="M1293" s="145" t="s">
        <v>1</v>
      </c>
      <c r="N1293" s="146" t="s">
        <v>39</v>
      </c>
      <c r="P1293" s="147">
        <f t="shared" si="21"/>
        <v>0</v>
      </c>
      <c r="Q1293" s="147">
        <v>1.2999999999999999E-4</v>
      </c>
      <c r="R1293" s="147">
        <f t="shared" si="22"/>
        <v>7.7999999999999988E-4</v>
      </c>
      <c r="S1293" s="147">
        <v>0</v>
      </c>
      <c r="T1293" s="148">
        <f t="shared" si="23"/>
        <v>0</v>
      </c>
      <c r="AR1293" s="149" t="s">
        <v>298</v>
      </c>
      <c r="AT1293" s="149" t="s">
        <v>201</v>
      </c>
      <c r="AU1293" s="149" t="s">
        <v>86</v>
      </c>
      <c r="AY1293" s="17" t="s">
        <v>199</v>
      </c>
      <c r="BE1293" s="150">
        <f t="shared" si="24"/>
        <v>0</v>
      </c>
      <c r="BF1293" s="150">
        <f t="shared" si="25"/>
        <v>0</v>
      </c>
      <c r="BG1293" s="150">
        <f t="shared" si="26"/>
        <v>0</v>
      </c>
      <c r="BH1293" s="150">
        <f t="shared" si="27"/>
        <v>0</v>
      </c>
      <c r="BI1293" s="150">
        <f t="shared" si="28"/>
        <v>0</v>
      </c>
      <c r="BJ1293" s="17" t="s">
        <v>86</v>
      </c>
      <c r="BK1293" s="150">
        <f t="shared" si="29"/>
        <v>0</v>
      </c>
      <c r="BL1293" s="17" t="s">
        <v>298</v>
      </c>
      <c r="BM1293" s="149" t="s">
        <v>1478</v>
      </c>
    </row>
    <row r="1294" spans="2:65" s="1" customFormat="1" ht="16.5" customHeight="1">
      <c r="B1294" s="32"/>
      <c r="C1294" s="173" t="s">
        <v>1479</v>
      </c>
      <c r="D1294" s="173" t="s">
        <v>288</v>
      </c>
      <c r="E1294" s="174" t="s">
        <v>1480</v>
      </c>
      <c r="F1294" s="175" t="s">
        <v>1481</v>
      </c>
      <c r="G1294" s="176" t="s">
        <v>296</v>
      </c>
      <c r="H1294" s="177">
        <v>6</v>
      </c>
      <c r="I1294" s="178"/>
      <c r="J1294" s="179">
        <f t="shared" si="20"/>
        <v>0</v>
      </c>
      <c r="K1294" s="180"/>
      <c r="L1294" s="181"/>
      <c r="M1294" s="182" t="s">
        <v>1</v>
      </c>
      <c r="N1294" s="183" t="s">
        <v>39</v>
      </c>
      <c r="P1294" s="147">
        <f t="shared" si="21"/>
        <v>0</v>
      </c>
      <c r="Q1294" s="147">
        <v>0</v>
      </c>
      <c r="R1294" s="147">
        <f t="shared" si="22"/>
        <v>0</v>
      </c>
      <c r="S1294" s="147">
        <v>0</v>
      </c>
      <c r="T1294" s="148">
        <f t="shared" si="23"/>
        <v>0</v>
      </c>
      <c r="AR1294" s="149" t="s">
        <v>384</v>
      </c>
      <c r="AT1294" s="149" t="s">
        <v>288</v>
      </c>
      <c r="AU1294" s="149" t="s">
        <v>86</v>
      </c>
      <c r="AY1294" s="17" t="s">
        <v>199</v>
      </c>
      <c r="BE1294" s="150">
        <f t="shared" si="24"/>
        <v>0</v>
      </c>
      <c r="BF1294" s="150">
        <f t="shared" si="25"/>
        <v>0</v>
      </c>
      <c r="BG1294" s="150">
        <f t="shared" si="26"/>
        <v>0</v>
      </c>
      <c r="BH1294" s="150">
        <f t="shared" si="27"/>
        <v>0</v>
      </c>
      <c r="BI1294" s="150">
        <f t="shared" si="28"/>
        <v>0</v>
      </c>
      <c r="BJ1294" s="17" t="s">
        <v>86</v>
      </c>
      <c r="BK1294" s="150">
        <f t="shared" si="29"/>
        <v>0</v>
      </c>
      <c r="BL1294" s="17" t="s">
        <v>298</v>
      </c>
      <c r="BM1294" s="149" t="s">
        <v>1482</v>
      </c>
    </row>
    <row r="1295" spans="2:65" s="1" customFormat="1" ht="16.5" customHeight="1">
      <c r="B1295" s="32"/>
      <c r="C1295" s="137" t="s">
        <v>1483</v>
      </c>
      <c r="D1295" s="137" t="s">
        <v>201</v>
      </c>
      <c r="E1295" s="138" t="s">
        <v>1484</v>
      </c>
      <c r="F1295" s="139" t="s">
        <v>1485</v>
      </c>
      <c r="G1295" s="140" t="s">
        <v>296</v>
      </c>
      <c r="H1295" s="141">
        <v>6</v>
      </c>
      <c r="I1295" s="142"/>
      <c r="J1295" s="143">
        <f t="shared" si="20"/>
        <v>0</v>
      </c>
      <c r="K1295" s="144"/>
      <c r="L1295" s="32"/>
      <c r="M1295" s="145" t="s">
        <v>1</v>
      </c>
      <c r="N1295" s="146" t="s">
        <v>39</v>
      </c>
      <c r="P1295" s="147">
        <f t="shared" si="21"/>
        <v>0</v>
      </c>
      <c r="Q1295" s="147">
        <v>4.0000000000000003E-5</v>
      </c>
      <c r="R1295" s="147">
        <f t="shared" si="22"/>
        <v>2.4000000000000003E-4</v>
      </c>
      <c r="S1295" s="147">
        <v>0</v>
      </c>
      <c r="T1295" s="148">
        <f t="shared" si="23"/>
        <v>0</v>
      </c>
      <c r="AR1295" s="149" t="s">
        <v>298</v>
      </c>
      <c r="AT1295" s="149" t="s">
        <v>201</v>
      </c>
      <c r="AU1295" s="149" t="s">
        <v>86</v>
      </c>
      <c r="AY1295" s="17" t="s">
        <v>199</v>
      </c>
      <c r="BE1295" s="150">
        <f t="shared" si="24"/>
        <v>0</v>
      </c>
      <c r="BF1295" s="150">
        <f t="shared" si="25"/>
        <v>0</v>
      </c>
      <c r="BG1295" s="150">
        <f t="shared" si="26"/>
        <v>0</v>
      </c>
      <c r="BH1295" s="150">
        <f t="shared" si="27"/>
        <v>0</v>
      </c>
      <c r="BI1295" s="150">
        <f t="shared" si="28"/>
        <v>0</v>
      </c>
      <c r="BJ1295" s="17" t="s">
        <v>86</v>
      </c>
      <c r="BK1295" s="150">
        <f t="shared" si="29"/>
        <v>0</v>
      </c>
      <c r="BL1295" s="17" t="s">
        <v>298</v>
      </c>
      <c r="BM1295" s="149" t="s">
        <v>1486</v>
      </c>
    </row>
    <row r="1296" spans="2:65" s="1" customFormat="1" ht="16.5" customHeight="1">
      <c r="B1296" s="32"/>
      <c r="C1296" s="173" t="s">
        <v>1487</v>
      </c>
      <c r="D1296" s="173" t="s">
        <v>288</v>
      </c>
      <c r="E1296" s="174" t="s">
        <v>1488</v>
      </c>
      <c r="F1296" s="175" t="s">
        <v>1489</v>
      </c>
      <c r="G1296" s="176" t="s">
        <v>296</v>
      </c>
      <c r="H1296" s="177">
        <v>6</v>
      </c>
      <c r="I1296" s="178"/>
      <c r="J1296" s="179">
        <f t="shared" si="20"/>
        <v>0</v>
      </c>
      <c r="K1296" s="180"/>
      <c r="L1296" s="181"/>
      <c r="M1296" s="182" t="s">
        <v>1</v>
      </c>
      <c r="N1296" s="183" t="s">
        <v>39</v>
      </c>
      <c r="P1296" s="147">
        <f t="shared" si="21"/>
        <v>0</v>
      </c>
      <c r="Q1296" s="147">
        <v>2.9199999999999999E-3</v>
      </c>
      <c r="R1296" s="147">
        <f t="shared" si="22"/>
        <v>1.7520000000000001E-2</v>
      </c>
      <c r="S1296" s="147">
        <v>0</v>
      </c>
      <c r="T1296" s="148">
        <f t="shared" si="23"/>
        <v>0</v>
      </c>
      <c r="AR1296" s="149" t="s">
        <v>384</v>
      </c>
      <c r="AT1296" s="149" t="s">
        <v>288</v>
      </c>
      <c r="AU1296" s="149" t="s">
        <v>86</v>
      </c>
      <c r="AY1296" s="17" t="s">
        <v>199</v>
      </c>
      <c r="BE1296" s="150">
        <f t="shared" si="24"/>
        <v>0</v>
      </c>
      <c r="BF1296" s="150">
        <f t="shared" si="25"/>
        <v>0</v>
      </c>
      <c r="BG1296" s="150">
        <f t="shared" si="26"/>
        <v>0</v>
      </c>
      <c r="BH1296" s="150">
        <f t="shared" si="27"/>
        <v>0</v>
      </c>
      <c r="BI1296" s="150">
        <f t="shared" si="28"/>
        <v>0</v>
      </c>
      <c r="BJ1296" s="17" t="s">
        <v>86</v>
      </c>
      <c r="BK1296" s="150">
        <f t="shared" si="29"/>
        <v>0</v>
      </c>
      <c r="BL1296" s="17" t="s">
        <v>298</v>
      </c>
      <c r="BM1296" s="149" t="s">
        <v>1490</v>
      </c>
    </row>
    <row r="1297" spans="2:65" s="1" customFormat="1" ht="16.5" customHeight="1">
      <c r="B1297" s="32"/>
      <c r="C1297" s="137" t="s">
        <v>1491</v>
      </c>
      <c r="D1297" s="137" t="s">
        <v>201</v>
      </c>
      <c r="E1297" s="138" t="s">
        <v>1492</v>
      </c>
      <c r="F1297" s="139" t="s">
        <v>1493</v>
      </c>
      <c r="G1297" s="140" t="s">
        <v>296</v>
      </c>
      <c r="H1297" s="141">
        <v>8</v>
      </c>
      <c r="I1297" s="142"/>
      <c r="J1297" s="143">
        <f t="shared" si="20"/>
        <v>0</v>
      </c>
      <c r="K1297" s="144"/>
      <c r="L1297" s="32"/>
      <c r="M1297" s="145" t="s">
        <v>1</v>
      </c>
      <c r="N1297" s="146" t="s">
        <v>39</v>
      </c>
      <c r="P1297" s="147">
        <f t="shared" si="21"/>
        <v>0</v>
      </c>
      <c r="Q1297" s="147">
        <v>2.3000000000000001E-4</v>
      </c>
      <c r="R1297" s="147">
        <f t="shared" si="22"/>
        <v>1.8400000000000001E-3</v>
      </c>
      <c r="S1297" s="147">
        <v>0</v>
      </c>
      <c r="T1297" s="148">
        <f t="shared" si="23"/>
        <v>0</v>
      </c>
      <c r="AR1297" s="149" t="s">
        <v>298</v>
      </c>
      <c r="AT1297" s="149" t="s">
        <v>201</v>
      </c>
      <c r="AU1297" s="149" t="s">
        <v>86</v>
      </c>
      <c r="AY1297" s="17" t="s">
        <v>199</v>
      </c>
      <c r="BE1297" s="150">
        <f t="shared" si="24"/>
        <v>0</v>
      </c>
      <c r="BF1297" s="150">
        <f t="shared" si="25"/>
        <v>0</v>
      </c>
      <c r="BG1297" s="150">
        <f t="shared" si="26"/>
        <v>0</v>
      </c>
      <c r="BH1297" s="150">
        <f t="shared" si="27"/>
        <v>0</v>
      </c>
      <c r="BI1297" s="150">
        <f t="shared" si="28"/>
        <v>0</v>
      </c>
      <c r="BJ1297" s="17" t="s">
        <v>86</v>
      </c>
      <c r="BK1297" s="150">
        <f t="shared" si="29"/>
        <v>0</v>
      </c>
      <c r="BL1297" s="17" t="s">
        <v>298</v>
      </c>
      <c r="BM1297" s="149" t="s">
        <v>1494</v>
      </c>
    </row>
    <row r="1298" spans="2:65" s="1" customFormat="1" ht="16.5" customHeight="1">
      <c r="B1298" s="32"/>
      <c r="C1298" s="137" t="s">
        <v>1495</v>
      </c>
      <c r="D1298" s="137" t="s">
        <v>201</v>
      </c>
      <c r="E1298" s="138" t="s">
        <v>1496</v>
      </c>
      <c r="F1298" s="139" t="s">
        <v>1497</v>
      </c>
      <c r="G1298" s="140" t="s">
        <v>296</v>
      </c>
      <c r="H1298" s="141">
        <v>2</v>
      </c>
      <c r="I1298" s="142"/>
      <c r="J1298" s="143">
        <f t="shared" si="20"/>
        <v>0</v>
      </c>
      <c r="K1298" s="144"/>
      <c r="L1298" s="32"/>
      <c r="M1298" s="145" t="s">
        <v>1</v>
      </c>
      <c r="N1298" s="146" t="s">
        <v>39</v>
      </c>
      <c r="P1298" s="147">
        <f t="shared" si="21"/>
        <v>0</v>
      </c>
      <c r="Q1298" s="147">
        <v>1.09E-3</v>
      </c>
      <c r="R1298" s="147">
        <f t="shared" si="22"/>
        <v>2.1800000000000001E-3</v>
      </c>
      <c r="S1298" s="147">
        <v>0</v>
      </c>
      <c r="T1298" s="148">
        <f t="shared" si="23"/>
        <v>0</v>
      </c>
      <c r="AR1298" s="149" t="s">
        <v>298</v>
      </c>
      <c r="AT1298" s="149" t="s">
        <v>201</v>
      </c>
      <c r="AU1298" s="149" t="s">
        <v>86</v>
      </c>
      <c r="AY1298" s="17" t="s">
        <v>199</v>
      </c>
      <c r="BE1298" s="150">
        <f t="shared" si="24"/>
        <v>0</v>
      </c>
      <c r="BF1298" s="150">
        <f t="shared" si="25"/>
        <v>0</v>
      </c>
      <c r="BG1298" s="150">
        <f t="shared" si="26"/>
        <v>0</v>
      </c>
      <c r="BH1298" s="150">
        <f t="shared" si="27"/>
        <v>0</v>
      </c>
      <c r="BI1298" s="150">
        <f t="shared" si="28"/>
        <v>0</v>
      </c>
      <c r="BJ1298" s="17" t="s">
        <v>86</v>
      </c>
      <c r="BK1298" s="150">
        <f t="shared" si="29"/>
        <v>0</v>
      </c>
      <c r="BL1298" s="17" t="s">
        <v>298</v>
      </c>
      <c r="BM1298" s="149" t="s">
        <v>1498</v>
      </c>
    </row>
    <row r="1299" spans="2:65" s="12" customFormat="1" ht="12">
      <c r="B1299" s="151"/>
      <c r="D1299" s="152" t="s">
        <v>207</v>
      </c>
      <c r="E1299" s="153" t="s">
        <v>1</v>
      </c>
      <c r="F1299" s="154" t="s">
        <v>1245</v>
      </c>
      <c r="H1299" s="155">
        <v>1</v>
      </c>
      <c r="I1299" s="156"/>
      <c r="L1299" s="151"/>
      <c r="M1299" s="157"/>
      <c r="T1299" s="158"/>
      <c r="AT1299" s="153" t="s">
        <v>207</v>
      </c>
      <c r="AU1299" s="153" t="s">
        <v>86</v>
      </c>
      <c r="AV1299" s="12" t="s">
        <v>86</v>
      </c>
      <c r="AW1299" s="12" t="s">
        <v>30</v>
      </c>
      <c r="AX1299" s="12" t="s">
        <v>73</v>
      </c>
      <c r="AY1299" s="153" t="s">
        <v>199</v>
      </c>
    </row>
    <row r="1300" spans="2:65" s="14" customFormat="1" ht="12">
      <c r="B1300" s="166"/>
      <c r="D1300" s="152" t="s">
        <v>207</v>
      </c>
      <c r="E1300" s="167" t="s">
        <v>1</v>
      </c>
      <c r="F1300" s="168" t="s">
        <v>1499</v>
      </c>
      <c r="H1300" s="169">
        <v>1</v>
      </c>
      <c r="I1300" s="170"/>
      <c r="L1300" s="166"/>
      <c r="M1300" s="171"/>
      <c r="T1300" s="172"/>
      <c r="AT1300" s="167" t="s">
        <v>207</v>
      </c>
      <c r="AU1300" s="167" t="s">
        <v>86</v>
      </c>
      <c r="AV1300" s="14" t="s">
        <v>223</v>
      </c>
      <c r="AW1300" s="14" t="s">
        <v>30</v>
      </c>
      <c r="AX1300" s="14" t="s">
        <v>73</v>
      </c>
      <c r="AY1300" s="167" t="s">
        <v>199</v>
      </c>
    </row>
    <row r="1301" spans="2:65" s="12" customFormat="1" ht="12">
      <c r="B1301" s="151"/>
      <c r="D1301" s="152" t="s">
        <v>207</v>
      </c>
      <c r="E1301" s="153" t="s">
        <v>1</v>
      </c>
      <c r="F1301" s="154" t="s">
        <v>1245</v>
      </c>
      <c r="H1301" s="155">
        <v>1</v>
      </c>
      <c r="I1301" s="156"/>
      <c r="L1301" s="151"/>
      <c r="M1301" s="157"/>
      <c r="T1301" s="158"/>
      <c r="AT1301" s="153" t="s">
        <v>207</v>
      </c>
      <c r="AU1301" s="153" t="s">
        <v>86</v>
      </c>
      <c r="AV1301" s="12" t="s">
        <v>86</v>
      </c>
      <c r="AW1301" s="12" t="s">
        <v>30</v>
      </c>
      <c r="AX1301" s="12" t="s">
        <v>73</v>
      </c>
      <c r="AY1301" s="153" t="s">
        <v>199</v>
      </c>
    </row>
    <row r="1302" spans="2:65" s="14" customFormat="1" ht="12">
      <c r="B1302" s="166"/>
      <c r="D1302" s="152" t="s">
        <v>207</v>
      </c>
      <c r="E1302" s="167" t="s">
        <v>1</v>
      </c>
      <c r="F1302" s="168" t="s">
        <v>1500</v>
      </c>
      <c r="H1302" s="169">
        <v>1</v>
      </c>
      <c r="I1302" s="170"/>
      <c r="L1302" s="166"/>
      <c r="M1302" s="171"/>
      <c r="T1302" s="172"/>
      <c r="AT1302" s="167" t="s">
        <v>207</v>
      </c>
      <c r="AU1302" s="167" t="s">
        <v>86</v>
      </c>
      <c r="AV1302" s="14" t="s">
        <v>223</v>
      </c>
      <c r="AW1302" s="14" t="s">
        <v>30</v>
      </c>
      <c r="AX1302" s="14" t="s">
        <v>73</v>
      </c>
      <c r="AY1302" s="167" t="s">
        <v>199</v>
      </c>
    </row>
    <row r="1303" spans="2:65" s="13" customFormat="1" ht="12">
      <c r="B1303" s="159"/>
      <c r="D1303" s="152" t="s">
        <v>207</v>
      </c>
      <c r="E1303" s="160" t="s">
        <v>1</v>
      </c>
      <c r="F1303" s="161" t="s">
        <v>209</v>
      </c>
      <c r="H1303" s="162">
        <v>2</v>
      </c>
      <c r="I1303" s="163"/>
      <c r="L1303" s="159"/>
      <c r="M1303" s="164"/>
      <c r="T1303" s="165"/>
      <c r="AT1303" s="160" t="s">
        <v>207</v>
      </c>
      <c r="AU1303" s="160" t="s">
        <v>86</v>
      </c>
      <c r="AV1303" s="13" t="s">
        <v>205</v>
      </c>
      <c r="AW1303" s="13" t="s">
        <v>30</v>
      </c>
      <c r="AX1303" s="13" t="s">
        <v>80</v>
      </c>
      <c r="AY1303" s="160" t="s">
        <v>199</v>
      </c>
    </row>
    <row r="1304" spans="2:65" s="1" customFormat="1" ht="21.75" customHeight="1">
      <c r="B1304" s="32"/>
      <c r="C1304" s="173" t="s">
        <v>1501</v>
      </c>
      <c r="D1304" s="173" t="s">
        <v>288</v>
      </c>
      <c r="E1304" s="174" t="s">
        <v>1502</v>
      </c>
      <c r="F1304" s="175" t="s">
        <v>1503</v>
      </c>
      <c r="G1304" s="176" t="s">
        <v>296</v>
      </c>
      <c r="H1304" s="177">
        <v>2</v>
      </c>
      <c r="I1304" s="178"/>
      <c r="J1304" s="179">
        <f>ROUND(I1304*H1304,2)</f>
        <v>0</v>
      </c>
      <c r="K1304" s="180"/>
      <c r="L1304" s="181"/>
      <c r="M1304" s="182" t="s">
        <v>1</v>
      </c>
      <c r="N1304" s="183" t="s">
        <v>39</v>
      </c>
      <c r="P1304" s="147">
        <f>O1304*H1304</f>
        <v>0</v>
      </c>
      <c r="Q1304" s="147">
        <v>4.4999999999999999E-4</v>
      </c>
      <c r="R1304" s="147">
        <f>Q1304*H1304</f>
        <v>8.9999999999999998E-4</v>
      </c>
      <c r="S1304" s="147">
        <v>0</v>
      </c>
      <c r="T1304" s="148">
        <f>S1304*H1304</f>
        <v>0</v>
      </c>
      <c r="AR1304" s="149" t="s">
        <v>384</v>
      </c>
      <c r="AT1304" s="149" t="s">
        <v>288</v>
      </c>
      <c r="AU1304" s="149" t="s">
        <v>86</v>
      </c>
      <c r="AY1304" s="17" t="s">
        <v>199</v>
      </c>
      <c r="BE1304" s="150">
        <f>IF(N1304="základní",J1304,0)</f>
        <v>0</v>
      </c>
      <c r="BF1304" s="150">
        <f>IF(N1304="snížená",J1304,0)</f>
        <v>0</v>
      </c>
      <c r="BG1304" s="150">
        <f>IF(N1304="zákl. přenesená",J1304,0)</f>
        <v>0</v>
      </c>
      <c r="BH1304" s="150">
        <f>IF(N1304="sníž. přenesená",J1304,0)</f>
        <v>0</v>
      </c>
      <c r="BI1304" s="150">
        <f>IF(N1304="nulová",J1304,0)</f>
        <v>0</v>
      </c>
      <c r="BJ1304" s="17" t="s">
        <v>86</v>
      </c>
      <c r="BK1304" s="150">
        <f>ROUND(I1304*H1304,2)</f>
        <v>0</v>
      </c>
      <c r="BL1304" s="17" t="s">
        <v>298</v>
      </c>
      <c r="BM1304" s="149" t="s">
        <v>1504</v>
      </c>
    </row>
    <row r="1305" spans="2:65" s="12" customFormat="1" ht="12">
      <c r="B1305" s="151"/>
      <c r="D1305" s="152" t="s">
        <v>207</v>
      </c>
      <c r="E1305" s="153" t="s">
        <v>1</v>
      </c>
      <c r="F1305" s="154" t="s">
        <v>1245</v>
      </c>
      <c r="H1305" s="155">
        <v>1</v>
      </c>
      <c r="I1305" s="156"/>
      <c r="L1305" s="151"/>
      <c r="M1305" s="157"/>
      <c r="T1305" s="158"/>
      <c r="AT1305" s="153" t="s">
        <v>207</v>
      </c>
      <c r="AU1305" s="153" t="s">
        <v>86</v>
      </c>
      <c r="AV1305" s="12" t="s">
        <v>86</v>
      </c>
      <c r="AW1305" s="12" t="s">
        <v>30</v>
      </c>
      <c r="AX1305" s="12" t="s">
        <v>73</v>
      </c>
      <c r="AY1305" s="153" t="s">
        <v>199</v>
      </c>
    </row>
    <row r="1306" spans="2:65" s="14" customFormat="1" ht="12">
      <c r="B1306" s="166"/>
      <c r="D1306" s="152" t="s">
        <v>207</v>
      </c>
      <c r="E1306" s="167" t="s">
        <v>1</v>
      </c>
      <c r="F1306" s="168" t="s">
        <v>1505</v>
      </c>
      <c r="H1306" s="169">
        <v>1</v>
      </c>
      <c r="I1306" s="170"/>
      <c r="L1306" s="166"/>
      <c r="M1306" s="171"/>
      <c r="T1306" s="172"/>
      <c r="AT1306" s="167" t="s">
        <v>207</v>
      </c>
      <c r="AU1306" s="167" t="s">
        <v>86</v>
      </c>
      <c r="AV1306" s="14" t="s">
        <v>223</v>
      </c>
      <c r="AW1306" s="14" t="s">
        <v>30</v>
      </c>
      <c r="AX1306" s="14" t="s">
        <v>73</v>
      </c>
      <c r="AY1306" s="167" t="s">
        <v>199</v>
      </c>
    </row>
    <row r="1307" spans="2:65" s="12" customFormat="1" ht="12">
      <c r="B1307" s="151"/>
      <c r="D1307" s="152" t="s">
        <v>207</v>
      </c>
      <c r="E1307" s="153" t="s">
        <v>1</v>
      </c>
      <c r="F1307" s="154" t="s">
        <v>1245</v>
      </c>
      <c r="H1307" s="155">
        <v>1</v>
      </c>
      <c r="I1307" s="156"/>
      <c r="L1307" s="151"/>
      <c r="M1307" s="157"/>
      <c r="T1307" s="158"/>
      <c r="AT1307" s="153" t="s">
        <v>207</v>
      </c>
      <c r="AU1307" s="153" t="s">
        <v>86</v>
      </c>
      <c r="AV1307" s="12" t="s">
        <v>86</v>
      </c>
      <c r="AW1307" s="12" t="s">
        <v>30</v>
      </c>
      <c r="AX1307" s="12" t="s">
        <v>73</v>
      </c>
      <c r="AY1307" s="153" t="s">
        <v>199</v>
      </c>
    </row>
    <row r="1308" spans="2:65" s="14" customFormat="1" ht="12">
      <c r="B1308" s="166"/>
      <c r="D1308" s="152" t="s">
        <v>207</v>
      </c>
      <c r="E1308" s="167" t="s">
        <v>1</v>
      </c>
      <c r="F1308" s="168" t="s">
        <v>1506</v>
      </c>
      <c r="H1308" s="169">
        <v>1</v>
      </c>
      <c r="I1308" s="170"/>
      <c r="L1308" s="166"/>
      <c r="M1308" s="171"/>
      <c r="T1308" s="172"/>
      <c r="AT1308" s="167" t="s">
        <v>207</v>
      </c>
      <c r="AU1308" s="167" t="s">
        <v>86</v>
      </c>
      <c r="AV1308" s="14" t="s">
        <v>223</v>
      </c>
      <c r="AW1308" s="14" t="s">
        <v>30</v>
      </c>
      <c r="AX1308" s="14" t="s">
        <v>73</v>
      </c>
      <c r="AY1308" s="167" t="s">
        <v>199</v>
      </c>
    </row>
    <row r="1309" spans="2:65" s="13" customFormat="1" ht="12">
      <c r="B1309" s="159"/>
      <c r="D1309" s="152" t="s">
        <v>207</v>
      </c>
      <c r="E1309" s="160" t="s">
        <v>1</v>
      </c>
      <c r="F1309" s="161" t="s">
        <v>209</v>
      </c>
      <c r="H1309" s="162">
        <v>2</v>
      </c>
      <c r="I1309" s="163"/>
      <c r="L1309" s="159"/>
      <c r="M1309" s="164"/>
      <c r="T1309" s="165"/>
      <c r="AT1309" s="160" t="s">
        <v>207</v>
      </c>
      <c r="AU1309" s="160" t="s">
        <v>86</v>
      </c>
      <c r="AV1309" s="13" t="s">
        <v>205</v>
      </c>
      <c r="AW1309" s="13" t="s">
        <v>30</v>
      </c>
      <c r="AX1309" s="13" t="s">
        <v>80</v>
      </c>
      <c r="AY1309" s="160" t="s">
        <v>199</v>
      </c>
    </row>
    <row r="1310" spans="2:65" s="1" customFormat="1" ht="16.5" customHeight="1">
      <c r="B1310" s="32"/>
      <c r="C1310" s="137" t="s">
        <v>1507</v>
      </c>
      <c r="D1310" s="137" t="s">
        <v>201</v>
      </c>
      <c r="E1310" s="138" t="s">
        <v>1508</v>
      </c>
      <c r="F1310" s="139" t="s">
        <v>1509</v>
      </c>
      <c r="G1310" s="140" t="s">
        <v>296</v>
      </c>
      <c r="H1310" s="141">
        <v>8</v>
      </c>
      <c r="I1310" s="142"/>
      <c r="J1310" s="143">
        <f>ROUND(I1310*H1310,2)</f>
        <v>0</v>
      </c>
      <c r="K1310" s="144"/>
      <c r="L1310" s="32"/>
      <c r="M1310" s="145" t="s">
        <v>1</v>
      </c>
      <c r="N1310" s="146" t="s">
        <v>39</v>
      </c>
      <c r="P1310" s="147">
        <f>O1310*H1310</f>
        <v>0</v>
      </c>
      <c r="Q1310" s="147">
        <v>3.1E-4</v>
      </c>
      <c r="R1310" s="147">
        <f>Q1310*H1310</f>
        <v>2.48E-3</v>
      </c>
      <c r="S1310" s="147">
        <v>0</v>
      </c>
      <c r="T1310" s="148">
        <f>S1310*H1310</f>
        <v>0</v>
      </c>
      <c r="AR1310" s="149" t="s">
        <v>298</v>
      </c>
      <c r="AT1310" s="149" t="s">
        <v>201</v>
      </c>
      <c r="AU1310" s="149" t="s">
        <v>86</v>
      </c>
      <c r="AY1310" s="17" t="s">
        <v>199</v>
      </c>
      <c r="BE1310" s="150">
        <f>IF(N1310="základní",J1310,0)</f>
        <v>0</v>
      </c>
      <c r="BF1310" s="150">
        <f>IF(N1310="snížená",J1310,0)</f>
        <v>0</v>
      </c>
      <c r="BG1310" s="150">
        <f>IF(N1310="zákl. přenesená",J1310,0)</f>
        <v>0</v>
      </c>
      <c r="BH1310" s="150">
        <f>IF(N1310="sníž. přenesená",J1310,0)</f>
        <v>0</v>
      </c>
      <c r="BI1310" s="150">
        <f>IF(N1310="nulová",J1310,0)</f>
        <v>0</v>
      </c>
      <c r="BJ1310" s="17" t="s">
        <v>86</v>
      </c>
      <c r="BK1310" s="150">
        <f>ROUND(I1310*H1310,2)</f>
        <v>0</v>
      </c>
      <c r="BL1310" s="17" t="s">
        <v>298</v>
      </c>
      <c r="BM1310" s="149" t="s">
        <v>1510</v>
      </c>
    </row>
    <row r="1311" spans="2:65" s="1" customFormat="1" ht="24.25" customHeight="1">
      <c r="B1311" s="32"/>
      <c r="C1311" s="137" t="s">
        <v>1511</v>
      </c>
      <c r="D1311" s="137" t="s">
        <v>201</v>
      </c>
      <c r="E1311" s="138" t="s">
        <v>1512</v>
      </c>
      <c r="F1311" s="139" t="s">
        <v>1513</v>
      </c>
      <c r="G1311" s="140" t="s">
        <v>296</v>
      </c>
      <c r="H1311" s="141">
        <v>7</v>
      </c>
      <c r="I1311" s="142"/>
      <c r="J1311" s="143">
        <f>ROUND(I1311*H1311,2)</f>
        <v>0</v>
      </c>
      <c r="K1311" s="144"/>
      <c r="L1311" s="32"/>
      <c r="M1311" s="145" t="s">
        <v>1</v>
      </c>
      <c r="N1311" s="146" t="s">
        <v>39</v>
      </c>
      <c r="P1311" s="147">
        <f>O1311*H1311</f>
        <v>0</v>
      </c>
      <c r="Q1311" s="147">
        <v>7.5000000000000002E-4</v>
      </c>
      <c r="R1311" s="147">
        <f>Q1311*H1311</f>
        <v>5.2500000000000003E-3</v>
      </c>
      <c r="S1311" s="147">
        <v>0</v>
      </c>
      <c r="T1311" s="148">
        <f>S1311*H1311</f>
        <v>0</v>
      </c>
      <c r="AR1311" s="149" t="s">
        <v>298</v>
      </c>
      <c r="AT1311" s="149" t="s">
        <v>201</v>
      </c>
      <c r="AU1311" s="149" t="s">
        <v>86</v>
      </c>
      <c r="AY1311" s="17" t="s">
        <v>199</v>
      </c>
      <c r="BE1311" s="150">
        <f>IF(N1311="základní",J1311,0)</f>
        <v>0</v>
      </c>
      <c r="BF1311" s="150">
        <f>IF(N1311="snížená",J1311,0)</f>
        <v>0</v>
      </c>
      <c r="BG1311" s="150">
        <f>IF(N1311="zákl. přenesená",J1311,0)</f>
        <v>0</v>
      </c>
      <c r="BH1311" s="150">
        <f>IF(N1311="sníž. přenesená",J1311,0)</f>
        <v>0</v>
      </c>
      <c r="BI1311" s="150">
        <f>IF(N1311="nulová",J1311,0)</f>
        <v>0</v>
      </c>
      <c r="BJ1311" s="17" t="s">
        <v>86</v>
      </c>
      <c r="BK1311" s="150">
        <f>ROUND(I1311*H1311,2)</f>
        <v>0</v>
      </c>
      <c r="BL1311" s="17" t="s">
        <v>298</v>
      </c>
      <c r="BM1311" s="149" t="s">
        <v>1514</v>
      </c>
    </row>
    <row r="1312" spans="2:65" s="1" customFormat="1" ht="24.25" customHeight="1">
      <c r="B1312" s="32"/>
      <c r="C1312" s="137" t="s">
        <v>1515</v>
      </c>
      <c r="D1312" s="137" t="s">
        <v>201</v>
      </c>
      <c r="E1312" s="138" t="s">
        <v>1516</v>
      </c>
      <c r="F1312" s="139" t="s">
        <v>1517</v>
      </c>
      <c r="G1312" s="140" t="s">
        <v>247</v>
      </c>
      <c r="H1312" s="141">
        <v>0.45500000000000002</v>
      </c>
      <c r="I1312" s="142"/>
      <c r="J1312" s="143">
        <f>ROUND(I1312*H1312,2)</f>
        <v>0</v>
      </c>
      <c r="K1312" s="144"/>
      <c r="L1312" s="32"/>
      <c r="M1312" s="145" t="s">
        <v>1</v>
      </c>
      <c r="N1312" s="146" t="s">
        <v>39</v>
      </c>
      <c r="P1312" s="147">
        <f>O1312*H1312</f>
        <v>0</v>
      </c>
      <c r="Q1312" s="147">
        <v>0</v>
      </c>
      <c r="R1312" s="147">
        <f>Q1312*H1312</f>
        <v>0</v>
      </c>
      <c r="S1312" s="147">
        <v>0</v>
      </c>
      <c r="T1312" s="148">
        <f>S1312*H1312</f>
        <v>0</v>
      </c>
      <c r="AR1312" s="149" t="s">
        <v>298</v>
      </c>
      <c r="AT1312" s="149" t="s">
        <v>201</v>
      </c>
      <c r="AU1312" s="149" t="s">
        <v>86</v>
      </c>
      <c r="AY1312" s="17" t="s">
        <v>199</v>
      </c>
      <c r="BE1312" s="150">
        <f>IF(N1312="základní",J1312,0)</f>
        <v>0</v>
      </c>
      <c r="BF1312" s="150">
        <f>IF(N1312="snížená",J1312,0)</f>
        <v>0</v>
      </c>
      <c r="BG1312" s="150">
        <f>IF(N1312="zákl. přenesená",J1312,0)</f>
        <v>0</v>
      </c>
      <c r="BH1312" s="150">
        <f>IF(N1312="sníž. přenesená",J1312,0)</f>
        <v>0</v>
      </c>
      <c r="BI1312" s="150">
        <f>IF(N1312="nulová",J1312,0)</f>
        <v>0</v>
      </c>
      <c r="BJ1312" s="17" t="s">
        <v>86</v>
      </c>
      <c r="BK1312" s="150">
        <f>ROUND(I1312*H1312,2)</f>
        <v>0</v>
      </c>
      <c r="BL1312" s="17" t="s">
        <v>298</v>
      </c>
      <c r="BM1312" s="149" t="s">
        <v>1518</v>
      </c>
    </row>
    <row r="1313" spans="2:65" s="11" customFormat="1" ht="23" customHeight="1">
      <c r="B1313" s="125"/>
      <c r="D1313" s="126" t="s">
        <v>72</v>
      </c>
      <c r="E1313" s="135" t="s">
        <v>1519</v>
      </c>
      <c r="F1313" s="135" t="s">
        <v>1520</v>
      </c>
      <c r="I1313" s="128"/>
      <c r="J1313" s="136">
        <f>BK1313</f>
        <v>0</v>
      </c>
      <c r="L1313" s="125"/>
      <c r="M1313" s="130"/>
      <c r="P1313" s="131">
        <f>SUM(P1314:P1317)</f>
        <v>0</v>
      </c>
      <c r="R1313" s="131">
        <f>SUM(R1314:R1317)</f>
        <v>0.1351</v>
      </c>
      <c r="T1313" s="132">
        <f>SUM(T1314:T1317)</f>
        <v>0</v>
      </c>
      <c r="AR1313" s="126" t="s">
        <v>86</v>
      </c>
      <c r="AT1313" s="133" t="s">
        <v>72</v>
      </c>
      <c r="AU1313" s="133" t="s">
        <v>80</v>
      </c>
      <c r="AY1313" s="126" t="s">
        <v>199</v>
      </c>
      <c r="BK1313" s="134">
        <f>SUM(BK1314:BK1317)</f>
        <v>0</v>
      </c>
    </row>
    <row r="1314" spans="2:65" s="1" customFormat="1" ht="24.25" customHeight="1">
      <c r="B1314" s="32"/>
      <c r="C1314" s="137" t="s">
        <v>1521</v>
      </c>
      <c r="D1314" s="137" t="s">
        <v>201</v>
      </c>
      <c r="E1314" s="138" t="s">
        <v>1522</v>
      </c>
      <c r="F1314" s="139" t="s">
        <v>1523</v>
      </c>
      <c r="G1314" s="140" t="s">
        <v>1239</v>
      </c>
      <c r="H1314" s="141">
        <v>8</v>
      </c>
      <c r="I1314" s="142"/>
      <c r="J1314" s="143">
        <f>ROUND(I1314*H1314,2)</f>
        <v>0</v>
      </c>
      <c r="K1314" s="144"/>
      <c r="L1314" s="32"/>
      <c r="M1314" s="145" t="s">
        <v>1</v>
      </c>
      <c r="N1314" s="146" t="s">
        <v>39</v>
      </c>
      <c r="P1314" s="147">
        <f>O1314*H1314</f>
        <v>0</v>
      </c>
      <c r="Q1314" s="147">
        <v>2.5000000000000001E-3</v>
      </c>
      <c r="R1314" s="147">
        <f>Q1314*H1314</f>
        <v>0.02</v>
      </c>
      <c r="S1314" s="147">
        <v>0</v>
      </c>
      <c r="T1314" s="148">
        <f>S1314*H1314</f>
        <v>0</v>
      </c>
      <c r="AR1314" s="149" t="s">
        <v>298</v>
      </c>
      <c r="AT1314" s="149" t="s">
        <v>201</v>
      </c>
      <c r="AU1314" s="149" t="s">
        <v>86</v>
      </c>
      <c r="AY1314" s="17" t="s">
        <v>199</v>
      </c>
      <c r="BE1314" s="150">
        <f>IF(N1314="základní",J1314,0)</f>
        <v>0</v>
      </c>
      <c r="BF1314" s="150">
        <f>IF(N1314="snížená",J1314,0)</f>
        <v>0</v>
      </c>
      <c r="BG1314" s="150">
        <f>IF(N1314="zákl. přenesená",J1314,0)</f>
        <v>0</v>
      </c>
      <c r="BH1314" s="150">
        <f>IF(N1314="sníž. přenesená",J1314,0)</f>
        <v>0</v>
      </c>
      <c r="BI1314" s="150">
        <f>IF(N1314="nulová",J1314,0)</f>
        <v>0</v>
      </c>
      <c r="BJ1314" s="17" t="s">
        <v>86</v>
      </c>
      <c r="BK1314" s="150">
        <f>ROUND(I1314*H1314,2)</f>
        <v>0</v>
      </c>
      <c r="BL1314" s="17" t="s">
        <v>298</v>
      </c>
      <c r="BM1314" s="149" t="s">
        <v>1524</v>
      </c>
    </row>
    <row r="1315" spans="2:65" s="1" customFormat="1" ht="38" customHeight="1">
      <c r="B1315" s="32"/>
      <c r="C1315" s="137" t="s">
        <v>1525</v>
      </c>
      <c r="D1315" s="137" t="s">
        <v>201</v>
      </c>
      <c r="E1315" s="138" t="s">
        <v>1526</v>
      </c>
      <c r="F1315" s="139" t="s">
        <v>1527</v>
      </c>
      <c r="G1315" s="140" t="s">
        <v>1239</v>
      </c>
      <c r="H1315" s="141">
        <v>1</v>
      </c>
      <c r="I1315" s="142"/>
      <c r="J1315" s="143">
        <f>ROUND(I1315*H1315,2)</f>
        <v>0</v>
      </c>
      <c r="K1315" s="144"/>
      <c r="L1315" s="32"/>
      <c r="M1315" s="145" t="s">
        <v>1</v>
      </c>
      <c r="N1315" s="146" t="s">
        <v>39</v>
      </c>
      <c r="P1315" s="147">
        <f>O1315*H1315</f>
        <v>0</v>
      </c>
      <c r="Q1315" s="147">
        <v>9.1999999999999998E-3</v>
      </c>
      <c r="R1315" s="147">
        <f>Q1315*H1315</f>
        <v>9.1999999999999998E-3</v>
      </c>
      <c r="S1315" s="147">
        <v>0</v>
      </c>
      <c r="T1315" s="148">
        <f>S1315*H1315</f>
        <v>0</v>
      </c>
      <c r="AR1315" s="149" t="s">
        <v>298</v>
      </c>
      <c r="AT1315" s="149" t="s">
        <v>201</v>
      </c>
      <c r="AU1315" s="149" t="s">
        <v>86</v>
      </c>
      <c r="AY1315" s="17" t="s">
        <v>199</v>
      </c>
      <c r="BE1315" s="150">
        <f>IF(N1315="základní",J1315,0)</f>
        <v>0</v>
      </c>
      <c r="BF1315" s="150">
        <f>IF(N1315="snížená",J1315,0)</f>
        <v>0</v>
      </c>
      <c r="BG1315" s="150">
        <f>IF(N1315="zákl. přenesená",J1315,0)</f>
        <v>0</v>
      </c>
      <c r="BH1315" s="150">
        <f>IF(N1315="sníž. přenesená",J1315,0)</f>
        <v>0</v>
      </c>
      <c r="BI1315" s="150">
        <f>IF(N1315="nulová",J1315,0)</f>
        <v>0</v>
      </c>
      <c r="BJ1315" s="17" t="s">
        <v>86</v>
      </c>
      <c r="BK1315" s="150">
        <f>ROUND(I1315*H1315,2)</f>
        <v>0</v>
      </c>
      <c r="BL1315" s="17" t="s">
        <v>298</v>
      </c>
      <c r="BM1315" s="149" t="s">
        <v>1528</v>
      </c>
    </row>
    <row r="1316" spans="2:65" s="1" customFormat="1" ht="33" customHeight="1">
      <c r="B1316" s="32"/>
      <c r="C1316" s="137" t="s">
        <v>1529</v>
      </c>
      <c r="D1316" s="137" t="s">
        <v>201</v>
      </c>
      <c r="E1316" s="138" t="s">
        <v>1530</v>
      </c>
      <c r="F1316" s="139" t="s">
        <v>1531</v>
      </c>
      <c r="G1316" s="140" t="s">
        <v>1239</v>
      </c>
      <c r="H1316" s="141">
        <v>6</v>
      </c>
      <c r="I1316" s="142"/>
      <c r="J1316" s="143">
        <f>ROUND(I1316*H1316,2)</f>
        <v>0</v>
      </c>
      <c r="K1316" s="144"/>
      <c r="L1316" s="32"/>
      <c r="M1316" s="145" t="s">
        <v>1</v>
      </c>
      <c r="N1316" s="146" t="s">
        <v>39</v>
      </c>
      <c r="P1316" s="147">
        <f>O1316*H1316</f>
        <v>0</v>
      </c>
      <c r="Q1316" s="147">
        <v>1.7649999999999999E-2</v>
      </c>
      <c r="R1316" s="147">
        <f>Q1316*H1316</f>
        <v>0.10589999999999999</v>
      </c>
      <c r="S1316" s="147">
        <v>0</v>
      </c>
      <c r="T1316" s="148">
        <f>S1316*H1316</f>
        <v>0</v>
      </c>
      <c r="AR1316" s="149" t="s">
        <v>298</v>
      </c>
      <c r="AT1316" s="149" t="s">
        <v>201</v>
      </c>
      <c r="AU1316" s="149" t="s">
        <v>86</v>
      </c>
      <c r="AY1316" s="17" t="s">
        <v>199</v>
      </c>
      <c r="BE1316" s="150">
        <f>IF(N1316="základní",J1316,0)</f>
        <v>0</v>
      </c>
      <c r="BF1316" s="150">
        <f>IF(N1316="snížená",J1316,0)</f>
        <v>0</v>
      </c>
      <c r="BG1316" s="150">
        <f>IF(N1316="zákl. přenesená",J1316,0)</f>
        <v>0</v>
      </c>
      <c r="BH1316" s="150">
        <f>IF(N1316="sníž. přenesená",J1316,0)</f>
        <v>0</v>
      </c>
      <c r="BI1316" s="150">
        <f>IF(N1316="nulová",J1316,0)</f>
        <v>0</v>
      </c>
      <c r="BJ1316" s="17" t="s">
        <v>86</v>
      </c>
      <c r="BK1316" s="150">
        <f>ROUND(I1316*H1316,2)</f>
        <v>0</v>
      </c>
      <c r="BL1316" s="17" t="s">
        <v>298</v>
      </c>
      <c r="BM1316" s="149" t="s">
        <v>1532</v>
      </c>
    </row>
    <row r="1317" spans="2:65" s="1" customFormat="1" ht="24.25" customHeight="1">
      <c r="B1317" s="32"/>
      <c r="C1317" s="137" t="s">
        <v>1533</v>
      </c>
      <c r="D1317" s="137" t="s">
        <v>201</v>
      </c>
      <c r="E1317" s="138" t="s">
        <v>1534</v>
      </c>
      <c r="F1317" s="139" t="s">
        <v>1535</v>
      </c>
      <c r="G1317" s="140" t="s">
        <v>247</v>
      </c>
      <c r="H1317" s="141">
        <v>0.13500000000000001</v>
      </c>
      <c r="I1317" s="142"/>
      <c r="J1317" s="143">
        <f>ROUND(I1317*H1317,2)</f>
        <v>0</v>
      </c>
      <c r="K1317" s="144"/>
      <c r="L1317" s="32"/>
      <c r="M1317" s="145" t="s">
        <v>1</v>
      </c>
      <c r="N1317" s="146" t="s">
        <v>39</v>
      </c>
      <c r="P1317" s="147">
        <f>O1317*H1317</f>
        <v>0</v>
      </c>
      <c r="Q1317" s="147">
        <v>0</v>
      </c>
      <c r="R1317" s="147">
        <f>Q1317*H1317</f>
        <v>0</v>
      </c>
      <c r="S1317" s="147">
        <v>0</v>
      </c>
      <c r="T1317" s="148">
        <f>S1317*H1317</f>
        <v>0</v>
      </c>
      <c r="AR1317" s="149" t="s">
        <v>298</v>
      </c>
      <c r="AT1317" s="149" t="s">
        <v>201</v>
      </c>
      <c r="AU1317" s="149" t="s">
        <v>86</v>
      </c>
      <c r="AY1317" s="17" t="s">
        <v>199</v>
      </c>
      <c r="BE1317" s="150">
        <f>IF(N1317="základní",J1317,0)</f>
        <v>0</v>
      </c>
      <c r="BF1317" s="150">
        <f>IF(N1317="snížená",J1317,0)</f>
        <v>0</v>
      </c>
      <c r="BG1317" s="150">
        <f>IF(N1317="zákl. přenesená",J1317,0)</f>
        <v>0</v>
      </c>
      <c r="BH1317" s="150">
        <f>IF(N1317="sníž. přenesená",J1317,0)</f>
        <v>0</v>
      </c>
      <c r="BI1317" s="150">
        <f>IF(N1317="nulová",J1317,0)</f>
        <v>0</v>
      </c>
      <c r="BJ1317" s="17" t="s">
        <v>86</v>
      </c>
      <c r="BK1317" s="150">
        <f>ROUND(I1317*H1317,2)</f>
        <v>0</v>
      </c>
      <c r="BL1317" s="17" t="s">
        <v>298</v>
      </c>
      <c r="BM1317" s="149" t="s">
        <v>1536</v>
      </c>
    </row>
    <row r="1318" spans="2:65" s="11" customFormat="1" ht="23" customHeight="1">
      <c r="B1318" s="125"/>
      <c r="D1318" s="126" t="s">
        <v>72</v>
      </c>
      <c r="E1318" s="135" t="s">
        <v>1537</v>
      </c>
      <c r="F1318" s="135" t="s">
        <v>1538</v>
      </c>
      <c r="I1318" s="128"/>
      <c r="J1318" s="136">
        <f>BK1318</f>
        <v>0</v>
      </c>
      <c r="L1318" s="125"/>
      <c r="M1318" s="130"/>
      <c r="P1318" s="131">
        <f>P1319+P1327+P1336+P1344+P1355+P1376+P1385+P1397</f>
        <v>0</v>
      </c>
      <c r="R1318" s="131">
        <f>R1319+R1327+R1336+R1344+R1355+R1376+R1385+R1397</f>
        <v>1.5785800000000001</v>
      </c>
      <c r="T1318" s="132">
        <f>T1319+T1327+T1336+T1344+T1355+T1376+T1385+T1397</f>
        <v>0</v>
      </c>
      <c r="AR1318" s="126" t="s">
        <v>86</v>
      </c>
      <c r="AT1318" s="133" t="s">
        <v>72</v>
      </c>
      <c r="AU1318" s="133" t="s">
        <v>80</v>
      </c>
      <c r="AY1318" s="126" t="s">
        <v>199</v>
      </c>
      <c r="BK1318" s="134">
        <f>BK1319+BK1327+BK1336+BK1344+BK1355+BK1376+BK1385+BK1397</f>
        <v>0</v>
      </c>
    </row>
    <row r="1319" spans="2:65" s="11" customFormat="1" ht="20.75" customHeight="1">
      <c r="B1319" s="125"/>
      <c r="D1319" s="126" t="s">
        <v>72</v>
      </c>
      <c r="E1319" s="135" t="s">
        <v>1539</v>
      </c>
      <c r="F1319" s="135" t="s">
        <v>1540</v>
      </c>
      <c r="I1319" s="128"/>
      <c r="J1319" s="136">
        <f>BK1319</f>
        <v>0</v>
      </c>
      <c r="L1319" s="125"/>
      <c r="M1319" s="130"/>
      <c r="P1319" s="131">
        <f>SUM(P1320:P1326)</f>
        <v>0</v>
      </c>
      <c r="R1319" s="131">
        <f>SUM(R1320:R1326)</f>
        <v>1.9530000000000002E-2</v>
      </c>
      <c r="T1319" s="132">
        <f>SUM(T1320:T1326)</f>
        <v>0</v>
      </c>
      <c r="AR1319" s="126" t="s">
        <v>80</v>
      </c>
      <c r="AT1319" s="133" t="s">
        <v>72</v>
      </c>
      <c r="AU1319" s="133" t="s">
        <v>86</v>
      </c>
      <c r="AY1319" s="126" t="s">
        <v>199</v>
      </c>
      <c r="BK1319" s="134">
        <f>SUM(BK1320:BK1326)</f>
        <v>0</v>
      </c>
    </row>
    <row r="1320" spans="2:65" s="1" customFormat="1" ht="24.25" customHeight="1">
      <c r="B1320" s="32"/>
      <c r="C1320" s="137" t="s">
        <v>1541</v>
      </c>
      <c r="D1320" s="137" t="s">
        <v>201</v>
      </c>
      <c r="E1320" s="138" t="s">
        <v>1542</v>
      </c>
      <c r="F1320" s="139" t="s">
        <v>1543</v>
      </c>
      <c r="G1320" s="140" t="s">
        <v>264</v>
      </c>
      <c r="H1320" s="141">
        <v>119</v>
      </c>
      <c r="I1320" s="142"/>
      <c r="J1320" s="143">
        <f t="shared" ref="J1320:J1326" si="30">ROUND(I1320*H1320,2)</f>
        <v>0</v>
      </c>
      <c r="K1320" s="144"/>
      <c r="L1320" s="32"/>
      <c r="M1320" s="145" t="s">
        <v>1</v>
      </c>
      <c r="N1320" s="146" t="s">
        <v>39</v>
      </c>
      <c r="P1320" s="147">
        <f t="shared" ref="P1320:P1326" si="31">O1320*H1320</f>
        <v>0</v>
      </c>
      <c r="Q1320" s="147">
        <v>0</v>
      </c>
      <c r="R1320" s="147">
        <f t="shared" ref="R1320:R1326" si="32">Q1320*H1320</f>
        <v>0</v>
      </c>
      <c r="S1320" s="147">
        <v>0</v>
      </c>
      <c r="T1320" s="148">
        <f t="shared" ref="T1320:T1326" si="33">S1320*H1320</f>
        <v>0</v>
      </c>
      <c r="AR1320" s="149" t="s">
        <v>298</v>
      </c>
      <c r="AT1320" s="149" t="s">
        <v>201</v>
      </c>
      <c r="AU1320" s="149" t="s">
        <v>223</v>
      </c>
      <c r="AY1320" s="17" t="s">
        <v>199</v>
      </c>
      <c r="BE1320" s="150">
        <f t="shared" ref="BE1320:BE1326" si="34">IF(N1320="základní",J1320,0)</f>
        <v>0</v>
      </c>
      <c r="BF1320" s="150">
        <f t="shared" ref="BF1320:BF1326" si="35">IF(N1320="snížená",J1320,0)</f>
        <v>0</v>
      </c>
      <c r="BG1320" s="150">
        <f t="shared" ref="BG1320:BG1326" si="36">IF(N1320="zákl. přenesená",J1320,0)</f>
        <v>0</v>
      </c>
      <c r="BH1320" s="150">
        <f t="shared" ref="BH1320:BH1326" si="37">IF(N1320="sníž. přenesená",J1320,0)</f>
        <v>0</v>
      </c>
      <c r="BI1320" s="150">
        <f t="shared" ref="BI1320:BI1326" si="38">IF(N1320="nulová",J1320,0)</f>
        <v>0</v>
      </c>
      <c r="BJ1320" s="17" t="s">
        <v>86</v>
      </c>
      <c r="BK1320" s="150">
        <f t="shared" ref="BK1320:BK1326" si="39">ROUND(I1320*H1320,2)</f>
        <v>0</v>
      </c>
      <c r="BL1320" s="17" t="s">
        <v>298</v>
      </c>
      <c r="BM1320" s="149" t="s">
        <v>1544</v>
      </c>
    </row>
    <row r="1321" spans="2:65" s="1" customFormat="1" ht="21.75" customHeight="1">
      <c r="B1321" s="32"/>
      <c r="C1321" s="173" t="s">
        <v>1545</v>
      </c>
      <c r="D1321" s="173" t="s">
        <v>288</v>
      </c>
      <c r="E1321" s="174" t="s">
        <v>1546</v>
      </c>
      <c r="F1321" s="175" t="s">
        <v>1547</v>
      </c>
      <c r="G1321" s="176" t="s">
        <v>264</v>
      </c>
      <c r="H1321" s="177">
        <v>2</v>
      </c>
      <c r="I1321" s="178"/>
      <c r="J1321" s="179">
        <f t="shared" si="30"/>
        <v>0</v>
      </c>
      <c r="K1321" s="180"/>
      <c r="L1321" s="181"/>
      <c r="M1321" s="182" t="s">
        <v>1</v>
      </c>
      <c r="N1321" s="183" t="s">
        <v>39</v>
      </c>
      <c r="P1321" s="147">
        <f t="shared" si="31"/>
        <v>0</v>
      </c>
      <c r="Q1321" s="147">
        <v>1.2E-4</v>
      </c>
      <c r="R1321" s="147">
        <f t="shared" si="32"/>
        <v>2.4000000000000001E-4</v>
      </c>
      <c r="S1321" s="147">
        <v>0</v>
      </c>
      <c r="T1321" s="148">
        <f t="shared" si="33"/>
        <v>0</v>
      </c>
      <c r="AR1321" s="149" t="s">
        <v>384</v>
      </c>
      <c r="AT1321" s="149" t="s">
        <v>288</v>
      </c>
      <c r="AU1321" s="149" t="s">
        <v>223</v>
      </c>
      <c r="AY1321" s="17" t="s">
        <v>199</v>
      </c>
      <c r="BE1321" s="150">
        <f t="shared" si="34"/>
        <v>0</v>
      </c>
      <c r="BF1321" s="150">
        <f t="shared" si="35"/>
        <v>0</v>
      </c>
      <c r="BG1321" s="150">
        <f t="shared" si="36"/>
        <v>0</v>
      </c>
      <c r="BH1321" s="150">
        <f t="shared" si="37"/>
        <v>0</v>
      </c>
      <c r="BI1321" s="150">
        <f t="shared" si="38"/>
        <v>0</v>
      </c>
      <c r="BJ1321" s="17" t="s">
        <v>86</v>
      </c>
      <c r="BK1321" s="150">
        <f t="shared" si="39"/>
        <v>0</v>
      </c>
      <c r="BL1321" s="17" t="s">
        <v>298</v>
      </c>
      <c r="BM1321" s="149" t="s">
        <v>1548</v>
      </c>
    </row>
    <row r="1322" spans="2:65" s="1" customFormat="1" ht="21.75" customHeight="1">
      <c r="B1322" s="32"/>
      <c r="C1322" s="173" t="s">
        <v>1549</v>
      </c>
      <c r="D1322" s="173" t="s">
        <v>288</v>
      </c>
      <c r="E1322" s="174" t="s">
        <v>1550</v>
      </c>
      <c r="F1322" s="175" t="s">
        <v>1551</v>
      </c>
      <c r="G1322" s="176" t="s">
        <v>264</v>
      </c>
      <c r="H1322" s="177">
        <v>15</v>
      </c>
      <c r="I1322" s="178"/>
      <c r="J1322" s="179">
        <f t="shared" si="30"/>
        <v>0</v>
      </c>
      <c r="K1322" s="180"/>
      <c r="L1322" s="181"/>
      <c r="M1322" s="182" t="s">
        <v>1</v>
      </c>
      <c r="N1322" s="183" t="s">
        <v>39</v>
      </c>
      <c r="P1322" s="147">
        <f t="shared" si="31"/>
        <v>0</v>
      </c>
      <c r="Q1322" s="147">
        <v>1.7000000000000001E-4</v>
      </c>
      <c r="R1322" s="147">
        <f t="shared" si="32"/>
        <v>2.5500000000000002E-3</v>
      </c>
      <c r="S1322" s="147">
        <v>0</v>
      </c>
      <c r="T1322" s="148">
        <f t="shared" si="33"/>
        <v>0</v>
      </c>
      <c r="AR1322" s="149" t="s">
        <v>384</v>
      </c>
      <c r="AT1322" s="149" t="s">
        <v>288</v>
      </c>
      <c r="AU1322" s="149" t="s">
        <v>223</v>
      </c>
      <c r="AY1322" s="17" t="s">
        <v>199</v>
      </c>
      <c r="BE1322" s="150">
        <f t="shared" si="34"/>
        <v>0</v>
      </c>
      <c r="BF1322" s="150">
        <f t="shared" si="35"/>
        <v>0</v>
      </c>
      <c r="BG1322" s="150">
        <f t="shared" si="36"/>
        <v>0</v>
      </c>
      <c r="BH1322" s="150">
        <f t="shared" si="37"/>
        <v>0</v>
      </c>
      <c r="BI1322" s="150">
        <f t="shared" si="38"/>
        <v>0</v>
      </c>
      <c r="BJ1322" s="17" t="s">
        <v>86</v>
      </c>
      <c r="BK1322" s="150">
        <f t="shared" si="39"/>
        <v>0</v>
      </c>
      <c r="BL1322" s="17" t="s">
        <v>298</v>
      </c>
      <c r="BM1322" s="149" t="s">
        <v>1552</v>
      </c>
    </row>
    <row r="1323" spans="2:65" s="1" customFormat="1" ht="21.75" customHeight="1">
      <c r="B1323" s="32"/>
      <c r="C1323" s="173" t="s">
        <v>1553</v>
      </c>
      <c r="D1323" s="173" t="s">
        <v>288</v>
      </c>
      <c r="E1323" s="174" t="s">
        <v>1554</v>
      </c>
      <c r="F1323" s="175" t="s">
        <v>1555</v>
      </c>
      <c r="G1323" s="176" t="s">
        <v>264</v>
      </c>
      <c r="H1323" s="177">
        <v>41</v>
      </c>
      <c r="I1323" s="178"/>
      <c r="J1323" s="179">
        <f t="shared" si="30"/>
        <v>0</v>
      </c>
      <c r="K1323" s="180"/>
      <c r="L1323" s="181"/>
      <c r="M1323" s="182" t="s">
        <v>1</v>
      </c>
      <c r="N1323" s="183" t="s">
        <v>39</v>
      </c>
      <c r="P1323" s="147">
        <f t="shared" si="31"/>
        <v>0</v>
      </c>
      <c r="Q1323" s="147">
        <v>1.7000000000000001E-4</v>
      </c>
      <c r="R1323" s="147">
        <f t="shared" si="32"/>
        <v>6.9700000000000005E-3</v>
      </c>
      <c r="S1323" s="147">
        <v>0</v>
      </c>
      <c r="T1323" s="148">
        <f t="shared" si="33"/>
        <v>0</v>
      </c>
      <c r="AR1323" s="149" t="s">
        <v>384</v>
      </c>
      <c r="AT1323" s="149" t="s">
        <v>288</v>
      </c>
      <c r="AU1323" s="149" t="s">
        <v>223</v>
      </c>
      <c r="AY1323" s="17" t="s">
        <v>199</v>
      </c>
      <c r="BE1323" s="150">
        <f t="shared" si="34"/>
        <v>0</v>
      </c>
      <c r="BF1323" s="150">
        <f t="shared" si="35"/>
        <v>0</v>
      </c>
      <c r="BG1323" s="150">
        <f t="shared" si="36"/>
        <v>0</v>
      </c>
      <c r="BH1323" s="150">
        <f t="shared" si="37"/>
        <v>0</v>
      </c>
      <c r="BI1323" s="150">
        <f t="shared" si="38"/>
        <v>0</v>
      </c>
      <c r="BJ1323" s="17" t="s">
        <v>86</v>
      </c>
      <c r="BK1323" s="150">
        <f t="shared" si="39"/>
        <v>0</v>
      </c>
      <c r="BL1323" s="17" t="s">
        <v>298</v>
      </c>
      <c r="BM1323" s="149" t="s">
        <v>1556</v>
      </c>
    </row>
    <row r="1324" spans="2:65" s="1" customFormat="1" ht="21.75" customHeight="1">
      <c r="B1324" s="32"/>
      <c r="C1324" s="173" t="s">
        <v>1557</v>
      </c>
      <c r="D1324" s="173" t="s">
        <v>288</v>
      </c>
      <c r="E1324" s="174" t="s">
        <v>1558</v>
      </c>
      <c r="F1324" s="175" t="s">
        <v>1559</v>
      </c>
      <c r="G1324" s="176" t="s">
        <v>264</v>
      </c>
      <c r="H1324" s="177">
        <v>49</v>
      </c>
      <c r="I1324" s="178"/>
      <c r="J1324" s="179">
        <f t="shared" si="30"/>
        <v>0</v>
      </c>
      <c r="K1324" s="180"/>
      <c r="L1324" s="181"/>
      <c r="M1324" s="182" t="s">
        <v>1</v>
      </c>
      <c r="N1324" s="183" t="s">
        <v>39</v>
      </c>
      <c r="P1324" s="147">
        <f t="shared" si="31"/>
        <v>0</v>
      </c>
      <c r="Q1324" s="147">
        <v>1.7000000000000001E-4</v>
      </c>
      <c r="R1324" s="147">
        <f t="shared" si="32"/>
        <v>8.3300000000000006E-3</v>
      </c>
      <c r="S1324" s="147">
        <v>0</v>
      </c>
      <c r="T1324" s="148">
        <f t="shared" si="33"/>
        <v>0</v>
      </c>
      <c r="AR1324" s="149" t="s">
        <v>384</v>
      </c>
      <c r="AT1324" s="149" t="s">
        <v>288</v>
      </c>
      <c r="AU1324" s="149" t="s">
        <v>223</v>
      </c>
      <c r="AY1324" s="17" t="s">
        <v>199</v>
      </c>
      <c r="BE1324" s="150">
        <f t="shared" si="34"/>
        <v>0</v>
      </c>
      <c r="BF1324" s="150">
        <f t="shared" si="35"/>
        <v>0</v>
      </c>
      <c r="BG1324" s="150">
        <f t="shared" si="36"/>
        <v>0</v>
      </c>
      <c r="BH1324" s="150">
        <f t="shared" si="37"/>
        <v>0</v>
      </c>
      <c r="BI1324" s="150">
        <f t="shared" si="38"/>
        <v>0</v>
      </c>
      <c r="BJ1324" s="17" t="s">
        <v>86</v>
      </c>
      <c r="BK1324" s="150">
        <f t="shared" si="39"/>
        <v>0</v>
      </c>
      <c r="BL1324" s="17" t="s">
        <v>298</v>
      </c>
      <c r="BM1324" s="149" t="s">
        <v>1560</v>
      </c>
    </row>
    <row r="1325" spans="2:65" s="1" customFormat="1" ht="24.25" customHeight="1">
      <c r="B1325" s="32"/>
      <c r="C1325" s="173" t="s">
        <v>1561</v>
      </c>
      <c r="D1325" s="173" t="s">
        <v>288</v>
      </c>
      <c r="E1325" s="174" t="s">
        <v>1562</v>
      </c>
      <c r="F1325" s="175" t="s">
        <v>1563</v>
      </c>
      <c r="G1325" s="176" t="s">
        <v>264</v>
      </c>
      <c r="H1325" s="177">
        <v>12</v>
      </c>
      <c r="I1325" s="178"/>
      <c r="J1325" s="179">
        <f t="shared" si="30"/>
        <v>0</v>
      </c>
      <c r="K1325" s="180"/>
      <c r="L1325" s="181"/>
      <c r="M1325" s="182" t="s">
        <v>1</v>
      </c>
      <c r="N1325" s="183" t="s">
        <v>39</v>
      </c>
      <c r="P1325" s="147">
        <f t="shared" si="31"/>
        <v>0</v>
      </c>
      <c r="Q1325" s="147">
        <v>1.2E-4</v>
      </c>
      <c r="R1325" s="147">
        <f t="shared" si="32"/>
        <v>1.4400000000000001E-3</v>
      </c>
      <c r="S1325" s="147">
        <v>0</v>
      </c>
      <c r="T1325" s="148">
        <f t="shared" si="33"/>
        <v>0</v>
      </c>
      <c r="AR1325" s="149" t="s">
        <v>384</v>
      </c>
      <c r="AT1325" s="149" t="s">
        <v>288</v>
      </c>
      <c r="AU1325" s="149" t="s">
        <v>223</v>
      </c>
      <c r="AY1325" s="17" t="s">
        <v>199</v>
      </c>
      <c r="BE1325" s="150">
        <f t="shared" si="34"/>
        <v>0</v>
      </c>
      <c r="BF1325" s="150">
        <f t="shared" si="35"/>
        <v>0</v>
      </c>
      <c r="BG1325" s="150">
        <f t="shared" si="36"/>
        <v>0</v>
      </c>
      <c r="BH1325" s="150">
        <f t="shared" si="37"/>
        <v>0</v>
      </c>
      <c r="BI1325" s="150">
        <f t="shared" si="38"/>
        <v>0</v>
      </c>
      <c r="BJ1325" s="17" t="s">
        <v>86</v>
      </c>
      <c r="BK1325" s="150">
        <f t="shared" si="39"/>
        <v>0</v>
      </c>
      <c r="BL1325" s="17" t="s">
        <v>298</v>
      </c>
      <c r="BM1325" s="149" t="s">
        <v>1564</v>
      </c>
    </row>
    <row r="1326" spans="2:65" s="1" customFormat="1" ht="24.25" customHeight="1">
      <c r="B1326" s="32"/>
      <c r="C1326" s="137" t="s">
        <v>1565</v>
      </c>
      <c r="D1326" s="137" t="s">
        <v>201</v>
      </c>
      <c r="E1326" s="138" t="s">
        <v>1566</v>
      </c>
      <c r="F1326" s="139" t="s">
        <v>1101</v>
      </c>
      <c r="G1326" s="140" t="s">
        <v>247</v>
      </c>
      <c r="H1326" s="141">
        <v>0.02</v>
      </c>
      <c r="I1326" s="142"/>
      <c r="J1326" s="143">
        <f t="shared" si="30"/>
        <v>0</v>
      </c>
      <c r="K1326" s="144"/>
      <c r="L1326" s="32"/>
      <c r="M1326" s="145" t="s">
        <v>1</v>
      </c>
      <c r="N1326" s="146" t="s">
        <v>39</v>
      </c>
      <c r="P1326" s="147">
        <f t="shared" si="31"/>
        <v>0</v>
      </c>
      <c r="Q1326" s="147">
        <v>0</v>
      </c>
      <c r="R1326" s="147">
        <f t="shared" si="32"/>
        <v>0</v>
      </c>
      <c r="S1326" s="147">
        <v>0</v>
      </c>
      <c r="T1326" s="148">
        <f t="shared" si="33"/>
        <v>0</v>
      </c>
      <c r="AR1326" s="149" t="s">
        <v>298</v>
      </c>
      <c r="AT1326" s="149" t="s">
        <v>201</v>
      </c>
      <c r="AU1326" s="149" t="s">
        <v>223</v>
      </c>
      <c r="AY1326" s="17" t="s">
        <v>199</v>
      </c>
      <c r="BE1326" s="150">
        <f t="shared" si="34"/>
        <v>0</v>
      </c>
      <c r="BF1326" s="150">
        <f t="shared" si="35"/>
        <v>0</v>
      </c>
      <c r="BG1326" s="150">
        <f t="shared" si="36"/>
        <v>0</v>
      </c>
      <c r="BH1326" s="150">
        <f t="shared" si="37"/>
        <v>0</v>
      </c>
      <c r="BI1326" s="150">
        <f t="shared" si="38"/>
        <v>0</v>
      </c>
      <c r="BJ1326" s="17" t="s">
        <v>86</v>
      </c>
      <c r="BK1326" s="150">
        <f t="shared" si="39"/>
        <v>0</v>
      </c>
      <c r="BL1326" s="17" t="s">
        <v>298</v>
      </c>
      <c r="BM1326" s="149" t="s">
        <v>1567</v>
      </c>
    </row>
    <row r="1327" spans="2:65" s="11" customFormat="1" ht="20.75" customHeight="1">
      <c r="B1327" s="125"/>
      <c r="D1327" s="126" t="s">
        <v>72</v>
      </c>
      <c r="E1327" s="135" t="s">
        <v>1568</v>
      </c>
      <c r="F1327" s="135" t="s">
        <v>1569</v>
      </c>
      <c r="I1327" s="128"/>
      <c r="J1327" s="136">
        <f>BK1327</f>
        <v>0</v>
      </c>
      <c r="L1327" s="125"/>
      <c r="M1327" s="130"/>
      <c r="P1327" s="131">
        <f>SUM(P1328:P1335)</f>
        <v>0</v>
      </c>
      <c r="R1327" s="131">
        <f>SUM(R1328:R1335)</f>
        <v>0.56131999999999993</v>
      </c>
      <c r="T1327" s="132">
        <f>SUM(T1328:T1335)</f>
        <v>0</v>
      </c>
      <c r="AR1327" s="126" t="s">
        <v>86</v>
      </c>
      <c r="AT1327" s="133" t="s">
        <v>72</v>
      </c>
      <c r="AU1327" s="133" t="s">
        <v>86</v>
      </c>
      <c r="AY1327" s="126" t="s">
        <v>199</v>
      </c>
      <c r="BK1327" s="134">
        <f>SUM(BK1328:BK1335)</f>
        <v>0</v>
      </c>
    </row>
    <row r="1328" spans="2:65" s="1" customFormat="1" ht="33" customHeight="1">
      <c r="B1328" s="32"/>
      <c r="C1328" s="137" t="s">
        <v>1570</v>
      </c>
      <c r="D1328" s="137" t="s">
        <v>201</v>
      </c>
      <c r="E1328" s="138" t="s">
        <v>1571</v>
      </c>
      <c r="F1328" s="139" t="s">
        <v>1572</v>
      </c>
      <c r="G1328" s="140" t="s">
        <v>1239</v>
      </c>
      <c r="H1328" s="141">
        <v>1</v>
      </c>
      <c r="I1328" s="142"/>
      <c r="J1328" s="143">
        <f t="shared" ref="J1328:J1335" si="40">ROUND(I1328*H1328,2)</f>
        <v>0</v>
      </c>
      <c r="K1328" s="144"/>
      <c r="L1328" s="32"/>
      <c r="M1328" s="145" t="s">
        <v>1</v>
      </c>
      <c r="N1328" s="146" t="s">
        <v>39</v>
      </c>
      <c r="P1328" s="147">
        <f t="shared" ref="P1328:P1335" si="41">O1328*H1328</f>
        <v>0</v>
      </c>
      <c r="Q1328" s="147">
        <v>0.16525000000000001</v>
      </c>
      <c r="R1328" s="147">
        <f t="shared" ref="R1328:R1335" si="42">Q1328*H1328</f>
        <v>0.16525000000000001</v>
      </c>
      <c r="S1328" s="147">
        <v>0</v>
      </c>
      <c r="T1328" s="148">
        <f t="shared" ref="T1328:T1335" si="43">S1328*H1328</f>
        <v>0</v>
      </c>
      <c r="AR1328" s="149" t="s">
        <v>298</v>
      </c>
      <c r="AT1328" s="149" t="s">
        <v>201</v>
      </c>
      <c r="AU1328" s="149" t="s">
        <v>223</v>
      </c>
      <c r="AY1328" s="17" t="s">
        <v>199</v>
      </c>
      <c r="BE1328" s="150">
        <f t="shared" ref="BE1328:BE1335" si="44">IF(N1328="základní",J1328,0)</f>
        <v>0</v>
      </c>
      <c r="BF1328" s="150">
        <f t="shared" ref="BF1328:BF1335" si="45">IF(N1328="snížená",J1328,0)</f>
        <v>0</v>
      </c>
      <c r="BG1328" s="150">
        <f t="shared" ref="BG1328:BG1335" si="46">IF(N1328="zákl. přenesená",J1328,0)</f>
        <v>0</v>
      </c>
      <c r="BH1328" s="150">
        <f t="shared" ref="BH1328:BH1335" si="47">IF(N1328="sníž. přenesená",J1328,0)</f>
        <v>0</v>
      </c>
      <c r="BI1328" s="150">
        <f t="shared" ref="BI1328:BI1335" si="48">IF(N1328="nulová",J1328,0)</f>
        <v>0</v>
      </c>
      <c r="BJ1328" s="17" t="s">
        <v>86</v>
      </c>
      <c r="BK1328" s="150">
        <f t="shared" ref="BK1328:BK1335" si="49">ROUND(I1328*H1328,2)</f>
        <v>0</v>
      </c>
      <c r="BL1328" s="17" t="s">
        <v>298</v>
      </c>
      <c r="BM1328" s="149" t="s">
        <v>1573</v>
      </c>
    </row>
    <row r="1329" spans="2:65" s="1" customFormat="1" ht="38" customHeight="1">
      <c r="B1329" s="32"/>
      <c r="C1329" s="137" t="s">
        <v>1574</v>
      </c>
      <c r="D1329" s="137" t="s">
        <v>201</v>
      </c>
      <c r="E1329" s="138" t="s">
        <v>1575</v>
      </c>
      <c r="F1329" s="139" t="s">
        <v>1576</v>
      </c>
      <c r="G1329" s="140" t="s">
        <v>1239</v>
      </c>
      <c r="H1329" s="141">
        <v>1</v>
      </c>
      <c r="I1329" s="142"/>
      <c r="J1329" s="143">
        <f t="shared" si="40"/>
        <v>0</v>
      </c>
      <c r="K1329" s="144"/>
      <c r="L1329" s="32"/>
      <c r="M1329" s="145" t="s">
        <v>1</v>
      </c>
      <c r="N1329" s="146" t="s">
        <v>39</v>
      </c>
      <c r="P1329" s="147">
        <f t="shared" si="41"/>
        <v>0</v>
      </c>
      <c r="Q1329" s="147">
        <v>0.2001</v>
      </c>
      <c r="R1329" s="147">
        <f t="shared" si="42"/>
        <v>0.2001</v>
      </c>
      <c r="S1329" s="147">
        <v>0</v>
      </c>
      <c r="T1329" s="148">
        <f t="shared" si="43"/>
        <v>0</v>
      </c>
      <c r="AR1329" s="149" t="s">
        <v>298</v>
      </c>
      <c r="AT1329" s="149" t="s">
        <v>201</v>
      </c>
      <c r="AU1329" s="149" t="s">
        <v>223</v>
      </c>
      <c r="AY1329" s="17" t="s">
        <v>199</v>
      </c>
      <c r="BE1329" s="150">
        <f t="shared" si="44"/>
        <v>0</v>
      </c>
      <c r="BF1329" s="150">
        <f t="shared" si="45"/>
        <v>0</v>
      </c>
      <c r="BG1329" s="150">
        <f t="shared" si="46"/>
        <v>0</v>
      </c>
      <c r="BH1329" s="150">
        <f t="shared" si="47"/>
        <v>0</v>
      </c>
      <c r="BI1329" s="150">
        <f t="shared" si="48"/>
        <v>0</v>
      </c>
      <c r="BJ1329" s="17" t="s">
        <v>86</v>
      </c>
      <c r="BK1329" s="150">
        <f t="shared" si="49"/>
        <v>0</v>
      </c>
      <c r="BL1329" s="17" t="s">
        <v>298</v>
      </c>
      <c r="BM1329" s="149" t="s">
        <v>1577</v>
      </c>
    </row>
    <row r="1330" spans="2:65" s="1" customFormat="1" ht="24.25" customHeight="1">
      <c r="B1330" s="32"/>
      <c r="C1330" s="137" t="s">
        <v>1578</v>
      </c>
      <c r="D1330" s="137" t="s">
        <v>201</v>
      </c>
      <c r="E1330" s="138" t="s">
        <v>1579</v>
      </c>
      <c r="F1330" s="139" t="s">
        <v>1580</v>
      </c>
      <c r="G1330" s="140" t="s">
        <v>1239</v>
      </c>
      <c r="H1330" s="141">
        <v>3</v>
      </c>
      <c r="I1330" s="142"/>
      <c r="J1330" s="143">
        <f t="shared" si="40"/>
        <v>0</v>
      </c>
      <c r="K1330" s="144"/>
      <c r="L1330" s="32"/>
      <c r="M1330" s="145" t="s">
        <v>1</v>
      </c>
      <c r="N1330" s="146" t="s">
        <v>39</v>
      </c>
      <c r="P1330" s="147">
        <f t="shared" si="41"/>
        <v>0</v>
      </c>
      <c r="Q1330" s="147">
        <v>2.2599999999999999E-3</v>
      </c>
      <c r="R1330" s="147">
        <f t="shared" si="42"/>
        <v>6.7799999999999996E-3</v>
      </c>
      <c r="S1330" s="147">
        <v>0</v>
      </c>
      <c r="T1330" s="148">
        <f t="shared" si="43"/>
        <v>0</v>
      </c>
      <c r="AR1330" s="149" t="s">
        <v>298</v>
      </c>
      <c r="AT1330" s="149" t="s">
        <v>201</v>
      </c>
      <c r="AU1330" s="149" t="s">
        <v>223</v>
      </c>
      <c r="AY1330" s="17" t="s">
        <v>199</v>
      </c>
      <c r="BE1330" s="150">
        <f t="shared" si="44"/>
        <v>0</v>
      </c>
      <c r="BF1330" s="150">
        <f t="shared" si="45"/>
        <v>0</v>
      </c>
      <c r="BG1330" s="150">
        <f t="shared" si="46"/>
        <v>0</v>
      </c>
      <c r="BH1330" s="150">
        <f t="shared" si="47"/>
        <v>0</v>
      </c>
      <c r="BI1330" s="150">
        <f t="shared" si="48"/>
        <v>0</v>
      </c>
      <c r="BJ1330" s="17" t="s">
        <v>86</v>
      </c>
      <c r="BK1330" s="150">
        <f t="shared" si="49"/>
        <v>0</v>
      </c>
      <c r="BL1330" s="17" t="s">
        <v>298</v>
      </c>
      <c r="BM1330" s="149" t="s">
        <v>1581</v>
      </c>
    </row>
    <row r="1331" spans="2:65" s="1" customFormat="1" ht="38" customHeight="1">
      <c r="B1331" s="32"/>
      <c r="C1331" s="137" t="s">
        <v>1582</v>
      </c>
      <c r="D1331" s="137" t="s">
        <v>201</v>
      </c>
      <c r="E1331" s="138" t="s">
        <v>1583</v>
      </c>
      <c r="F1331" s="139" t="s">
        <v>1584</v>
      </c>
      <c r="G1331" s="140" t="s">
        <v>1239</v>
      </c>
      <c r="H1331" s="141">
        <v>1</v>
      </c>
      <c r="I1331" s="142"/>
      <c r="J1331" s="143">
        <f t="shared" si="40"/>
        <v>0</v>
      </c>
      <c r="K1331" s="144"/>
      <c r="L1331" s="32"/>
      <c r="M1331" s="145" t="s">
        <v>1</v>
      </c>
      <c r="N1331" s="146" t="s">
        <v>39</v>
      </c>
      <c r="P1331" s="147">
        <f t="shared" si="41"/>
        <v>0</v>
      </c>
      <c r="Q1331" s="147">
        <v>1.137E-2</v>
      </c>
      <c r="R1331" s="147">
        <f t="shared" si="42"/>
        <v>1.137E-2</v>
      </c>
      <c r="S1331" s="147">
        <v>0</v>
      </c>
      <c r="T1331" s="148">
        <f t="shared" si="43"/>
        <v>0</v>
      </c>
      <c r="AR1331" s="149" t="s">
        <v>298</v>
      </c>
      <c r="AT1331" s="149" t="s">
        <v>201</v>
      </c>
      <c r="AU1331" s="149" t="s">
        <v>223</v>
      </c>
      <c r="AY1331" s="17" t="s">
        <v>199</v>
      </c>
      <c r="BE1331" s="150">
        <f t="shared" si="44"/>
        <v>0</v>
      </c>
      <c r="BF1331" s="150">
        <f t="shared" si="45"/>
        <v>0</v>
      </c>
      <c r="BG1331" s="150">
        <f t="shared" si="46"/>
        <v>0</v>
      </c>
      <c r="BH1331" s="150">
        <f t="shared" si="47"/>
        <v>0</v>
      </c>
      <c r="BI1331" s="150">
        <f t="shared" si="48"/>
        <v>0</v>
      </c>
      <c r="BJ1331" s="17" t="s">
        <v>86</v>
      </c>
      <c r="BK1331" s="150">
        <f t="shared" si="49"/>
        <v>0</v>
      </c>
      <c r="BL1331" s="17" t="s">
        <v>298</v>
      </c>
      <c r="BM1331" s="149" t="s">
        <v>1585</v>
      </c>
    </row>
    <row r="1332" spans="2:65" s="1" customFormat="1" ht="24.25" customHeight="1">
      <c r="B1332" s="32"/>
      <c r="C1332" s="137" t="s">
        <v>1586</v>
      </c>
      <c r="D1332" s="137" t="s">
        <v>201</v>
      </c>
      <c r="E1332" s="138" t="s">
        <v>1587</v>
      </c>
      <c r="F1332" s="139" t="s">
        <v>1588</v>
      </c>
      <c r="G1332" s="140" t="s">
        <v>296</v>
      </c>
      <c r="H1332" s="141">
        <v>1</v>
      </c>
      <c r="I1332" s="142"/>
      <c r="J1332" s="143">
        <f t="shared" si="40"/>
        <v>0</v>
      </c>
      <c r="K1332" s="144"/>
      <c r="L1332" s="32"/>
      <c r="M1332" s="145" t="s">
        <v>1</v>
      </c>
      <c r="N1332" s="146" t="s">
        <v>39</v>
      </c>
      <c r="P1332" s="147">
        <f t="shared" si="41"/>
        <v>0</v>
      </c>
      <c r="Q1332" s="147">
        <v>7.5000000000000002E-4</v>
      </c>
      <c r="R1332" s="147">
        <f t="shared" si="42"/>
        <v>7.5000000000000002E-4</v>
      </c>
      <c r="S1332" s="147">
        <v>0</v>
      </c>
      <c r="T1332" s="148">
        <f t="shared" si="43"/>
        <v>0</v>
      </c>
      <c r="AR1332" s="149" t="s">
        <v>298</v>
      </c>
      <c r="AT1332" s="149" t="s">
        <v>201</v>
      </c>
      <c r="AU1332" s="149" t="s">
        <v>223</v>
      </c>
      <c r="AY1332" s="17" t="s">
        <v>199</v>
      </c>
      <c r="BE1332" s="150">
        <f t="shared" si="44"/>
        <v>0</v>
      </c>
      <c r="BF1332" s="150">
        <f t="shared" si="45"/>
        <v>0</v>
      </c>
      <c r="BG1332" s="150">
        <f t="shared" si="46"/>
        <v>0</v>
      </c>
      <c r="BH1332" s="150">
        <f t="shared" si="47"/>
        <v>0</v>
      </c>
      <c r="BI1332" s="150">
        <f t="shared" si="48"/>
        <v>0</v>
      </c>
      <c r="BJ1332" s="17" t="s">
        <v>86</v>
      </c>
      <c r="BK1332" s="150">
        <f t="shared" si="49"/>
        <v>0</v>
      </c>
      <c r="BL1332" s="17" t="s">
        <v>298</v>
      </c>
      <c r="BM1332" s="149" t="s">
        <v>1589</v>
      </c>
    </row>
    <row r="1333" spans="2:65" s="1" customFormat="1" ht="33" customHeight="1">
      <c r="B1333" s="32"/>
      <c r="C1333" s="137" t="s">
        <v>1590</v>
      </c>
      <c r="D1333" s="137" t="s">
        <v>201</v>
      </c>
      <c r="E1333" s="138" t="s">
        <v>1591</v>
      </c>
      <c r="F1333" s="139" t="s">
        <v>1592</v>
      </c>
      <c r="G1333" s="140" t="s">
        <v>1239</v>
      </c>
      <c r="H1333" s="141">
        <v>1</v>
      </c>
      <c r="I1333" s="142"/>
      <c r="J1333" s="143">
        <f t="shared" si="40"/>
        <v>0</v>
      </c>
      <c r="K1333" s="144"/>
      <c r="L1333" s="32"/>
      <c r="M1333" s="145" t="s">
        <v>1</v>
      </c>
      <c r="N1333" s="146" t="s">
        <v>39</v>
      </c>
      <c r="P1333" s="147">
        <f t="shared" si="41"/>
        <v>0</v>
      </c>
      <c r="Q1333" s="147">
        <v>7.8799999999999999E-3</v>
      </c>
      <c r="R1333" s="147">
        <f t="shared" si="42"/>
        <v>7.8799999999999999E-3</v>
      </c>
      <c r="S1333" s="147">
        <v>0</v>
      </c>
      <c r="T1333" s="148">
        <f t="shared" si="43"/>
        <v>0</v>
      </c>
      <c r="AR1333" s="149" t="s">
        <v>298</v>
      </c>
      <c r="AT1333" s="149" t="s">
        <v>201</v>
      </c>
      <c r="AU1333" s="149" t="s">
        <v>223</v>
      </c>
      <c r="AY1333" s="17" t="s">
        <v>199</v>
      </c>
      <c r="BE1333" s="150">
        <f t="shared" si="44"/>
        <v>0</v>
      </c>
      <c r="BF1333" s="150">
        <f t="shared" si="45"/>
        <v>0</v>
      </c>
      <c r="BG1333" s="150">
        <f t="shared" si="46"/>
        <v>0</v>
      </c>
      <c r="BH1333" s="150">
        <f t="shared" si="47"/>
        <v>0</v>
      </c>
      <c r="BI1333" s="150">
        <f t="shared" si="48"/>
        <v>0</v>
      </c>
      <c r="BJ1333" s="17" t="s">
        <v>86</v>
      </c>
      <c r="BK1333" s="150">
        <f t="shared" si="49"/>
        <v>0</v>
      </c>
      <c r="BL1333" s="17" t="s">
        <v>298</v>
      </c>
      <c r="BM1333" s="149" t="s">
        <v>1593</v>
      </c>
    </row>
    <row r="1334" spans="2:65" s="1" customFormat="1" ht="33" customHeight="1">
      <c r="B1334" s="32"/>
      <c r="C1334" s="137" t="s">
        <v>1594</v>
      </c>
      <c r="D1334" s="137" t="s">
        <v>201</v>
      </c>
      <c r="E1334" s="138" t="s">
        <v>1595</v>
      </c>
      <c r="F1334" s="139" t="s">
        <v>1596</v>
      </c>
      <c r="G1334" s="140" t="s">
        <v>1239</v>
      </c>
      <c r="H1334" s="141">
        <v>1</v>
      </c>
      <c r="I1334" s="142"/>
      <c r="J1334" s="143">
        <f t="shared" si="40"/>
        <v>0</v>
      </c>
      <c r="K1334" s="144"/>
      <c r="L1334" s="32"/>
      <c r="M1334" s="145" t="s">
        <v>1</v>
      </c>
      <c r="N1334" s="146" t="s">
        <v>39</v>
      </c>
      <c r="P1334" s="147">
        <f t="shared" si="41"/>
        <v>0</v>
      </c>
      <c r="Q1334" s="147">
        <v>2.5400000000000002E-3</v>
      </c>
      <c r="R1334" s="147">
        <f t="shared" si="42"/>
        <v>2.5400000000000002E-3</v>
      </c>
      <c r="S1334" s="147">
        <v>0</v>
      </c>
      <c r="T1334" s="148">
        <f t="shared" si="43"/>
        <v>0</v>
      </c>
      <c r="AR1334" s="149" t="s">
        <v>298</v>
      </c>
      <c r="AT1334" s="149" t="s">
        <v>201</v>
      </c>
      <c r="AU1334" s="149" t="s">
        <v>223</v>
      </c>
      <c r="AY1334" s="17" t="s">
        <v>199</v>
      </c>
      <c r="BE1334" s="150">
        <f t="shared" si="44"/>
        <v>0</v>
      </c>
      <c r="BF1334" s="150">
        <f t="shared" si="45"/>
        <v>0</v>
      </c>
      <c r="BG1334" s="150">
        <f t="shared" si="46"/>
        <v>0</v>
      </c>
      <c r="BH1334" s="150">
        <f t="shared" si="47"/>
        <v>0</v>
      </c>
      <c r="BI1334" s="150">
        <f t="shared" si="48"/>
        <v>0</v>
      </c>
      <c r="BJ1334" s="17" t="s">
        <v>86</v>
      </c>
      <c r="BK1334" s="150">
        <f t="shared" si="49"/>
        <v>0</v>
      </c>
      <c r="BL1334" s="17" t="s">
        <v>298</v>
      </c>
      <c r="BM1334" s="149" t="s">
        <v>1597</v>
      </c>
    </row>
    <row r="1335" spans="2:65" s="1" customFormat="1" ht="62.75" customHeight="1">
      <c r="B1335" s="32"/>
      <c r="C1335" s="137" t="s">
        <v>1598</v>
      </c>
      <c r="D1335" s="137" t="s">
        <v>201</v>
      </c>
      <c r="E1335" s="138" t="s">
        <v>1599</v>
      </c>
      <c r="F1335" s="139" t="s">
        <v>1600</v>
      </c>
      <c r="G1335" s="140" t="s">
        <v>1239</v>
      </c>
      <c r="H1335" s="141">
        <v>1</v>
      </c>
      <c r="I1335" s="142"/>
      <c r="J1335" s="143">
        <f t="shared" si="40"/>
        <v>0</v>
      </c>
      <c r="K1335" s="144"/>
      <c r="L1335" s="32"/>
      <c r="M1335" s="145" t="s">
        <v>1</v>
      </c>
      <c r="N1335" s="146" t="s">
        <v>39</v>
      </c>
      <c r="P1335" s="147">
        <f t="shared" si="41"/>
        <v>0</v>
      </c>
      <c r="Q1335" s="147">
        <v>0.16664999999999999</v>
      </c>
      <c r="R1335" s="147">
        <f t="shared" si="42"/>
        <v>0.16664999999999999</v>
      </c>
      <c r="S1335" s="147">
        <v>0</v>
      </c>
      <c r="T1335" s="148">
        <f t="shared" si="43"/>
        <v>0</v>
      </c>
      <c r="AR1335" s="149" t="s">
        <v>298</v>
      </c>
      <c r="AT1335" s="149" t="s">
        <v>201</v>
      </c>
      <c r="AU1335" s="149" t="s">
        <v>223</v>
      </c>
      <c r="AY1335" s="17" t="s">
        <v>199</v>
      </c>
      <c r="BE1335" s="150">
        <f t="shared" si="44"/>
        <v>0</v>
      </c>
      <c r="BF1335" s="150">
        <f t="shared" si="45"/>
        <v>0</v>
      </c>
      <c r="BG1335" s="150">
        <f t="shared" si="46"/>
        <v>0</v>
      </c>
      <c r="BH1335" s="150">
        <f t="shared" si="47"/>
        <v>0</v>
      </c>
      <c r="BI1335" s="150">
        <f t="shared" si="48"/>
        <v>0</v>
      </c>
      <c r="BJ1335" s="17" t="s">
        <v>86</v>
      </c>
      <c r="BK1335" s="150">
        <f t="shared" si="49"/>
        <v>0</v>
      </c>
      <c r="BL1335" s="17" t="s">
        <v>298</v>
      </c>
      <c r="BM1335" s="149" t="s">
        <v>1601</v>
      </c>
    </row>
    <row r="1336" spans="2:65" s="11" customFormat="1" ht="20.75" customHeight="1">
      <c r="B1336" s="125"/>
      <c r="D1336" s="126" t="s">
        <v>72</v>
      </c>
      <c r="E1336" s="135" t="s">
        <v>1602</v>
      </c>
      <c r="F1336" s="135" t="s">
        <v>1603</v>
      </c>
      <c r="I1336" s="128"/>
      <c r="J1336" s="136">
        <f>BK1336</f>
        <v>0</v>
      </c>
      <c r="L1336" s="125"/>
      <c r="M1336" s="130"/>
      <c r="P1336" s="131">
        <f>SUM(P1337:P1343)</f>
        <v>0</v>
      </c>
      <c r="R1336" s="131">
        <f>SUM(R1337:R1343)</f>
        <v>3.6000000000000002E-4</v>
      </c>
      <c r="T1336" s="132">
        <f>SUM(T1337:T1343)</f>
        <v>0</v>
      </c>
      <c r="AR1336" s="126" t="s">
        <v>86</v>
      </c>
      <c r="AT1336" s="133" t="s">
        <v>72</v>
      </c>
      <c r="AU1336" s="133" t="s">
        <v>86</v>
      </c>
      <c r="AY1336" s="126" t="s">
        <v>199</v>
      </c>
      <c r="BK1336" s="134">
        <f>SUM(BK1337:BK1343)</f>
        <v>0</v>
      </c>
    </row>
    <row r="1337" spans="2:65" s="1" customFormat="1" ht="24.25" customHeight="1">
      <c r="B1337" s="32"/>
      <c r="C1337" s="137" t="s">
        <v>1604</v>
      </c>
      <c r="D1337" s="137" t="s">
        <v>201</v>
      </c>
      <c r="E1337" s="138" t="s">
        <v>1605</v>
      </c>
      <c r="F1337" s="139" t="s">
        <v>1606</v>
      </c>
      <c r="G1337" s="140" t="s">
        <v>1607</v>
      </c>
      <c r="H1337" s="141">
        <v>1</v>
      </c>
      <c r="I1337" s="142"/>
      <c r="J1337" s="143">
        <f t="shared" ref="J1337:J1343" si="50">ROUND(I1337*H1337,2)</f>
        <v>0</v>
      </c>
      <c r="K1337" s="144"/>
      <c r="L1337" s="32"/>
      <c r="M1337" s="145" t="s">
        <v>1</v>
      </c>
      <c r="N1337" s="146" t="s">
        <v>39</v>
      </c>
      <c r="P1337" s="147">
        <f t="shared" ref="P1337:P1343" si="51">O1337*H1337</f>
        <v>0</v>
      </c>
      <c r="Q1337" s="147">
        <v>3.6000000000000002E-4</v>
      </c>
      <c r="R1337" s="147">
        <f t="shared" ref="R1337:R1343" si="52">Q1337*H1337</f>
        <v>3.6000000000000002E-4</v>
      </c>
      <c r="S1337" s="147">
        <v>0</v>
      </c>
      <c r="T1337" s="148">
        <f t="shared" ref="T1337:T1343" si="53">S1337*H1337</f>
        <v>0</v>
      </c>
      <c r="AR1337" s="149" t="s">
        <v>298</v>
      </c>
      <c r="AT1337" s="149" t="s">
        <v>201</v>
      </c>
      <c r="AU1337" s="149" t="s">
        <v>223</v>
      </c>
      <c r="AY1337" s="17" t="s">
        <v>199</v>
      </c>
      <c r="BE1337" s="150">
        <f t="shared" ref="BE1337:BE1343" si="54">IF(N1337="základní",J1337,0)</f>
        <v>0</v>
      </c>
      <c r="BF1337" s="150">
        <f t="shared" ref="BF1337:BF1343" si="55">IF(N1337="snížená",J1337,0)</f>
        <v>0</v>
      </c>
      <c r="BG1337" s="150">
        <f t="shared" ref="BG1337:BG1343" si="56">IF(N1337="zákl. přenesená",J1337,0)</f>
        <v>0</v>
      </c>
      <c r="BH1337" s="150">
        <f t="shared" ref="BH1337:BH1343" si="57">IF(N1337="sníž. přenesená",J1337,0)</f>
        <v>0</v>
      </c>
      <c r="BI1337" s="150">
        <f t="shared" ref="BI1337:BI1343" si="58">IF(N1337="nulová",J1337,0)</f>
        <v>0</v>
      </c>
      <c r="BJ1337" s="17" t="s">
        <v>86</v>
      </c>
      <c r="BK1337" s="150">
        <f t="shared" ref="BK1337:BK1343" si="59">ROUND(I1337*H1337,2)</f>
        <v>0</v>
      </c>
      <c r="BL1337" s="17" t="s">
        <v>298</v>
      </c>
      <c r="BM1337" s="149" t="s">
        <v>1608</v>
      </c>
    </row>
    <row r="1338" spans="2:65" s="1" customFormat="1" ht="24.25" customHeight="1">
      <c r="B1338" s="32"/>
      <c r="C1338" s="137" t="s">
        <v>1609</v>
      </c>
      <c r="D1338" s="137" t="s">
        <v>201</v>
      </c>
      <c r="E1338" s="138" t="s">
        <v>1610</v>
      </c>
      <c r="F1338" s="139" t="s">
        <v>1611</v>
      </c>
      <c r="G1338" s="140" t="s">
        <v>264</v>
      </c>
      <c r="H1338" s="141">
        <v>180</v>
      </c>
      <c r="I1338" s="142"/>
      <c r="J1338" s="143">
        <f t="shared" si="50"/>
        <v>0</v>
      </c>
      <c r="K1338" s="144"/>
      <c r="L1338" s="32"/>
      <c r="M1338" s="145" t="s">
        <v>1</v>
      </c>
      <c r="N1338" s="146" t="s">
        <v>39</v>
      </c>
      <c r="P1338" s="147">
        <f t="shared" si="51"/>
        <v>0</v>
      </c>
      <c r="Q1338" s="147">
        <v>0</v>
      </c>
      <c r="R1338" s="147">
        <f t="shared" si="52"/>
        <v>0</v>
      </c>
      <c r="S1338" s="147">
        <v>0</v>
      </c>
      <c r="T1338" s="148">
        <f t="shared" si="53"/>
        <v>0</v>
      </c>
      <c r="AR1338" s="149" t="s">
        <v>298</v>
      </c>
      <c r="AT1338" s="149" t="s">
        <v>201</v>
      </c>
      <c r="AU1338" s="149" t="s">
        <v>223</v>
      </c>
      <c r="AY1338" s="17" t="s">
        <v>199</v>
      </c>
      <c r="BE1338" s="150">
        <f t="shared" si="54"/>
        <v>0</v>
      </c>
      <c r="BF1338" s="150">
        <f t="shared" si="55"/>
        <v>0</v>
      </c>
      <c r="BG1338" s="150">
        <f t="shared" si="56"/>
        <v>0</v>
      </c>
      <c r="BH1338" s="150">
        <f t="shared" si="57"/>
        <v>0</v>
      </c>
      <c r="BI1338" s="150">
        <f t="shared" si="58"/>
        <v>0</v>
      </c>
      <c r="BJ1338" s="17" t="s">
        <v>86</v>
      </c>
      <c r="BK1338" s="150">
        <f t="shared" si="59"/>
        <v>0</v>
      </c>
      <c r="BL1338" s="17" t="s">
        <v>298</v>
      </c>
      <c r="BM1338" s="149" t="s">
        <v>1612</v>
      </c>
    </row>
    <row r="1339" spans="2:65" s="1" customFormat="1" ht="16.5" customHeight="1">
      <c r="B1339" s="32"/>
      <c r="C1339" s="137" t="s">
        <v>1613</v>
      </c>
      <c r="D1339" s="137" t="s">
        <v>201</v>
      </c>
      <c r="E1339" s="138" t="s">
        <v>1614</v>
      </c>
      <c r="F1339" s="139" t="s">
        <v>1615</v>
      </c>
      <c r="G1339" s="140" t="s">
        <v>296</v>
      </c>
      <c r="H1339" s="141">
        <v>1</v>
      </c>
      <c r="I1339" s="142"/>
      <c r="J1339" s="143">
        <f t="shared" si="50"/>
        <v>0</v>
      </c>
      <c r="K1339" s="144"/>
      <c r="L1339" s="32"/>
      <c r="M1339" s="145" t="s">
        <v>1</v>
      </c>
      <c r="N1339" s="146" t="s">
        <v>39</v>
      </c>
      <c r="P1339" s="147">
        <f t="shared" si="51"/>
        <v>0</v>
      </c>
      <c r="Q1339" s="147">
        <v>0</v>
      </c>
      <c r="R1339" s="147">
        <f t="shared" si="52"/>
        <v>0</v>
      </c>
      <c r="S1339" s="147">
        <v>0</v>
      </c>
      <c r="T1339" s="148">
        <f t="shared" si="53"/>
        <v>0</v>
      </c>
      <c r="AR1339" s="149" t="s">
        <v>298</v>
      </c>
      <c r="AT1339" s="149" t="s">
        <v>201</v>
      </c>
      <c r="AU1339" s="149" t="s">
        <v>223</v>
      </c>
      <c r="AY1339" s="17" t="s">
        <v>199</v>
      </c>
      <c r="BE1339" s="150">
        <f t="shared" si="54"/>
        <v>0</v>
      </c>
      <c r="BF1339" s="150">
        <f t="shared" si="55"/>
        <v>0</v>
      </c>
      <c r="BG1339" s="150">
        <f t="shared" si="56"/>
        <v>0</v>
      </c>
      <c r="BH1339" s="150">
        <f t="shared" si="57"/>
        <v>0</v>
      </c>
      <c r="BI1339" s="150">
        <f t="shared" si="58"/>
        <v>0</v>
      </c>
      <c r="BJ1339" s="17" t="s">
        <v>86</v>
      </c>
      <c r="BK1339" s="150">
        <f t="shared" si="59"/>
        <v>0</v>
      </c>
      <c r="BL1339" s="17" t="s">
        <v>298</v>
      </c>
      <c r="BM1339" s="149" t="s">
        <v>1616</v>
      </c>
    </row>
    <row r="1340" spans="2:65" s="1" customFormat="1" ht="16.5" customHeight="1">
      <c r="B1340" s="32"/>
      <c r="C1340" s="137" t="s">
        <v>1617</v>
      </c>
      <c r="D1340" s="137" t="s">
        <v>201</v>
      </c>
      <c r="E1340" s="138" t="s">
        <v>1618</v>
      </c>
      <c r="F1340" s="139" t="s">
        <v>1619</v>
      </c>
      <c r="G1340" s="140" t="s">
        <v>296</v>
      </c>
      <c r="H1340" s="141">
        <v>2</v>
      </c>
      <c r="I1340" s="142"/>
      <c r="J1340" s="143">
        <f t="shared" si="50"/>
        <v>0</v>
      </c>
      <c r="K1340" s="144"/>
      <c r="L1340" s="32"/>
      <c r="M1340" s="145" t="s">
        <v>1</v>
      </c>
      <c r="N1340" s="146" t="s">
        <v>39</v>
      </c>
      <c r="P1340" s="147">
        <f t="shared" si="51"/>
        <v>0</v>
      </c>
      <c r="Q1340" s="147">
        <v>0</v>
      </c>
      <c r="R1340" s="147">
        <f t="shared" si="52"/>
        <v>0</v>
      </c>
      <c r="S1340" s="147">
        <v>0</v>
      </c>
      <c r="T1340" s="148">
        <f t="shared" si="53"/>
        <v>0</v>
      </c>
      <c r="AR1340" s="149" t="s">
        <v>298</v>
      </c>
      <c r="AT1340" s="149" t="s">
        <v>201</v>
      </c>
      <c r="AU1340" s="149" t="s">
        <v>223</v>
      </c>
      <c r="AY1340" s="17" t="s">
        <v>199</v>
      </c>
      <c r="BE1340" s="150">
        <f t="shared" si="54"/>
        <v>0</v>
      </c>
      <c r="BF1340" s="150">
        <f t="shared" si="55"/>
        <v>0</v>
      </c>
      <c r="BG1340" s="150">
        <f t="shared" si="56"/>
        <v>0</v>
      </c>
      <c r="BH1340" s="150">
        <f t="shared" si="57"/>
        <v>0</v>
      </c>
      <c r="BI1340" s="150">
        <f t="shared" si="58"/>
        <v>0</v>
      </c>
      <c r="BJ1340" s="17" t="s">
        <v>86</v>
      </c>
      <c r="BK1340" s="150">
        <f t="shared" si="59"/>
        <v>0</v>
      </c>
      <c r="BL1340" s="17" t="s">
        <v>298</v>
      </c>
      <c r="BM1340" s="149" t="s">
        <v>1620</v>
      </c>
    </row>
    <row r="1341" spans="2:65" s="1" customFormat="1" ht="16.5" customHeight="1">
      <c r="B1341" s="32"/>
      <c r="C1341" s="137" t="s">
        <v>1621</v>
      </c>
      <c r="D1341" s="137" t="s">
        <v>201</v>
      </c>
      <c r="E1341" s="138" t="s">
        <v>1622</v>
      </c>
      <c r="F1341" s="139" t="s">
        <v>1623</v>
      </c>
      <c r="G1341" s="140" t="s">
        <v>296</v>
      </c>
      <c r="H1341" s="141">
        <v>2</v>
      </c>
      <c r="I1341" s="142"/>
      <c r="J1341" s="143">
        <f t="shared" si="50"/>
        <v>0</v>
      </c>
      <c r="K1341" s="144"/>
      <c r="L1341" s="32"/>
      <c r="M1341" s="145" t="s">
        <v>1</v>
      </c>
      <c r="N1341" s="146" t="s">
        <v>39</v>
      </c>
      <c r="P1341" s="147">
        <f t="shared" si="51"/>
        <v>0</v>
      </c>
      <c r="Q1341" s="147">
        <v>0</v>
      </c>
      <c r="R1341" s="147">
        <f t="shared" si="52"/>
        <v>0</v>
      </c>
      <c r="S1341" s="147">
        <v>0</v>
      </c>
      <c r="T1341" s="148">
        <f t="shared" si="53"/>
        <v>0</v>
      </c>
      <c r="AR1341" s="149" t="s">
        <v>298</v>
      </c>
      <c r="AT1341" s="149" t="s">
        <v>201</v>
      </c>
      <c r="AU1341" s="149" t="s">
        <v>223</v>
      </c>
      <c r="AY1341" s="17" t="s">
        <v>199</v>
      </c>
      <c r="BE1341" s="150">
        <f t="shared" si="54"/>
        <v>0</v>
      </c>
      <c r="BF1341" s="150">
        <f t="shared" si="55"/>
        <v>0</v>
      </c>
      <c r="BG1341" s="150">
        <f t="shared" si="56"/>
        <v>0</v>
      </c>
      <c r="BH1341" s="150">
        <f t="shared" si="57"/>
        <v>0</v>
      </c>
      <c r="BI1341" s="150">
        <f t="shared" si="58"/>
        <v>0</v>
      </c>
      <c r="BJ1341" s="17" t="s">
        <v>86</v>
      </c>
      <c r="BK1341" s="150">
        <f t="shared" si="59"/>
        <v>0</v>
      </c>
      <c r="BL1341" s="17" t="s">
        <v>298</v>
      </c>
      <c r="BM1341" s="149" t="s">
        <v>1624</v>
      </c>
    </row>
    <row r="1342" spans="2:65" s="1" customFormat="1" ht="16.5" customHeight="1">
      <c r="B1342" s="32"/>
      <c r="C1342" s="137" t="s">
        <v>1625</v>
      </c>
      <c r="D1342" s="137" t="s">
        <v>201</v>
      </c>
      <c r="E1342" s="138" t="s">
        <v>1626</v>
      </c>
      <c r="F1342" s="139" t="s">
        <v>1627</v>
      </c>
      <c r="G1342" s="140" t="s">
        <v>296</v>
      </c>
      <c r="H1342" s="141">
        <v>1</v>
      </c>
      <c r="I1342" s="142"/>
      <c r="J1342" s="143">
        <f t="shared" si="50"/>
        <v>0</v>
      </c>
      <c r="K1342" s="144"/>
      <c r="L1342" s="32"/>
      <c r="M1342" s="145" t="s">
        <v>1</v>
      </c>
      <c r="N1342" s="146" t="s">
        <v>39</v>
      </c>
      <c r="P1342" s="147">
        <f t="shared" si="51"/>
        <v>0</v>
      </c>
      <c r="Q1342" s="147">
        <v>0</v>
      </c>
      <c r="R1342" s="147">
        <f t="shared" si="52"/>
        <v>0</v>
      </c>
      <c r="S1342" s="147">
        <v>0</v>
      </c>
      <c r="T1342" s="148">
        <f t="shared" si="53"/>
        <v>0</v>
      </c>
      <c r="AR1342" s="149" t="s">
        <v>298</v>
      </c>
      <c r="AT1342" s="149" t="s">
        <v>201</v>
      </c>
      <c r="AU1342" s="149" t="s">
        <v>223</v>
      </c>
      <c r="AY1342" s="17" t="s">
        <v>199</v>
      </c>
      <c r="BE1342" s="150">
        <f t="shared" si="54"/>
        <v>0</v>
      </c>
      <c r="BF1342" s="150">
        <f t="shared" si="55"/>
        <v>0</v>
      </c>
      <c r="BG1342" s="150">
        <f t="shared" si="56"/>
        <v>0</v>
      </c>
      <c r="BH1342" s="150">
        <f t="shared" si="57"/>
        <v>0</v>
      </c>
      <c r="BI1342" s="150">
        <f t="shared" si="58"/>
        <v>0</v>
      </c>
      <c r="BJ1342" s="17" t="s">
        <v>86</v>
      </c>
      <c r="BK1342" s="150">
        <f t="shared" si="59"/>
        <v>0</v>
      </c>
      <c r="BL1342" s="17" t="s">
        <v>298</v>
      </c>
      <c r="BM1342" s="149" t="s">
        <v>1628</v>
      </c>
    </row>
    <row r="1343" spans="2:65" s="1" customFormat="1" ht="24.25" customHeight="1">
      <c r="B1343" s="32"/>
      <c r="C1343" s="137" t="s">
        <v>1629</v>
      </c>
      <c r="D1343" s="137" t="s">
        <v>201</v>
      </c>
      <c r="E1343" s="138" t="s">
        <v>1630</v>
      </c>
      <c r="F1343" s="139" t="s">
        <v>1631</v>
      </c>
      <c r="G1343" s="140" t="s">
        <v>1632</v>
      </c>
      <c r="H1343" s="141">
        <v>170</v>
      </c>
      <c r="I1343" s="142"/>
      <c r="J1343" s="143">
        <f t="shared" si="50"/>
        <v>0</v>
      </c>
      <c r="K1343" s="144"/>
      <c r="L1343" s="32"/>
      <c r="M1343" s="145" t="s">
        <v>1</v>
      </c>
      <c r="N1343" s="146" t="s">
        <v>39</v>
      </c>
      <c r="P1343" s="147">
        <f t="shared" si="51"/>
        <v>0</v>
      </c>
      <c r="Q1343" s="147">
        <v>0</v>
      </c>
      <c r="R1343" s="147">
        <f t="shared" si="52"/>
        <v>0</v>
      </c>
      <c r="S1343" s="147">
        <v>0</v>
      </c>
      <c r="T1343" s="148">
        <f t="shared" si="53"/>
        <v>0</v>
      </c>
      <c r="AR1343" s="149" t="s">
        <v>298</v>
      </c>
      <c r="AT1343" s="149" t="s">
        <v>201</v>
      </c>
      <c r="AU1343" s="149" t="s">
        <v>223</v>
      </c>
      <c r="AY1343" s="17" t="s">
        <v>199</v>
      </c>
      <c r="BE1343" s="150">
        <f t="shared" si="54"/>
        <v>0</v>
      </c>
      <c r="BF1343" s="150">
        <f t="shared" si="55"/>
        <v>0</v>
      </c>
      <c r="BG1343" s="150">
        <f t="shared" si="56"/>
        <v>0</v>
      </c>
      <c r="BH1343" s="150">
        <f t="shared" si="57"/>
        <v>0</v>
      </c>
      <c r="BI1343" s="150">
        <f t="shared" si="58"/>
        <v>0</v>
      </c>
      <c r="BJ1343" s="17" t="s">
        <v>86</v>
      </c>
      <c r="BK1343" s="150">
        <f t="shared" si="59"/>
        <v>0</v>
      </c>
      <c r="BL1343" s="17" t="s">
        <v>298</v>
      </c>
      <c r="BM1343" s="149" t="s">
        <v>1633</v>
      </c>
    </row>
    <row r="1344" spans="2:65" s="11" customFormat="1" ht="20.75" customHeight="1">
      <c r="B1344" s="125"/>
      <c r="D1344" s="126" t="s">
        <v>72</v>
      </c>
      <c r="E1344" s="135" t="s">
        <v>1634</v>
      </c>
      <c r="F1344" s="135" t="s">
        <v>1635</v>
      </c>
      <c r="I1344" s="128"/>
      <c r="J1344" s="136">
        <f>BK1344</f>
        <v>0</v>
      </c>
      <c r="L1344" s="125"/>
      <c r="M1344" s="130"/>
      <c r="P1344" s="131">
        <f>SUM(P1345:P1354)</f>
        <v>0</v>
      </c>
      <c r="R1344" s="131">
        <f>SUM(R1345:R1354)</f>
        <v>0.22355</v>
      </c>
      <c r="T1344" s="132">
        <f>SUM(T1345:T1354)</f>
        <v>0</v>
      </c>
      <c r="AR1344" s="126" t="s">
        <v>86</v>
      </c>
      <c r="AT1344" s="133" t="s">
        <v>72</v>
      </c>
      <c r="AU1344" s="133" t="s">
        <v>86</v>
      </c>
      <c r="AY1344" s="126" t="s">
        <v>199</v>
      </c>
      <c r="BK1344" s="134">
        <f>SUM(BK1345:BK1354)</f>
        <v>0</v>
      </c>
    </row>
    <row r="1345" spans="2:65" s="1" customFormat="1" ht="24.25" customHeight="1">
      <c r="B1345" s="32"/>
      <c r="C1345" s="137" t="s">
        <v>1636</v>
      </c>
      <c r="D1345" s="137" t="s">
        <v>201</v>
      </c>
      <c r="E1345" s="138" t="s">
        <v>1637</v>
      </c>
      <c r="F1345" s="139" t="s">
        <v>1638</v>
      </c>
      <c r="G1345" s="140" t="s">
        <v>264</v>
      </c>
      <c r="H1345" s="141">
        <v>61</v>
      </c>
      <c r="I1345" s="142"/>
      <c r="J1345" s="143">
        <f t="shared" ref="J1345:J1354" si="60">ROUND(I1345*H1345,2)</f>
        <v>0</v>
      </c>
      <c r="K1345" s="144"/>
      <c r="L1345" s="32"/>
      <c r="M1345" s="145" t="s">
        <v>1</v>
      </c>
      <c r="N1345" s="146" t="s">
        <v>39</v>
      </c>
      <c r="P1345" s="147">
        <f t="shared" ref="P1345:P1354" si="61">O1345*H1345</f>
        <v>0</v>
      </c>
      <c r="Q1345" s="147">
        <v>5.5000000000000003E-4</v>
      </c>
      <c r="R1345" s="147">
        <f t="shared" ref="R1345:R1354" si="62">Q1345*H1345</f>
        <v>3.3550000000000003E-2</v>
      </c>
      <c r="S1345" s="147">
        <v>0</v>
      </c>
      <c r="T1345" s="148">
        <f t="shared" ref="T1345:T1354" si="63">S1345*H1345</f>
        <v>0</v>
      </c>
      <c r="AR1345" s="149" t="s">
        <v>298</v>
      </c>
      <c r="AT1345" s="149" t="s">
        <v>201</v>
      </c>
      <c r="AU1345" s="149" t="s">
        <v>223</v>
      </c>
      <c r="AY1345" s="17" t="s">
        <v>199</v>
      </c>
      <c r="BE1345" s="150">
        <f t="shared" ref="BE1345:BE1354" si="64">IF(N1345="základní",J1345,0)</f>
        <v>0</v>
      </c>
      <c r="BF1345" s="150">
        <f t="shared" ref="BF1345:BF1354" si="65">IF(N1345="snížená",J1345,0)</f>
        <v>0</v>
      </c>
      <c r="BG1345" s="150">
        <f t="shared" ref="BG1345:BG1354" si="66">IF(N1345="zákl. přenesená",J1345,0)</f>
        <v>0</v>
      </c>
      <c r="BH1345" s="150">
        <f t="shared" ref="BH1345:BH1354" si="67">IF(N1345="sníž. přenesená",J1345,0)</f>
        <v>0</v>
      </c>
      <c r="BI1345" s="150">
        <f t="shared" ref="BI1345:BI1354" si="68">IF(N1345="nulová",J1345,0)</f>
        <v>0</v>
      </c>
      <c r="BJ1345" s="17" t="s">
        <v>86</v>
      </c>
      <c r="BK1345" s="150">
        <f t="shared" ref="BK1345:BK1354" si="69">ROUND(I1345*H1345,2)</f>
        <v>0</v>
      </c>
      <c r="BL1345" s="17" t="s">
        <v>298</v>
      </c>
      <c r="BM1345" s="149" t="s">
        <v>1639</v>
      </c>
    </row>
    <row r="1346" spans="2:65" s="1" customFormat="1" ht="16.5" customHeight="1">
      <c r="B1346" s="32"/>
      <c r="C1346" s="137" t="s">
        <v>1640</v>
      </c>
      <c r="D1346" s="137" t="s">
        <v>201</v>
      </c>
      <c r="E1346" s="138" t="s">
        <v>1641</v>
      </c>
      <c r="F1346" s="139" t="s">
        <v>1642</v>
      </c>
      <c r="G1346" s="140" t="s">
        <v>264</v>
      </c>
      <c r="H1346" s="141">
        <v>61</v>
      </c>
      <c r="I1346" s="142"/>
      <c r="J1346" s="143">
        <f t="shared" si="60"/>
        <v>0</v>
      </c>
      <c r="K1346" s="144"/>
      <c r="L1346" s="32"/>
      <c r="M1346" s="145" t="s">
        <v>1</v>
      </c>
      <c r="N1346" s="146" t="s">
        <v>39</v>
      </c>
      <c r="P1346" s="147">
        <f t="shared" si="61"/>
        <v>0</v>
      </c>
      <c r="Q1346" s="147">
        <v>0</v>
      </c>
      <c r="R1346" s="147">
        <f t="shared" si="62"/>
        <v>0</v>
      </c>
      <c r="S1346" s="147">
        <v>0</v>
      </c>
      <c r="T1346" s="148">
        <f t="shared" si="63"/>
        <v>0</v>
      </c>
      <c r="AR1346" s="149" t="s">
        <v>298</v>
      </c>
      <c r="AT1346" s="149" t="s">
        <v>201</v>
      </c>
      <c r="AU1346" s="149" t="s">
        <v>223</v>
      </c>
      <c r="AY1346" s="17" t="s">
        <v>199</v>
      </c>
      <c r="BE1346" s="150">
        <f t="shared" si="64"/>
        <v>0</v>
      </c>
      <c r="BF1346" s="150">
        <f t="shared" si="65"/>
        <v>0</v>
      </c>
      <c r="BG1346" s="150">
        <f t="shared" si="66"/>
        <v>0</v>
      </c>
      <c r="BH1346" s="150">
        <f t="shared" si="67"/>
        <v>0</v>
      </c>
      <c r="BI1346" s="150">
        <f t="shared" si="68"/>
        <v>0</v>
      </c>
      <c r="BJ1346" s="17" t="s">
        <v>86</v>
      </c>
      <c r="BK1346" s="150">
        <f t="shared" si="69"/>
        <v>0</v>
      </c>
      <c r="BL1346" s="17" t="s">
        <v>298</v>
      </c>
      <c r="BM1346" s="149" t="s">
        <v>1643</v>
      </c>
    </row>
    <row r="1347" spans="2:65" s="1" customFormat="1" ht="21.75" customHeight="1">
      <c r="B1347" s="32"/>
      <c r="C1347" s="137" t="s">
        <v>1644</v>
      </c>
      <c r="D1347" s="137" t="s">
        <v>201</v>
      </c>
      <c r="E1347" s="138" t="s">
        <v>1645</v>
      </c>
      <c r="F1347" s="139" t="s">
        <v>1646</v>
      </c>
      <c r="G1347" s="140" t="s">
        <v>296</v>
      </c>
      <c r="H1347" s="141">
        <v>9</v>
      </c>
      <c r="I1347" s="142"/>
      <c r="J1347" s="143">
        <f t="shared" si="60"/>
        <v>0</v>
      </c>
      <c r="K1347" s="144"/>
      <c r="L1347" s="32"/>
      <c r="M1347" s="145" t="s">
        <v>1</v>
      </c>
      <c r="N1347" s="146" t="s">
        <v>39</v>
      </c>
      <c r="P1347" s="147">
        <f t="shared" si="61"/>
        <v>0</v>
      </c>
      <c r="Q1347" s="147">
        <v>1.6299999999999999E-3</v>
      </c>
      <c r="R1347" s="147">
        <f t="shared" si="62"/>
        <v>1.4669999999999999E-2</v>
      </c>
      <c r="S1347" s="147">
        <v>0</v>
      </c>
      <c r="T1347" s="148">
        <f t="shared" si="63"/>
        <v>0</v>
      </c>
      <c r="AR1347" s="149" t="s">
        <v>298</v>
      </c>
      <c r="AT1347" s="149" t="s">
        <v>201</v>
      </c>
      <c r="AU1347" s="149" t="s">
        <v>223</v>
      </c>
      <c r="AY1347" s="17" t="s">
        <v>199</v>
      </c>
      <c r="BE1347" s="150">
        <f t="shared" si="64"/>
        <v>0</v>
      </c>
      <c r="BF1347" s="150">
        <f t="shared" si="65"/>
        <v>0</v>
      </c>
      <c r="BG1347" s="150">
        <f t="shared" si="66"/>
        <v>0</v>
      </c>
      <c r="BH1347" s="150">
        <f t="shared" si="67"/>
        <v>0</v>
      </c>
      <c r="BI1347" s="150">
        <f t="shared" si="68"/>
        <v>0</v>
      </c>
      <c r="BJ1347" s="17" t="s">
        <v>86</v>
      </c>
      <c r="BK1347" s="150">
        <f t="shared" si="69"/>
        <v>0</v>
      </c>
      <c r="BL1347" s="17" t="s">
        <v>298</v>
      </c>
      <c r="BM1347" s="149" t="s">
        <v>1647</v>
      </c>
    </row>
    <row r="1348" spans="2:65" s="1" customFormat="1" ht="24.25" customHeight="1">
      <c r="B1348" s="32"/>
      <c r="C1348" s="137" t="s">
        <v>1648</v>
      </c>
      <c r="D1348" s="137" t="s">
        <v>201</v>
      </c>
      <c r="E1348" s="138" t="s">
        <v>1649</v>
      </c>
      <c r="F1348" s="139" t="s">
        <v>1650</v>
      </c>
      <c r="G1348" s="140" t="s">
        <v>264</v>
      </c>
      <c r="H1348" s="141">
        <v>2</v>
      </c>
      <c r="I1348" s="142"/>
      <c r="J1348" s="143">
        <f t="shared" si="60"/>
        <v>0</v>
      </c>
      <c r="K1348" s="144"/>
      <c r="L1348" s="32"/>
      <c r="M1348" s="145" t="s">
        <v>1</v>
      </c>
      <c r="N1348" s="146" t="s">
        <v>39</v>
      </c>
      <c r="P1348" s="147">
        <f t="shared" si="61"/>
        <v>0</v>
      </c>
      <c r="Q1348" s="147">
        <v>4.6000000000000001E-4</v>
      </c>
      <c r="R1348" s="147">
        <f t="shared" si="62"/>
        <v>9.2000000000000003E-4</v>
      </c>
      <c r="S1348" s="147">
        <v>0</v>
      </c>
      <c r="T1348" s="148">
        <f t="shared" si="63"/>
        <v>0</v>
      </c>
      <c r="AR1348" s="149" t="s">
        <v>298</v>
      </c>
      <c r="AT1348" s="149" t="s">
        <v>201</v>
      </c>
      <c r="AU1348" s="149" t="s">
        <v>223</v>
      </c>
      <c r="AY1348" s="17" t="s">
        <v>199</v>
      </c>
      <c r="BE1348" s="150">
        <f t="shared" si="64"/>
        <v>0</v>
      </c>
      <c r="BF1348" s="150">
        <f t="shared" si="65"/>
        <v>0</v>
      </c>
      <c r="BG1348" s="150">
        <f t="shared" si="66"/>
        <v>0</v>
      </c>
      <c r="BH1348" s="150">
        <f t="shared" si="67"/>
        <v>0</v>
      </c>
      <c r="BI1348" s="150">
        <f t="shared" si="68"/>
        <v>0</v>
      </c>
      <c r="BJ1348" s="17" t="s">
        <v>86</v>
      </c>
      <c r="BK1348" s="150">
        <f t="shared" si="69"/>
        <v>0</v>
      </c>
      <c r="BL1348" s="17" t="s">
        <v>298</v>
      </c>
      <c r="BM1348" s="149" t="s">
        <v>1651</v>
      </c>
    </row>
    <row r="1349" spans="2:65" s="1" customFormat="1" ht="24.25" customHeight="1">
      <c r="B1349" s="32"/>
      <c r="C1349" s="137" t="s">
        <v>1652</v>
      </c>
      <c r="D1349" s="137" t="s">
        <v>201</v>
      </c>
      <c r="E1349" s="138" t="s">
        <v>1653</v>
      </c>
      <c r="F1349" s="139" t="s">
        <v>1654</v>
      </c>
      <c r="G1349" s="140" t="s">
        <v>264</v>
      </c>
      <c r="H1349" s="141">
        <v>15</v>
      </c>
      <c r="I1349" s="142"/>
      <c r="J1349" s="143">
        <f t="shared" si="60"/>
        <v>0</v>
      </c>
      <c r="K1349" s="144"/>
      <c r="L1349" s="32"/>
      <c r="M1349" s="145" t="s">
        <v>1</v>
      </c>
      <c r="N1349" s="146" t="s">
        <v>39</v>
      </c>
      <c r="P1349" s="147">
        <f t="shared" si="61"/>
        <v>0</v>
      </c>
      <c r="Q1349" s="147">
        <v>7.1000000000000002E-4</v>
      </c>
      <c r="R1349" s="147">
        <f t="shared" si="62"/>
        <v>1.065E-2</v>
      </c>
      <c r="S1349" s="147">
        <v>0</v>
      </c>
      <c r="T1349" s="148">
        <f t="shared" si="63"/>
        <v>0</v>
      </c>
      <c r="AR1349" s="149" t="s">
        <v>298</v>
      </c>
      <c r="AT1349" s="149" t="s">
        <v>201</v>
      </c>
      <c r="AU1349" s="149" t="s">
        <v>223</v>
      </c>
      <c r="AY1349" s="17" t="s">
        <v>199</v>
      </c>
      <c r="BE1349" s="150">
        <f t="shared" si="64"/>
        <v>0</v>
      </c>
      <c r="BF1349" s="150">
        <f t="shared" si="65"/>
        <v>0</v>
      </c>
      <c r="BG1349" s="150">
        <f t="shared" si="66"/>
        <v>0</v>
      </c>
      <c r="BH1349" s="150">
        <f t="shared" si="67"/>
        <v>0</v>
      </c>
      <c r="BI1349" s="150">
        <f t="shared" si="68"/>
        <v>0</v>
      </c>
      <c r="BJ1349" s="17" t="s">
        <v>86</v>
      </c>
      <c r="BK1349" s="150">
        <f t="shared" si="69"/>
        <v>0</v>
      </c>
      <c r="BL1349" s="17" t="s">
        <v>298</v>
      </c>
      <c r="BM1349" s="149" t="s">
        <v>1655</v>
      </c>
    </row>
    <row r="1350" spans="2:65" s="1" customFormat="1" ht="24.25" customHeight="1">
      <c r="B1350" s="32"/>
      <c r="C1350" s="137" t="s">
        <v>1656</v>
      </c>
      <c r="D1350" s="137" t="s">
        <v>201</v>
      </c>
      <c r="E1350" s="138" t="s">
        <v>1657</v>
      </c>
      <c r="F1350" s="139" t="s">
        <v>1658</v>
      </c>
      <c r="G1350" s="140" t="s">
        <v>264</v>
      </c>
      <c r="H1350" s="141">
        <v>53</v>
      </c>
      <c r="I1350" s="142"/>
      <c r="J1350" s="143">
        <f t="shared" si="60"/>
        <v>0</v>
      </c>
      <c r="K1350" s="144"/>
      <c r="L1350" s="32"/>
      <c r="M1350" s="145" t="s">
        <v>1</v>
      </c>
      <c r="N1350" s="146" t="s">
        <v>39</v>
      </c>
      <c r="P1350" s="147">
        <f t="shared" si="61"/>
        <v>0</v>
      </c>
      <c r="Q1350" s="147">
        <v>1.25E-3</v>
      </c>
      <c r="R1350" s="147">
        <f t="shared" si="62"/>
        <v>6.6250000000000003E-2</v>
      </c>
      <c r="S1350" s="147">
        <v>0</v>
      </c>
      <c r="T1350" s="148">
        <f t="shared" si="63"/>
        <v>0</v>
      </c>
      <c r="AR1350" s="149" t="s">
        <v>298</v>
      </c>
      <c r="AT1350" s="149" t="s">
        <v>201</v>
      </c>
      <c r="AU1350" s="149" t="s">
        <v>223</v>
      </c>
      <c r="AY1350" s="17" t="s">
        <v>199</v>
      </c>
      <c r="BE1350" s="150">
        <f t="shared" si="64"/>
        <v>0</v>
      </c>
      <c r="BF1350" s="150">
        <f t="shared" si="65"/>
        <v>0</v>
      </c>
      <c r="BG1350" s="150">
        <f t="shared" si="66"/>
        <v>0</v>
      </c>
      <c r="BH1350" s="150">
        <f t="shared" si="67"/>
        <v>0</v>
      </c>
      <c r="BI1350" s="150">
        <f t="shared" si="68"/>
        <v>0</v>
      </c>
      <c r="BJ1350" s="17" t="s">
        <v>86</v>
      </c>
      <c r="BK1350" s="150">
        <f t="shared" si="69"/>
        <v>0</v>
      </c>
      <c r="BL1350" s="17" t="s">
        <v>298</v>
      </c>
      <c r="BM1350" s="149" t="s">
        <v>1659</v>
      </c>
    </row>
    <row r="1351" spans="2:65" s="1" customFormat="1" ht="24.25" customHeight="1">
      <c r="B1351" s="32"/>
      <c r="C1351" s="137" t="s">
        <v>1660</v>
      </c>
      <c r="D1351" s="137" t="s">
        <v>201</v>
      </c>
      <c r="E1351" s="138" t="s">
        <v>1661</v>
      </c>
      <c r="F1351" s="139" t="s">
        <v>1662</v>
      </c>
      <c r="G1351" s="140" t="s">
        <v>264</v>
      </c>
      <c r="H1351" s="141">
        <v>59</v>
      </c>
      <c r="I1351" s="142"/>
      <c r="J1351" s="143">
        <f t="shared" si="60"/>
        <v>0</v>
      </c>
      <c r="K1351" s="144"/>
      <c r="L1351" s="32"/>
      <c r="M1351" s="145" t="s">
        <v>1</v>
      </c>
      <c r="N1351" s="146" t="s">
        <v>39</v>
      </c>
      <c r="P1351" s="147">
        <f t="shared" si="61"/>
        <v>0</v>
      </c>
      <c r="Q1351" s="147">
        <v>1.6100000000000001E-3</v>
      </c>
      <c r="R1351" s="147">
        <f t="shared" si="62"/>
        <v>9.4990000000000005E-2</v>
      </c>
      <c r="S1351" s="147">
        <v>0</v>
      </c>
      <c r="T1351" s="148">
        <f t="shared" si="63"/>
        <v>0</v>
      </c>
      <c r="AR1351" s="149" t="s">
        <v>298</v>
      </c>
      <c r="AT1351" s="149" t="s">
        <v>201</v>
      </c>
      <c r="AU1351" s="149" t="s">
        <v>223</v>
      </c>
      <c r="AY1351" s="17" t="s">
        <v>199</v>
      </c>
      <c r="BE1351" s="150">
        <f t="shared" si="64"/>
        <v>0</v>
      </c>
      <c r="BF1351" s="150">
        <f t="shared" si="65"/>
        <v>0</v>
      </c>
      <c r="BG1351" s="150">
        <f t="shared" si="66"/>
        <v>0</v>
      </c>
      <c r="BH1351" s="150">
        <f t="shared" si="67"/>
        <v>0</v>
      </c>
      <c r="BI1351" s="150">
        <f t="shared" si="68"/>
        <v>0</v>
      </c>
      <c r="BJ1351" s="17" t="s">
        <v>86</v>
      </c>
      <c r="BK1351" s="150">
        <f t="shared" si="69"/>
        <v>0</v>
      </c>
      <c r="BL1351" s="17" t="s">
        <v>298</v>
      </c>
      <c r="BM1351" s="149" t="s">
        <v>1663</v>
      </c>
    </row>
    <row r="1352" spans="2:65" s="1" customFormat="1" ht="16.5" customHeight="1">
      <c r="B1352" s="32"/>
      <c r="C1352" s="137" t="s">
        <v>1664</v>
      </c>
      <c r="D1352" s="137" t="s">
        <v>201</v>
      </c>
      <c r="E1352" s="138" t="s">
        <v>1665</v>
      </c>
      <c r="F1352" s="139" t="s">
        <v>1666</v>
      </c>
      <c r="G1352" s="140" t="s">
        <v>264</v>
      </c>
      <c r="H1352" s="141">
        <v>129</v>
      </c>
      <c r="I1352" s="142"/>
      <c r="J1352" s="143">
        <f t="shared" si="60"/>
        <v>0</v>
      </c>
      <c r="K1352" s="144"/>
      <c r="L1352" s="32"/>
      <c r="M1352" s="145" t="s">
        <v>1</v>
      </c>
      <c r="N1352" s="146" t="s">
        <v>39</v>
      </c>
      <c r="P1352" s="147">
        <f t="shared" si="61"/>
        <v>0</v>
      </c>
      <c r="Q1352" s="147">
        <v>0</v>
      </c>
      <c r="R1352" s="147">
        <f t="shared" si="62"/>
        <v>0</v>
      </c>
      <c r="S1352" s="147">
        <v>0</v>
      </c>
      <c r="T1352" s="148">
        <f t="shared" si="63"/>
        <v>0</v>
      </c>
      <c r="AR1352" s="149" t="s">
        <v>298</v>
      </c>
      <c r="AT1352" s="149" t="s">
        <v>201</v>
      </c>
      <c r="AU1352" s="149" t="s">
        <v>223</v>
      </c>
      <c r="AY1352" s="17" t="s">
        <v>199</v>
      </c>
      <c r="BE1352" s="150">
        <f t="shared" si="64"/>
        <v>0</v>
      </c>
      <c r="BF1352" s="150">
        <f t="shared" si="65"/>
        <v>0</v>
      </c>
      <c r="BG1352" s="150">
        <f t="shared" si="66"/>
        <v>0</v>
      </c>
      <c r="BH1352" s="150">
        <f t="shared" si="67"/>
        <v>0</v>
      </c>
      <c r="BI1352" s="150">
        <f t="shared" si="68"/>
        <v>0</v>
      </c>
      <c r="BJ1352" s="17" t="s">
        <v>86</v>
      </c>
      <c r="BK1352" s="150">
        <f t="shared" si="69"/>
        <v>0</v>
      </c>
      <c r="BL1352" s="17" t="s">
        <v>298</v>
      </c>
      <c r="BM1352" s="149" t="s">
        <v>1667</v>
      </c>
    </row>
    <row r="1353" spans="2:65" s="1" customFormat="1" ht="33" customHeight="1">
      <c r="B1353" s="32"/>
      <c r="C1353" s="137" t="s">
        <v>1668</v>
      </c>
      <c r="D1353" s="137" t="s">
        <v>201</v>
      </c>
      <c r="E1353" s="138" t="s">
        <v>1669</v>
      </c>
      <c r="F1353" s="139" t="s">
        <v>1670</v>
      </c>
      <c r="G1353" s="140" t="s">
        <v>264</v>
      </c>
      <c r="H1353" s="141">
        <v>14</v>
      </c>
      <c r="I1353" s="142"/>
      <c r="J1353" s="143">
        <f t="shared" si="60"/>
        <v>0</v>
      </c>
      <c r="K1353" s="144"/>
      <c r="L1353" s="32"/>
      <c r="M1353" s="145" t="s">
        <v>1</v>
      </c>
      <c r="N1353" s="146" t="s">
        <v>39</v>
      </c>
      <c r="P1353" s="147">
        <f t="shared" si="61"/>
        <v>0</v>
      </c>
      <c r="Q1353" s="147">
        <v>1.8000000000000001E-4</v>
      </c>
      <c r="R1353" s="147">
        <f t="shared" si="62"/>
        <v>2.5200000000000001E-3</v>
      </c>
      <c r="S1353" s="147">
        <v>0</v>
      </c>
      <c r="T1353" s="148">
        <f t="shared" si="63"/>
        <v>0</v>
      </c>
      <c r="AR1353" s="149" t="s">
        <v>298</v>
      </c>
      <c r="AT1353" s="149" t="s">
        <v>201</v>
      </c>
      <c r="AU1353" s="149" t="s">
        <v>223</v>
      </c>
      <c r="AY1353" s="17" t="s">
        <v>199</v>
      </c>
      <c r="BE1353" s="150">
        <f t="shared" si="64"/>
        <v>0</v>
      </c>
      <c r="BF1353" s="150">
        <f t="shared" si="65"/>
        <v>0</v>
      </c>
      <c r="BG1353" s="150">
        <f t="shared" si="66"/>
        <v>0</v>
      </c>
      <c r="BH1353" s="150">
        <f t="shared" si="67"/>
        <v>0</v>
      </c>
      <c r="BI1353" s="150">
        <f t="shared" si="68"/>
        <v>0</v>
      </c>
      <c r="BJ1353" s="17" t="s">
        <v>86</v>
      </c>
      <c r="BK1353" s="150">
        <f t="shared" si="69"/>
        <v>0</v>
      </c>
      <c r="BL1353" s="17" t="s">
        <v>298</v>
      </c>
      <c r="BM1353" s="149" t="s">
        <v>1671</v>
      </c>
    </row>
    <row r="1354" spans="2:65" s="1" customFormat="1" ht="24.25" customHeight="1">
      <c r="B1354" s="32"/>
      <c r="C1354" s="137" t="s">
        <v>1672</v>
      </c>
      <c r="D1354" s="137" t="s">
        <v>201</v>
      </c>
      <c r="E1354" s="138" t="s">
        <v>1673</v>
      </c>
      <c r="F1354" s="139" t="s">
        <v>1674</v>
      </c>
      <c r="G1354" s="140" t="s">
        <v>247</v>
      </c>
      <c r="H1354" s="141">
        <v>0.189</v>
      </c>
      <c r="I1354" s="142"/>
      <c r="J1354" s="143">
        <f t="shared" si="60"/>
        <v>0</v>
      </c>
      <c r="K1354" s="144"/>
      <c r="L1354" s="32"/>
      <c r="M1354" s="145" t="s">
        <v>1</v>
      </c>
      <c r="N1354" s="146" t="s">
        <v>39</v>
      </c>
      <c r="P1354" s="147">
        <f t="shared" si="61"/>
        <v>0</v>
      </c>
      <c r="Q1354" s="147">
        <v>0</v>
      </c>
      <c r="R1354" s="147">
        <f t="shared" si="62"/>
        <v>0</v>
      </c>
      <c r="S1354" s="147">
        <v>0</v>
      </c>
      <c r="T1354" s="148">
        <f t="shared" si="63"/>
        <v>0</v>
      </c>
      <c r="AR1354" s="149" t="s">
        <v>298</v>
      </c>
      <c r="AT1354" s="149" t="s">
        <v>201</v>
      </c>
      <c r="AU1354" s="149" t="s">
        <v>223</v>
      </c>
      <c r="AY1354" s="17" t="s">
        <v>199</v>
      </c>
      <c r="BE1354" s="150">
        <f t="shared" si="64"/>
        <v>0</v>
      </c>
      <c r="BF1354" s="150">
        <f t="shared" si="65"/>
        <v>0</v>
      </c>
      <c r="BG1354" s="150">
        <f t="shared" si="66"/>
        <v>0</v>
      </c>
      <c r="BH1354" s="150">
        <f t="shared" si="67"/>
        <v>0</v>
      </c>
      <c r="BI1354" s="150">
        <f t="shared" si="68"/>
        <v>0</v>
      </c>
      <c r="BJ1354" s="17" t="s">
        <v>86</v>
      </c>
      <c r="BK1354" s="150">
        <f t="shared" si="69"/>
        <v>0</v>
      </c>
      <c r="BL1354" s="17" t="s">
        <v>298</v>
      </c>
      <c r="BM1354" s="149" t="s">
        <v>1675</v>
      </c>
    </row>
    <row r="1355" spans="2:65" s="11" customFormat="1" ht="20.75" customHeight="1">
      <c r="B1355" s="125"/>
      <c r="D1355" s="126" t="s">
        <v>72</v>
      </c>
      <c r="E1355" s="135" t="s">
        <v>1676</v>
      </c>
      <c r="F1355" s="135" t="s">
        <v>1677</v>
      </c>
      <c r="I1355" s="128"/>
      <c r="J1355" s="136">
        <f>BK1355</f>
        <v>0</v>
      </c>
      <c r="L1355" s="125"/>
      <c r="M1355" s="130"/>
      <c r="P1355" s="131">
        <f>SUM(P1356:P1375)</f>
        <v>0</v>
      </c>
      <c r="R1355" s="131">
        <f>SUM(R1356:R1375)</f>
        <v>3.594E-2</v>
      </c>
      <c r="T1355" s="132">
        <f>SUM(T1356:T1375)</f>
        <v>0</v>
      </c>
      <c r="AR1355" s="126" t="s">
        <v>86</v>
      </c>
      <c r="AT1355" s="133" t="s">
        <v>72</v>
      </c>
      <c r="AU1355" s="133" t="s">
        <v>86</v>
      </c>
      <c r="AY1355" s="126" t="s">
        <v>199</v>
      </c>
      <c r="BK1355" s="134">
        <f>SUM(BK1356:BK1375)</f>
        <v>0</v>
      </c>
    </row>
    <row r="1356" spans="2:65" s="1" customFormat="1" ht="16.5" customHeight="1">
      <c r="B1356" s="32"/>
      <c r="C1356" s="137" t="s">
        <v>1678</v>
      </c>
      <c r="D1356" s="137" t="s">
        <v>201</v>
      </c>
      <c r="E1356" s="138" t="s">
        <v>1679</v>
      </c>
      <c r="F1356" s="139" t="s">
        <v>1680</v>
      </c>
      <c r="G1356" s="140" t="s">
        <v>296</v>
      </c>
      <c r="H1356" s="141">
        <v>1</v>
      </c>
      <c r="I1356" s="142"/>
      <c r="J1356" s="143">
        <f t="shared" ref="J1356:J1375" si="70">ROUND(I1356*H1356,2)</f>
        <v>0</v>
      </c>
      <c r="K1356" s="144"/>
      <c r="L1356" s="32"/>
      <c r="M1356" s="145" t="s">
        <v>1</v>
      </c>
      <c r="N1356" s="146" t="s">
        <v>39</v>
      </c>
      <c r="P1356" s="147">
        <f t="shared" ref="P1356:P1375" si="71">O1356*H1356</f>
        <v>0</v>
      </c>
      <c r="Q1356" s="147">
        <v>0</v>
      </c>
      <c r="R1356" s="147">
        <f t="shared" ref="R1356:R1375" si="72">Q1356*H1356</f>
        <v>0</v>
      </c>
      <c r="S1356" s="147">
        <v>0</v>
      </c>
      <c r="T1356" s="148">
        <f t="shared" ref="T1356:T1375" si="73">S1356*H1356</f>
        <v>0</v>
      </c>
      <c r="AR1356" s="149" t="s">
        <v>298</v>
      </c>
      <c r="AT1356" s="149" t="s">
        <v>201</v>
      </c>
      <c r="AU1356" s="149" t="s">
        <v>223</v>
      </c>
      <c r="AY1356" s="17" t="s">
        <v>199</v>
      </c>
      <c r="BE1356" s="150">
        <f t="shared" ref="BE1356:BE1375" si="74">IF(N1356="základní",J1356,0)</f>
        <v>0</v>
      </c>
      <c r="BF1356" s="150">
        <f t="shared" ref="BF1356:BF1375" si="75">IF(N1356="snížená",J1356,0)</f>
        <v>0</v>
      </c>
      <c r="BG1356" s="150">
        <f t="shared" ref="BG1356:BG1375" si="76">IF(N1356="zákl. přenesená",J1356,0)</f>
        <v>0</v>
      </c>
      <c r="BH1356" s="150">
        <f t="shared" ref="BH1356:BH1375" si="77">IF(N1356="sníž. přenesená",J1356,0)</f>
        <v>0</v>
      </c>
      <c r="BI1356" s="150">
        <f t="shared" ref="BI1356:BI1375" si="78">IF(N1356="nulová",J1356,0)</f>
        <v>0</v>
      </c>
      <c r="BJ1356" s="17" t="s">
        <v>86</v>
      </c>
      <c r="BK1356" s="150">
        <f t="shared" ref="BK1356:BK1375" si="79">ROUND(I1356*H1356,2)</f>
        <v>0</v>
      </c>
      <c r="BL1356" s="17" t="s">
        <v>298</v>
      </c>
      <c r="BM1356" s="149" t="s">
        <v>1681</v>
      </c>
    </row>
    <row r="1357" spans="2:65" s="1" customFormat="1" ht="24.25" customHeight="1">
      <c r="B1357" s="32"/>
      <c r="C1357" s="137" t="s">
        <v>1682</v>
      </c>
      <c r="D1357" s="137" t="s">
        <v>201</v>
      </c>
      <c r="E1357" s="138" t="s">
        <v>1683</v>
      </c>
      <c r="F1357" s="139" t="s">
        <v>1684</v>
      </c>
      <c r="G1357" s="140" t="s">
        <v>296</v>
      </c>
      <c r="H1357" s="141">
        <v>1</v>
      </c>
      <c r="I1357" s="142"/>
      <c r="J1357" s="143">
        <f t="shared" si="70"/>
        <v>0</v>
      </c>
      <c r="K1357" s="144"/>
      <c r="L1357" s="32"/>
      <c r="M1357" s="145" t="s">
        <v>1</v>
      </c>
      <c r="N1357" s="146" t="s">
        <v>39</v>
      </c>
      <c r="P1357" s="147">
        <f t="shared" si="71"/>
        <v>0</v>
      </c>
      <c r="Q1357" s="147">
        <v>0</v>
      </c>
      <c r="R1357" s="147">
        <f t="shared" si="72"/>
        <v>0</v>
      </c>
      <c r="S1357" s="147">
        <v>0</v>
      </c>
      <c r="T1357" s="148">
        <f t="shared" si="73"/>
        <v>0</v>
      </c>
      <c r="AR1357" s="149" t="s">
        <v>298</v>
      </c>
      <c r="AT1357" s="149" t="s">
        <v>201</v>
      </c>
      <c r="AU1357" s="149" t="s">
        <v>223</v>
      </c>
      <c r="AY1357" s="17" t="s">
        <v>199</v>
      </c>
      <c r="BE1357" s="150">
        <f t="shared" si="74"/>
        <v>0</v>
      </c>
      <c r="BF1357" s="150">
        <f t="shared" si="75"/>
        <v>0</v>
      </c>
      <c r="BG1357" s="150">
        <f t="shared" si="76"/>
        <v>0</v>
      </c>
      <c r="BH1357" s="150">
        <f t="shared" si="77"/>
        <v>0</v>
      </c>
      <c r="BI1357" s="150">
        <f t="shared" si="78"/>
        <v>0</v>
      </c>
      <c r="BJ1357" s="17" t="s">
        <v>86</v>
      </c>
      <c r="BK1357" s="150">
        <f t="shared" si="79"/>
        <v>0</v>
      </c>
      <c r="BL1357" s="17" t="s">
        <v>298</v>
      </c>
      <c r="BM1357" s="149" t="s">
        <v>1685</v>
      </c>
    </row>
    <row r="1358" spans="2:65" s="1" customFormat="1" ht="21.75" customHeight="1">
      <c r="B1358" s="32"/>
      <c r="C1358" s="137" t="s">
        <v>1686</v>
      </c>
      <c r="D1358" s="137" t="s">
        <v>201</v>
      </c>
      <c r="E1358" s="138" t="s">
        <v>1687</v>
      </c>
      <c r="F1358" s="139" t="s">
        <v>1688</v>
      </c>
      <c r="G1358" s="140" t="s">
        <v>296</v>
      </c>
      <c r="H1358" s="141">
        <v>9</v>
      </c>
      <c r="I1358" s="142"/>
      <c r="J1358" s="143">
        <f t="shared" si="70"/>
        <v>0</v>
      </c>
      <c r="K1358" s="144"/>
      <c r="L1358" s="32"/>
      <c r="M1358" s="145" t="s">
        <v>1</v>
      </c>
      <c r="N1358" s="146" t="s">
        <v>39</v>
      </c>
      <c r="P1358" s="147">
        <f t="shared" si="71"/>
        <v>0</v>
      </c>
      <c r="Q1358" s="147">
        <v>2.3000000000000001E-4</v>
      </c>
      <c r="R1358" s="147">
        <f t="shared" si="72"/>
        <v>2.0700000000000002E-3</v>
      </c>
      <c r="S1358" s="147">
        <v>0</v>
      </c>
      <c r="T1358" s="148">
        <f t="shared" si="73"/>
        <v>0</v>
      </c>
      <c r="AR1358" s="149" t="s">
        <v>298</v>
      </c>
      <c r="AT1358" s="149" t="s">
        <v>201</v>
      </c>
      <c r="AU1358" s="149" t="s">
        <v>223</v>
      </c>
      <c r="AY1358" s="17" t="s">
        <v>199</v>
      </c>
      <c r="BE1358" s="150">
        <f t="shared" si="74"/>
        <v>0</v>
      </c>
      <c r="BF1358" s="150">
        <f t="shared" si="75"/>
        <v>0</v>
      </c>
      <c r="BG1358" s="150">
        <f t="shared" si="76"/>
        <v>0</v>
      </c>
      <c r="BH1358" s="150">
        <f t="shared" si="77"/>
        <v>0</v>
      </c>
      <c r="BI1358" s="150">
        <f t="shared" si="78"/>
        <v>0</v>
      </c>
      <c r="BJ1358" s="17" t="s">
        <v>86</v>
      </c>
      <c r="BK1358" s="150">
        <f t="shared" si="79"/>
        <v>0</v>
      </c>
      <c r="BL1358" s="17" t="s">
        <v>298</v>
      </c>
      <c r="BM1358" s="149" t="s">
        <v>1689</v>
      </c>
    </row>
    <row r="1359" spans="2:65" s="1" customFormat="1" ht="21.75" customHeight="1">
      <c r="B1359" s="32"/>
      <c r="C1359" s="137" t="s">
        <v>1690</v>
      </c>
      <c r="D1359" s="137" t="s">
        <v>201</v>
      </c>
      <c r="E1359" s="138" t="s">
        <v>1691</v>
      </c>
      <c r="F1359" s="139" t="s">
        <v>1692</v>
      </c>
      <c r="G1359" s="140" t="s">
        <v>296</v>
      </c>
      <c r="H1359" s="141">
        <v>1</v>
      </c>
      <c r="I1359" s="142"/>
      <c r="J1359" s="143">
        <f t="shared" si="70"/>
        <v>0</v>
      </c>
      <c r="K1359" s="144"/>
      <c r="L1359" s="32"/>
      <c r="M1359" s="145" t="s">
        <v>1</v>
      </c>
      <c r="N1359" s="146" t="s">
        <v>39</v>
      </c>
      <c r="P1359" s="147">
        <f t="shared" si="71"/>
        <v>0</v>
      </c>
      <c r="Q1359" s="147">
        <v>5.2999999999999998E-4</v>
      </c>
      <c r="R1359" s="147">
        <f t="shared" si="72"/>
        <v>5.2999999999999998E-4</v>
      </c>
      <c r="S1359" s="147">
        <v>0</v>
      </c>
      <c r="T1359" s="148">
        <f t="shared" si="73"/>
        <v>0</v>
      </c>
      <c r="AR1359" s="149" t="s">
        <v>298</v>
      </c>
      <c r="AT1359" s="149" t="s">
        <v>201</v>
      </c>
      <c r="AU1359" s="149" t="s">
        <v>223</v>
      </c>
      <c r="AY1359" s="17" t="s">
        <v>199</v>
      </c>
      <c r="BE1359" s="150">
        <f t="shared" si="74"/>
        <v>0</v>
      </c>
      <c r="BF1359" s="150">
        <f t="shared" si="75"/>
        <v>0</v>
      </c>
      <c r="BG1359" s="150">
        <f t="shared" si="76"/>
        <v>0</v>
      </c>
      <c r="BH1359" s="150">
        <f t="shared" si="77"/>
        <v>0</v>
      </c>
      <c r="BI1359" s="150">
        <f t="shared" si="78"/>
        <v>0</v>
      </c>
      <c r="BJ1359" s="17" t="s">
        <v>86</v>
      </c>
      <c r="BK1359" s="150">
        <f t="shared" si="79"/>
        <v>0</v>
      </c>
      <c r="BL1359" s="17" t="s">
        <v>298</v>
      </c>
      <c r="BM1359" s="149" t="s">
        <v>1693</v>
      </c>
    </row>
    <row r="1360" spans="2:65" s="1" customFormat="1" ht="21.75" customHeight="1">
      <c r="B1360" s="32"/>
      <c r="C1360" s="137" t="s">
        <v>1694</v>
      </c>
      <c r="D1360" s="137" t="s">
        <v>201</v>
      </c>
      <c r="E1360" s="138" t="s">
        <v>1695</v>
      </c>
      <c r="F1360" s="139" t="s">
        <v>1696</v>
      </c>
      <c r="G1360" s="140" t="s">
        <v>296</v>
      </c>
      <c r="H1360" s="141">
        <v>1</v>
      </c>
      <c r="I1360" s="142"/>
      <c r="J1360" s="143">
        <f t="shared" si="70"/>
        <v>0</v>
      </c>
      <c r="K1360" s="144"/>
      <c r="L1360" s="32"/>
      <c r="M1360" s="145" t="s">
        <v>1</v>
      </c>
      <c r="N1360" s="146" t="s">
        <v>39</v>
      </c>
      <c r="P1360" s="147">
        <f t="shared" si="71"/>
        <v>0</v>
      </c>
      <c r="Q1360" s="147">
        <v>5.8E-4</v>
      </c>
      <c r="R1360" s="147">
        <f t="shared" si="72"/>
        <v>5.8E-4</v>
      </c>
      <c r="S1360" s="147">
        <v>0</v>
      </c>
      <c r="T1360" s="148">
        <f t="shared" si="73"/>
        <v>0</v>
      </c>
      <c r="AR1360" s="149" t="s">
        <v>298</v>
      </c>
      <c r="AT1360" s="149" t="s">
        <v>201</v>
      </c>
      <c r="AU1360" s="149" t="s">
        <v>223</v>
      </c>
      <c r="AY1360" s="17" t="s">
        <v>199</v>
      </c>
      <c r="BE1360" s="150">
        <f t="shared" si="74"/>
        <v>0</v>
      </c>
      <c r="BF1360" s="150">
        <f t="shared" si="75"/>
        <v>0</v>
      </c>
      <c r="BG1360" s="150">
        <f t="shared" si="76"/>
        <v>0</v>
      </c>
      <c r="BH1360" s="150">
        <f t="shared" si="77"/>
        <v>0</v>
      </c>
      <c r="BI1360" s="150">
        <f t="shared" si="78"/>
        <v>0</v>
      </c>
      <c r="BJ1360" s="17" t="s">
        <v>86</v>
      </c>
      <c r="BK1360" s="150">
        <f t="shared" si="79"/>
        <v>0</v>
      </c>
      <c r="BL1360" s="17" t="s">
        <v>298</v>
      </c>
      <c r="BM1360" s="149" t="s">
        <v>1697</v>
      </c>
    </row>
    <row r="1361" spans="2:65" s="1" customFormat="1" ht="24.25" customHeight="1">
      <c r="B1361" s="32"/>
      <c r="C1361" s="137" t="s">
        <v>1698</v>
      </c>
      <c r="D1361" s="137" t="s">
        <v>201</v>
      </c>
      <c r="E1361" s="138" t="s">
        <v>1699</v>
      </c>
      <c r="F1361" s="139" t="s">
        <v>1700</v>
      </c>
      <c r="G1361" s="140" t="s">
        <v>296</v>
      </c>
      <c r="H1361" s="141">
        <v>1</v>
      </c>
      <c r="I1361" s="142"/>
      <c r="J1361" s="143">
        <f t="shared" si="70"/>
        <v>0</v>
      </c>
      <c r="K1361" s="144"/>
      <c r="L1361" s="32"/>
      <c r="M1361" s="145" t="s">
        <v>1</v>
      </c>
      <c r="N1361" s="146" t="s">
        <v>39</v>
      </c>
      <c r="P1361" s="147">
        <f t="shared" si="71"/>
        <v>0</v>
      </c>
      <c r="Q1361" s="147">
        <v>2.5000000000000001E-4</v>
      </c>
      <c r="R1361" s="147">
        <f t="shared" si="72"/>
        <v>2.5000000000000001E-4</v>
      </c>
      <c r="S1361" s="147">
        <v>0</v>
      </c>
      <c r="T1361" s="148">
        <f t="shared" si="73"/>
        <v>0</v>
      </c>
      <c r="AR1361" s="149" t="s">
        <v>298</v>
      </c>
      <c r="AT1361" s="149" t="s">
        <v>201</v>
      </c>
      <c r="AU1361" s="149" t="s">
        <v>223</v>
      </c>
      <c r="AY1361" s="17" t="s">
        <v>199</v>
      </c>
      <c r="BE1361" s="150">
        <f t="shared" si="74"/>
        <v>0</v>
      </c>
      <c r="BF1361" s="150">
        <f t="shared" si="75"/>
        <v>0</v>
      </c>
      <c r="BG1361" s="150">
        <f t="shared" si="76"/>
        <v>0</v>
      </c>
      <c r="BH1361" s="150">
        <f t="shared" si="77"/>
        <v>0</v>
      </c>
      <c r="BI1361" s="150">
        <f t="shared" si="78"/>
        <v>0</v>
      </c>
      <c r="BJ1361" s="17" t="s">
        <v>86</v>
      </c>
      <c r="BK1361" s="150">
        <f t="shared" si="79"/>
        <v>0</v>
      </c>
      <c r="BL1361" s="17" t="s">
        <v>298</v>
      </c>
      <c r="BM1361" s="149" t="s">
        <v>1701</v>
      </c>
    </row>
    <row r="1362" spans="2:65" s="1" customFormat="1" ht="21.75" customHeight="1">
      <c r="B1362" s="32"/>
      <c r="C1362" s="137" t="s">
        <v>1702</v>
      </c>
      <c r="D1362" s="137" t="s">
        <v>201</v>
      </c>
      <c r="E1362" s="138" t="s">
        <v>1703</v>
      </c>
      <c r="F1362" s="139" t="s">
        <v>1704</v>
      </c>
      <c r="G1362" s="140" t="s">
        <v>296</v>
      </c>
      <c r="H1362" s="141">
        <v>1</v>
      </c>
      <c r="I1362" s="142"/>
      <c r="J1362" s="143">
        <f t="shared" si="70"/>
        <v>0</v>
      </c>
      <c r="K1362" s="144"/>
      <c r="L1362" s="32"/>
      <c r="M1362" s="145" t="s">
        <v>1</v>
      </c>
      <c r="N1362" s="146" t="s">
        <v>39</v>
      </c>
      <c r="P1362" s="147">
        <f t="shared" si="71"/>
        <v>0</v>
      </c>
      <c r="Q1362" s="147">
        <v>4.4000000000000002E-4</v>
      </c>
      <c r="R1362" s="147">
        <f t="shared" si="72"/>
        <v>4.4000000000000002E-4</v>
      </c>
      <c r="S1362" s="147">
        <v>0</v>
      </c>
      <c r="T1362" s="148">
        <f t="shared" si="73"/>
        <v>0</v>
      </c>
      <c r="AR1362" s="149" t="s">
        <v>298</v>
      </c>
      <c r="AT1362" s="149" t="s">
        <v>201</v>
      </c>
      <c r="AU1362" s="149" t="s">
        <v>223</v>
      </c>
      <c r="AY1362" s="17" t="s">
        <v>199</v>
      </c>
      <c r="BE1362" s="150">
        <f t="shared" si="74"/>
        <v>0</v>
      </c>
      <c r="BF1362" s="150">
        <f t="shared" si="75"/>
        <v>0</v>
      </c>
      <c r="BG1362" s="150">
        <f t="shared" si="76"/>
        <v>0</v>
      </c>
      <c r="BH1362" s="150">
        <f t="shared" si="77"/>
        <v>0</v>
      </c>
      <c r="BI1362" s="150">
        <f t="shared" si="78"/>
        <v>0</v>
      </c>
      <c r="BJ1362" s="17" t="s">
        <v>86</v>
      </c>
      <c r="BK1362" s="150">
        <f t="shared" si="79"/>
        <v>0</v>
      </c>
      <c r="BL1362" s="17" t="s">
        <v>298</v>
      </c>
      <c r="BM1362" s="149" t="s">
        <v>1705</v>
      </c>
    </row>
    <row r="1363" spans="2:65" s="1" customFormat="1" ht="24.25" customHeight="1">
      <c r="B1363" s="32"/>
      <c r="C1363" s="137" t="s">
        <v>1706</v>
      </c>
      <c r="D1363" s="137" t="s">
        <v>201</v>
      </c>
      <c r="E1363" s="138" t="s">
        <v>1707</v>
      </c>
      <c r="F1363" s="139" t="s">
        <v>1708</v>
      </c>
      <c r="G1363" s="140" t="s">
        <v>296</v>
      </c>
      <c r="H1363" s="141">
        <v>15</v>
      </c>
      <c r="I1363" s="142"/>
      <c r="J1363" s="143">
        <f t="shared" si="70"/>
        <v>0</v>
      </c>
      <c r="K1363" s="144"/>
      <c r="L1363" s="32"/>
      <c r="M1363" s="145" t="s">
        <v>1</v>
      </c>
      <c r="N1363" s="146" t="s">
        <v>39</v>
      </c>
      <c r="P1363" s="147">
        <f t="shared" si="71"/>
        <v>0</v>
      </c>
      <c r="Q1363" s="147">
        <v>2.2000000000000001E-4</v>
      </c>
      <c r="R1363" s="147">
        <f t="shared" si="72"/>
        <v>3.3E-3</v>
      </c>
      <c r="S1363" s="147">
        <v>0</v>
      </c>
      <c r="T1363" s="148">
        <f t="shared" si="73"/>
        <v>0</v>
      </c>
      <c r="AR1363" s="149" t="s">
        <v>298</v>
      </c>
      <c r="AT1363" s="149" t="s">
        <v>201</v>
      </c>
      <c r="AU1363" s="149" t="s">
        <v>223</v>
      </c>
      <c r="AY1363" s="17" t="s">
        <v>199</v>
      </c>
      <c r="BE1363" s="150">
        <f t="shared" si="74"/>
        <v>0</v>
      </c>
      <c r="BF1363" s="150">
        <f t="shared" si="75"/>
        <v>0</v>
      </c>
      <c r="BG1363" s="150">
        <f t="shared" si="76"/>
        <v>0</v>
      </c>
      <c r="BH1363" s="150">
        <f t="shared" si="77"/>
        <v>0</v>
      </c>
      <c r="BI1363" s="150">
        <f t="shared" si="78"/>
        <v>0</v>
      </c>
      <c r="BJ1363" s="17" t="s">
        <v>86</v>
      </c>
      <c r="BK1363" s="150">
        <f t="shared" si="79"/>
        <v>0</v>
      </c>
      <c r="BL1363" s="17" t="s">
        <v>298</v>
      </c>
      <c r="BM1363" s="149" t="s">
        <v>1709</v>
      </c>
    </row>
    <row r="1364" spans="2:65" s="1" customFormat="1" ht="24.25" customHeight="1">
      <c r="B1364" s="32"/>
      <c r="C1364" s="137" t="s">
        <v>1710</v>
      </c>
      <c r="D1364" s="137" t="s">
        <v>201</v>
      </c>
      <c r="E1364" s="138" t="s">
        <v>1711</v>
      </c>
      <c r="F1364" s="139" t="s">
        <v>1712</v>
      </c>
      <c r="G1364" s="140" t="s">
        <v>296</v>
      </c>
      <c r="H1364" s="141">
        <v>1</v>
      </c>
      <c r="I1364" s="142"/>
      <c r="J1364" s="143">
        <f t="shared" si="70"/>
        <v>0</v>
      </c>
      <c r="K1364" s="144"/>
      <c r="L1364" s="32"/>
      <c r="M1364" s="145" t="s">
        <v>1</v>
      </c>
      <c r="N1364" s="146" t="s">
        <v>39</v>
      </c>
      <c r="P1364" s="147">
        <f t="shared" si="71"/>
        <v>0</v>
      </c>
      <c r="Q1364" s="147">
        <v>3.3E-4</v>
      </c>
      <c r="R1364" s="147">
        <f t="shared" si="72"/>
        <v>3.3E-4</v>
      </c>
      <c r="S1364" s="147">
        <v>0</v>
      </c>
      <c r="T1364" s="148">
        <f t="shared" si="73"/>
        <v>0</v>
      </c>
      <c r="AR1364" s="149" t="s">
        <v>298</v>
      </c>
      <c r="AT1364" s="149" t="s">
        <v>201</v>
      </c>
      <c r="AU1364" s="149" t="s">
        <v>223</v>
      </c>
      <c r="AY1364" s="17" t="s">
        <v>199</v>
      </c>
      <c r="BE1364" s="150">
        <f t="shared" si="74"/>
        <v>0</v>
      </c>
      <c r="BF1364" s="150">
        <f t="shared" si="75"/>
        <v>0</v>
      </c>
      <c r="BG1364" s="150">
        <f t="shared" si="76"/>
        <v>0</v>
      </c>
      <c r="BH1364" s="150">
        <f t="shared" si="77"/>
        <v>0</v>
      </c>
      <c r="BI1364" s="150">
        <f t="shared" si="78"/>
        <v>0</v>
      </c>
      <c r="BJ1364" s="17" t="s">
        <v>86</v>
      </c>
      <c r="BK1364" s="150">
        <f t="shared" si="79"/>
        <v>0</v>
      </c>
      <c r="BL1364" s="17" t="s">
        <v>298</v>
      </c>
      <c r="BM1364" s="149" t="s">
        <v>1713</v>
      </c>
    </row>
    <row r="1365" spans="2:65" s="1" customFormat="1" ht="24.25" customHeight="1">
      <c r="B1365" s="32"/>
      <c r="C1365" s="137" t="s">
        <v>1714</v>
      </c>
      <c r="D1365" s="137" t="s">
        <v>201</v>
      </c>
      <c r="E1365" s="138" t="s">
        <v>1715</v>
      </c>
      <c r="F1365" s="139" t="s">
        <v>1716</v>
      </c>
      <c r="G1365" s="140" t="s">
        <v>296</v>
      </c>
      <c r="H1365" s="141">
        <v>1</v>
      </c>
      <c r="I1365" s="142"/>
      <c r="J1365" s="143">
        <f t="shared" si="70"/>
        <v>0</v>
      </c>
      <c r="K1365" s="144"/>
      <c r="L1365" s="32"/>
      <c r="M1365" s="145" t="s">
        <v>1</v>
      </c>
      <c r="N1365" s="146" t="s">
        <v>39</v>
      </c>
      <c r="P1365" s="147">
        <f t="shared" si="71"/>
        <v>0</v>
      </c>
      <c r="Q1365" s="147">
        <v>5.6999999999999998E-4</v>
      </c>
      <c r="R1365" s="147">
        <f t="shared" si="72"/>
        <v>5.6999999999999998E-4</v>
      </c>
      <c r="S1365" s="147">
        <v>0</v>
      </c>
      <c r="T1365" s="148">
        <f t="shared" si="73"/>
        <v>0</v>
      </c>
      <c r="AR1365" s="149" t="s">
        <v>298</v>
      </c>
      <c r="AT1365" s="149" t="s">
        <v>201</v>
      </c>
      <c r="AU1365" s="149" t="s">
        <v>223</v>
      </c>
      <c r="AY1365" s="17" t="s">
        <v>199</v>
      </c>
      <c r="BE1365" s="150">
        <f t="shared" si="74"/>
        <v>0</v>
      </c>
      <c r="BF1365" s="150">
        <f t="shared" si="75"/>
        <v>0</v>
      </c>
      <c r="BG1365" s="150">
        <f t="shared" si="76"/>
        <v>0</v>
      </c>
      <c r="BH1365" s="150">
        <f t="shared" si="77"/>
        <v>0</v>
      </c>
      <c r="BI1365" s="150">
        <f t="shared" si="78"/>
        <v>0</v>
      </c>
      <c r="BJ1365" s="17" t="s">
        <v>86</v>
      </c>
      <c r="BK1365" s="150">
        <f t="shared" si="79"/>
        <v>0</v>
      </c>
      <c r="BL1365" s="17" t="s">
        <v>298</v>
      </c>
      <c r="BM1365" s="149" t="s">
        <v>1717</v>
      </c>
    </row>
    <row r="1366" spans="2:65" s="1" customFormat="1" ht="24.25" customHeight="1">
      <c r="B1366" s="32"/>
      <c r="C1366" s="137" t="s">
        <v>1718</v>
      </c>
      <c r="D1366" s="137" t="s">
        <v>201</v>
      </c>
      <c r="E1366" s="138" t="s">
        <v>1719</v>
      </c>
      <c r="F1366" s="139" t="s">
        <v>1720</v>
      </c>
      <c r="G1366" s="140" t="s">
        <v>296</v>
      </c>
      <c r="H1366" s="141">
        <v>1</v>
      </c>
      <c r="I1366" s="142"/>
      <c r="J1366" s="143">
        <f t="shared" si="70"/>
        <v>0</v>
      </c>
      <c r="K1366" s="144"/>
      <c r="L1366" s="32"/>
      <c r="M1366" s="145" t="s">
        <v>1</v>
      </c>
      <c r="N1366" s="146" t="s">
        <v>39</v>
      </c>
      <c r="P1366" s="147">
        <f t="shared" si="71"/>
        <v>0</v>
      </c>
      <c r="Q1366" s="147">
        <v>1.14E-3</v>
      </c>
      <c r="R1366" s="147">
        <f t="shared" si="72"/>
        <v>1.14E-3</v>
      </c>
      <c r="S1366" s="147">
        <v>0</v>
      </c>
      <c r="T1366" s="148">
        <f t="shared" si="73"/>
        <v>0</v>
      </c>
      <c r="AR1366" s="149" t="s">
        <v>298</v>
      </c>
      <c r="AT1366" s="149" t="s">
        <v>201</v>
      </c>
      <c r="AU1366" s="149" t="s">
        <v>223</v>
      </c>
      <c r="AY1366" s="17" t="s">
        <v>199</v>
      </c>
      <c r="BE1366" s="150">
        <f t="shared" si="74"/>
        <v>0</v>
      </c>
      <c r="BF1366" s="150">
        <f t="shared" si="75"/>
        <v>0</v>
      </c>
      <c r="BG1366" s="150">
        <f t="shared" si="76"/>
        <v>0</v>
      </c>
      <c r="BH1366" s="150">
        <f t="shared" si="77"/>
        <v>0</v>
      </c>
      <c r="BI1366" s="150">
        <f t="shared" si="78"/>
        <v>0</v>
      </c>
      <c r="BJ1366" s="17" t="s">
        <v>86</v>
      </c>
      <c r="BK1366" s="150">
        <f t="shared" si="79"/>
        <v>0</v>
      </c>
      <c r="BL1366" s="17" t="s">
        <v>298</v>
      </c>
      <c r="BM1366" s="149" t="s">
        <v>1721</v>
      </c>
    </row>
    <row r="1367" spans="2:65" s="1" customFormat="1" ht="21.75" customHeight="1">
      <c r="B1367" s="32"/>
      <c r="C1367" s="137" t="s">
        <v>1722</v>
      </c>
      <c r="D1367" s="137" t="s">
        <v>201</v>
      </c>
      <c r="E1367" s="138" t="s">
        <v>1723</v>
      </c>
      <c r="F1367" s="139" t="s">
        <v>1724</v>
      </c>
      <c r="G1367" s="140" t="s">
        <v>296</v>
      </c>
      <c r="H1367" s="141">
        <v>8</v>
      </c>
      <c r="I1367" s="142"/>
      <c r="J1367" s="143">
        <f t="shared" si="70"/>
        <v>0</v>
      </c>
      <c r="K1367" s="144"/>
      <c r="L1367" s="32"/>
      <c r="M1367" s="145" t="s">
        <v>1</v>
      </c>
      <c r="N1367" s="146" t="s">
        <v>39</v>
      </c>
      <c r="P1367" s="147">
        <f t="shared" si="71"/>
        <v>0</v>
      </c>
      <c r="Q1367" s="147">
        <v>3.4000000000000002E-4</v>
      </c>
      <c r="R1367" s="147">
        <f t="shared" si="72"/>
        <v>2.7200000000000002E-3</v>
      </c>
      <c r="S1367" s="147">
        <v>0</v>
      </c>
      <c r="T1367" s="148">
        <f t="shared" si="73"/>
        <v>0</v>
      </c>
      <c r="AR1367" s="149" t="s">
        <v>298</v>
      </c>
      <c r="AT1367" s="149" t="s">
        <v>201</v>
      </c>
      <c r="AU1367" s="149" t="s">
        <v>223</v>
      </c>
      <c r="AY1367" s="17" t="s">
        <v>199</v>
      </c>
      <c r="BE1367" s="150">
        <f t="shared" si="74"/>
        <v>0</v>
      </c>
      <c r="BF1367" s="150">
        <f t="shared" si="75"/>
        <v>0</v>
      </c>
      <c r="BG1367" s="150">
        <f t="shared" si="76"/>
        <v>0</v>
      </c>
      <c r="BH1367" s="150">
        <f t="shared" si="77"/>
        <v>0</v>
      </c>
      <c r="BI1367" s="150">
        <f t="shared" si="78"/>
        <v>0</v>
      </c>
      <c r="BJ1367" s="17" t="s">
        <v>86</v>
      </c>
      <c r="BK1367" s="150">
        <f t="shared" si="79"/>
        <v>0</v>
      </c>
      <c r="BL1367" s="17" t="s">
        <v>298</v>
      </c>
      <c r="BM1367" s="149" t="s">
        <v>1725</v>
      </c>
    </row>
    <row r="1368" spans="2:65" s="1" customFormat="1" ht="21.75" customHeight="1">
      <c r="B1368" s="32"/>
      <c r="C1368" s="137" t="s">
        <v>1726</v>
      </c>
      <c r="D1368" s="137" t="s">
        <v>201</v>
      </c>
      <c r="E1368" s="138" t="s">
        <v>1727</v>
      </c>
      <c r="F1368" s="139" t="s">
        <v>1728</v>
      </c>
      <c r="G1368" s="140" t="s">
        <v>296</v>
      </c>
      <c r="H1368" s="141">
        <v>13</v>
      </c>
      <c r="I1368" s="142"/>
      <c r="J1368" s="143">
        <f t="shared" si="70"/>
        <v>0</v>
      </c>
      <c r="K1368" s="144"/>
      <c r="L1368" s="32"/>
      <c r="M1368" s="145" t="s">
        <v>1</v>
      </c>
      <c r="N1368" s="146" t="s">
        <v>39</v>
      </c>
      <c r="P1368" s="147">
        <f t="shared" si="71"/>
        <v>0</v>
      </c>
      <c r="Q1368" s="147">
        <v>5.0000000000000001E-4</v>
      </c>
      <c r="R1368" s="147">
        <f t="shared" si="72"/>
        <v>6.5000000000000006E-3</v>
      </c>
      <c r="S1368" s="147">
        <v>0</v>
      </c>
      <c r="T1368" s="148">
        <f t="shared" si="73"/>
        <v>0</v>
      </c>
      <c r="AR1368" s="149" t="s">
        <v>298</v>
      </c>
      <c r="AT1368" s="149" t="s">
        <v>201</v>
      </c>
      <c r="AU1368" s="149" t="s">
        <v>223</v>
      </c>
      <c r="AY1368" s="17" t="s">
        <v>199</v>
      </c>
      <c r="BE1368" s="150">
        <f t="shared" si="74"/>
        <v>0</v>
      </c>
      <c r="BF1368" s="150">
        <f t="shared" si="75"/>
        <v>0</v>
      </c>
      <c r="BG1368" s="150">
        <f t="shared" si="76"/>
        <v>0</v>
      </c>
      <c r="BH1368" s="150">
        <f t="shared" si="77"/>
        <v>0</v>
      </c>
      <c r="BI1368" s="150">
        <f t="shared" si="78"/>
        <v>0</v>
      </c>
      <c r="BJ1368" s="17" t="s">
        <v>86</v>
      </c>
      <c r="BK1368" s="150">
        <f t="shared" si="79"/>
        <v>0</v>
      </c>
      <c r="BL1368" s="17" t="s">
        <v>298</v>
      </c>
      <c r="BM1368" s="149" t="s">
        <v>1729</v>
      </c>
    </row>
    <row r="1369" spans="2:65" s="1" customFormat="1" ht="24.25" customHeight="1">
      <c r="B1369" s="32"/>
      <c r="C1369" s="137" t="s">
        <v>1730</v>
      </c>
      <c r="D1369" s="137" t="s">
        <v>201</v>
      </c>
      <c r="E1369" s="138" t="s">
        <v>1731</v>
      </c>
      <c r="F1369" s="139" t="s">
        <v>1732</v>
      </c>
      <c r="G1369" s="140" t="s">
        <v>296</v>
      </c>
      <c r="H1369" s="141">
        <v>6</v>
      </c>
      <c r="I1369" s="142"/>
      <c r="J1369" s="143">
        <f t="shared" si="70"/>
        <v>0</v>
      </c>
      <c r="K1369" s="144"/>
      <c r="L1369" s="32"/>
      <c r="M1369" s="145" t="s">
        <v>1</v>
      </c>
      <c r="N1369" s="146" t="s">
        <v>39</v>
      </c>
      <c r="P1369" s="147">
        <f t="shared" si="71"/>
        <v>0</v>
      </c>
      <c r="Q1369" s="147">
        <v>6.9999999999999999E-4</v>
      </c>
      <c r="R1369" s="147">
        <f t="shared" si="72"/>
        <v>4.1999999999999997E-3</v>
      </c>
      <c r="S1369" s="147">
        <v>0</v>
      </c>
      <c r="T1369" s="148">
        <f t="shared" si="73"/>
        <v>0</v>
      </c>
      <c r="AR1369" s="149" t="s">
        <v>298</v>
      </c>
      <c r="AT1369" s="149" t="s">
        <v>201</v>
      </c>
      <c r="AU1369" s="149" t="s">
        <v>223</v>
      </c>
      <c r="AY1369" s="17" t="s">
        <v>199</v>
      </c>
      <c r="BE1369" s="150">
        <f t="shared" si="74"/>
        <v>0</v>
      </c>
      <c r="BF1369" s="150">
        <f t="shared" si="75"/>
        <v>0</v>
      </c>
      <c r="BG1369" s="150">
        <f t="shared" si="76"/>
        <v>0</v>
      </c>
      <c r="BH1369" s="150">
        <f t="shared" si="77"/>
        <v>0</v>
      </c>
      <c r="BI1369" s="150">
        <f t="shared" si="78"/>
        <v>0</v>
      </c>
      <c r="BJ1369" s="17" t="s">
        <v>86</v>
      </c>
      <c r="BK1369" s="150">
        <f t="shared" si="79"/>
        <v>0</v>
      </c>
      <c r="BL1369" s="17" t="s">
        <v>298</v>
      </c>
      <c r="BM1369" s="149" t="s">
        <v>1733</v>
      </c>
    </row>
    <row r="1370" spans="2:65" s="1" customFormat="1" ht="24.25" customHeight="1">
      <c r="B1370" s="32"/>
      <c r="C1370" s="137" t="s">
        <v>1734</v>
      </c>
      <c r="D1370" s="137" t="s">
        <v>201</v>
      </c>
      <c r="E1370" s="138" t="s">
        <v>1735</v>
      </c>
      <c r="F1370" s="139" t="s">
        <v>1736</v>
      </c>
      <c r="G1370" s="140" t="s">
        <v>296</v>
      </c>
      <c r="H1370" s="141">
        <v>2</v>
      </c>
      <c r="I1370" s="142"/>
      <c r="J1370" s="143">
        <f t="shared" si="70"/>
        <v>0</v>
      </c>
      <c r="K1370" s="144"/>
      <c r="L1370" s="32"/>
      <c r="M1370" s="145" t="s">
        <v>1</v>
      </c>
      <c r="N1370" s="146" t="s">
        <v>39</v>
      </c>
      <c r="P1370" s="147">
        <f t="shared" si="71"/>
        <v>0</v>
      </c>
      <c r="Q1370" s="147">
        <v>1.4499999999999999E-3</v>
      </c>
      <c r="R1370" s="147">
        <f t="shared" si="72"/>
        <v>2.8999999999999998E-3</v>
      </c>
      <c r="S1370" s="147">
        <v>0</v>
      </c>
      <c r="T1370" s="148">
        <f t="shared" si="73"/>
        <v>0</v>
      </c>
      <c r="AR1370" s="149" t="s">
        <v>298</v>
      </c>
      <c r="AT1370" s="149" t="s">
        <v>201</v>
      </c>
      <c r="AU1370" s="149" t="s">
        <v>223</v>
      </c>
      <c r="AY1370" s="17" t="s">
        <v>199</v>
      </c>
      <c r="BE1370" s="150">
        <f t="shared" si="74"/>
        <v>0</v>
      </c>
      <c r="BF1370" s="150">
        <f t="shared" si="75"/>
        <v>0</v>
      </c>
      <c r="BG1370" s="150">
        <f t="shared" si="76"/>
        <v>0</v>
      </c>
      <c r="BH1370" s="150">
        <f t="shared" si="77"/>
        <v>0</v>
      </c>
      <c r="BI1370" s="150">
        <f t="shared" si="78"/>
        <v>0</v>
      </c>
      <c r="BJ1370" s="17" t="s">
        <v>86</v>
      </c>
      <c r="BK1370" s="150">
        <f t="shared" si="79"/>
        <v>0</v>
      </c>
      <c r="BL1370" s="17" t="s">
        <v>298</v>
      </c>
      <c r="BM1370" s="149" t="s">
        <v>1737</v>
      </c>
    </row>
    <row r="1371" spans="2:65" s="1" customFormat="1" ht="38" customHeight="1">
      <c r="B1371" s="32"/>
      <c r="C1371" s="137" t="s">
        <v>1738</v>
      </c>
      <c r="D1371" s="137" t="s">
        <v>201</v>
      </c>
      <c r="E1371" s="138" t="s">
        <v>1739</v>
      </c>
      <c r="F1371" s="139" t="s">
        <v>1740</v>
      </c>
      <c r="G1371" s="140" t="s">
        <v>296</v>
      </c>
      <c r="H1371" s="141">
        <v>2</v>
      </c>
      <c r="I1371" s="142"/>
      <c r="J1371" s="143">
        <f t="shared" si="70"/>
        <v>0</v>
      </c>
      <c r="K1371" s="144"/>
      <c r="L1371" s="32"/>
      <c r="M1371" s="145" t="s">
        <v>1</v>
      </c>
      <c r="N1371" s="146" t="s">
        <v>39</v>
      </c>
      <c r="P1371" s="147">
        <f t="shared" si="71"/>
        <v>0</v>
      </c>
      <c r="Q1371" s="147">
        <v>1.47E-3</v>
      </c>
      <c r="R1371" s="147">
        <f t="shared" si="72"/>
        <v>2.9399999999999999E-3</v>
      </c>
      <c r="S1371" s="147">
        <v>0</v>
      </c>
      <c r="T1371" s="148">
        <f t="shared" si="73"/>
        <v>0</v>
      </c>
      <c r="AR1371" s="149" t="s">
        <v>298</v>
      </c>
      <c r="AT1371" s="149" t="s">
        <v>201</v>
      </c>
      <c r="AU1371" s="149" t="s">
        <v>223</v>
      </c>
      <c r="AY1371" s="17" t="s">
        <v>199</v>
      </c>
      <c r="BE1371" s="150">
        <f t="shared" si="74"/>
        <v>0</v>
      </c>
      <c r="BF1371" s="150">
        <f t="shared" si="75"/>
        <v>0</v>
      </c>
      <c r="BG1371" s="150">
        <f t="shared" si="76"/>
        <v>0</v>
      </c>
      <c r="BH1371" s="150">
        <f t="shared" si="77"/>
        <v>0</v>
      </c>
      <c r="BI1371" s="150">
        <f t="shared" si="78"/>
        <v>0</v>
      </c>
      <c r="BJ1371" s="17" t="s">
        <v>86</v>
      </c>
      <c r="BK1371" s="150">
        <f t="shared" si="79"/>
        <v>0</v>
      </c>
      <c r="BL1371" s="17" t="s">
        <v>298</v>
      </c>
      <c r="BM1371" s="149" t="s">
        <v>1741</v>
      </c>
    </row>
    <row r="1372" spans="2:65" s="1" customFormat="1" ht="24.25" customHeight="1">
      <c r="B1372" s="32"/>
      <c r="C1372" s="137" t="s">
        <v>1742</v>
      </c>
      <c r="D1372" s="137" t="s">
        <v>201</v>
      </c>
      <c r="E1372" s="138" t="s">
        <v>1743</v>
      </c>
      <c r="F1372" s="139" t="s">
        <v>1744</v>
      </c>
      <c r="G1372" s="140" t="s">
        <v>296</v>
      </c>
      <c r="H1372" s="141">
        <v>4</v>
      </c>
      <c r="I1372" s="142"/>
      <c r="J1372" s="143">
        <f t="shared" si="70"/>
        <v>0</v>
      </c>
      <c r="K1372" s="144"/>
      <c r="L1372" s="32"/>
      <c r="M1372" s="145" t="s">
        <v>1</v>
      </c>
      <c r="N1372" s="146" t="s">
        <v>39</v>
      </c>
      <c r="P1372" s="147">
        <f t="shared" si="71"/>
        <v>0</v>
      </c>
      <c r="Q1372" s="147">
        <v>5.1999999999999995E-4</v>
      </c>
      <c r="R1372" s="147">
        <f t="shared" si="72"/>
        <v>2.0799999999999998E-3</v>
      </c>
      <c r="S1372" s="147">
        <v>0</v>
      </c>
      <c r="T1372" s="148">
        <f t="shared" si="73"/>
        <v>0</v>
      </c>
      <c r="AR1372" s="149" t="s">
        <v>298</v>
      </c>
      <c r="AT1372" s="149" t="s">
        <v>201</v>
      </c>
      <c r="AU1372" s="149" t="s">
        <v>223</v>
      </c>
      <c r="AY1372" s="17" t="s">
        <v>199</v>
      </c>
      <c r="BE1372" s="150">
        <f t="shared" si="74"/>
        <v>0</v>
      </c>
      <c r="BF1372" s="150">
        <f t="shared" si="75"/>
        <v>0</v>
      </c>
      <c r="BG1372" s="150">
        <f t="shared" si="76"/>
        <v>0</v>
      </c>
      <c r="BH1372" s="150">
        <f t="shared" si="77"/>
        <v>0</v>
      </c>
      <c r="BI1372" s="150">
        <f t="shared" si="78"/>
        <v>0</v>
      </c>
      <c r="BJ1372" s="17" t="s">
        <v>86</v>
      </c>
      <c r="BK1372" s="150">
        <f t="shared" si="79"/>
        <v>0</v>
      </c>
      <c r="BL1372" s="17" t="s">
        <v>298</v>
      </c>
      <c r="BM1372" s="149" t="s">
        <v>1745</v>
      </c>
    </row>
    <row r="1373" spans="2:65" s="1" customFormat="1" ht="24.25" customHeight="1">
      <c r="B1373" s="32"/>
      <c r="C1373" s="137" t="s">
        <v>1746</v>
      </c>
      <c r="D1373" s="137" t="s">
        <v>201</v>
      </c>
      <c r="E1373" s="138" t="s">
        <v>1278</v>
      </c>
      <c r="F1373" s="139" t="s">
        <v>1279</v>
      </c>
      <c r="G1373" s="140" t="s">
        <v>296</v>
      </c>
      <c r="H1373" s="141">
        <v>2</v>
      </c>
      <c r="I1373" s="142"/>
      <c r="J1373" s="143">
        <f t="shared" si="70"/>
        <v>0</v>
      </c>
      <c r="K1373" s="144"/>
      <c r="L1373" s="32"/>
      <c r="M1373" s="145" t="s">
        <v>1</v>
      </c>
      <c r="N1373" s="146" t="s">
        <v>39</v>
      </c>
      <c r="P1373" s="147">
        <f t="shared" si="71"/>
        <v>0</v>
      </c>
      <c r="Q1373" s="147">
        <v>1.47E-3</v>
      </c>
      <c r="R1373" s="147">
        <f t="shared" si="72"/>
        <v>2.9399999999999999E-3</v>
      </c>
      <c r="S1373" s="147">
        <v>0</v>
      </c>
      <c r="T1373" s="148">
        <f t="shared" si="73"/>
        <v>0</v>
      </c>
      <c r="AR1373" s="149" t="s">
        <v>298</v>
      </c>
      <c r="AT1373" s="149" t="s">
        <v>201</v>
      </c>
      <c r="AU1373" s="149" t="s">
        <v>223</v>
      </c>
      <c r="AY1373" s="17" t="s">
        <v>199</v>
      </c>
      <c r="BE1373" s="150">
        <f t="shared" si="74"/>
        <v>0</v>
      </c>
      <c r="BF1373" s="150">
        <f t="shared" si="75"/>
        <v>0</v>
      </c>
      <c r="BG1373" s="150">
        <f t="shared" si="76"/>
        <v>0</v>
      </c>
      <c r="BH1373" s="150">
        <f t="shared" si="77"/>
        <v>0</v>
      </c>
      <c r="BI1373" s="150">
        <f t="shared" si="78"/>
        <v>0</v>
      </c>
      <c r="BJ1373" s="17" t="s">
        <v>86</v>
      </c>
      <c r="BK1373" s="150">
        <f t="shared" si="79"/>
        <v>0</v>
      </c>
      <c r="BL1373" s="17" t="s">
        <v>298</v>
      </c>
      <c r="BM1373" s="149" t="s">
        <v>1747</v>
      </c>
    </row>
    <row r="1374" spans="2:65" s="1" customFormat="1" ht="24.25" customHeight="1">
      <c r="B1374" s="32"/>
      <c r="C1374" s="137" t="s">
        <v>1748</v>
      </c>
      <c r="D1374" s="137" t="s">
        <v>201</v>
      </c>
      <c r="E1374" s="138" t="s">
        <v>1749</v>
      </c>
      <c r="F1374" s="139" t="s">
        <v>1750</v>
      </c>
      <c r="G1374" s="140" t="s">
        <v>296</v>
      </c>
      <c r="H1374" s="141">
        <v>7</v>
      </c>
      <c r="I1374" s="142"/>
      <c r="J1374" s="143">
        <f t="shared" si="70"/>
        <v>0</v>
      </c>
      <c r="K1374" s="144"/>
      <c r="L1374" s="32"/>
      <c r="M1374" s="145" t="s">
        <v>1</v>
      </c>
      <c r="N1374" s="146" t="s">
        <v>39</v>
      </c>
      <c r="P1374" s="147">
        <f t="shared" si="71"/>
        <v>0</v>
      </c>
      <c r="Q1374" s="147">
        <v>3.5E-4</v>
      </c>
      <c r="R1374" s="147">
        <f t="shared" si="72"/>
        <v>2.4499999999999999E-3</v>
      </c>
      <c r="S1374" s="147">
        <v>0</v>
      </c>
      <c r="T1374" s="148">
        <f t="shared" si="73"/>
        <v>0</v>
      </c>
      <c r="AR1374" s="149" t="s">
        <v>298</v>
      </c>
      <c r="AT1374" s="149" t="s">
        <v>201</v>
      </c>
      <c r="AU1374" s="149" t="s">
        <v>223</v>
      </c>
      <c r="AY1374" s="17" t="s">
        <v>199</v>
      </c>
      <c r="BE1374" s="150">
        <f t="shared" si="74"/>
        <v>0</v>
      </c>
      <c r="BF1374" s="150">
        <f t="shared" si="75"/>
        <v>0</v>
      </c>
      <c r="BG1374" s="150">
        <f t="shared" si="76"/>
        <v>0</v>
      </c>
      <c r="BH1374" s="150">
        <f t="shared" si="77"/>
        <v>0</v>
      </c>
      <c r="BI1374" s="150">
        <f t="shared" si="78"/>
        <v>0</v>
      </c>
      <c r="BJ1374" s="17" t="s">
        <v>86</v>
      </c>
      <c r="BK1374" s="150">
        <f t="shared" si="79"/>
        <v>0</v>
      </c>
      <c r="BL1374" s="17" t="s">
        <v>298</v>
      </c>
      <c r="BM1374" s="149" t="s">
        <v>1751</v>
      </c>
    </row>
    <row r="1375" spans="2:65" s="1" customFormat="1" ht="21.75" customHeight="1">
      <c r="B1375" s="32"/>
      <c r="C1375" s="137" t="s">
        <v>1752</v>
      </c>
      <c r="D1375" s="137" t="s">
        <v>201</v>
      </c>
      <c r="E1375" s="138" t="s">
        <v>1753</v>
      </c>
      <c r="F1375" s="139" t="s">
        <v>1754</v>
      </c>
      <c r="G1375" s="140" t="s">
        <v>247</v>
      </c>
      <c r="H1375" s="141">
        <v>3.5999999999999997E-2</v>
      </c>
      <c r="I1375" s="142"/>
      <c r="J1375" s="143">
        <f t="shared" si="70"/>
        <v>0</v>
      </c>
      <c r="K1375" s="144"/>
      <c r="L1375" s="32"/>
      <c r="M1375" s="145" t="s">
        <v>1</v>
      </c>
      <c r="N1375" s="146" t="s">
        <v>39</v>
      </c>
      <c r="P1375" s="147">
        <f t="shared" si="71"/>
        <v>0</v>
      </c>
      <c r="Q1375" s="147">
        <v>0</v>
      </c>
      <c r="R1375" s="147">
        <f t="shared" si="72"/>
        <v>0</v>
      </c>
      <c r="S1375" s="147">
        <v>0</v>
      </c>
      <c r="T1375" s="148">
        <f t="shared" si="73"/>
        <v>0</v>
      </c>
      <c r="AR1375" s="149" t="s">
        <v>298</v>
      </c>
      <c r="AT1375" s="149" t="s">
        <v>201</v>
      </c>
      <c r="AU1375" s="149" t="s">
        <v>223</v>
      </c>
      <c r="AY1375" s="17" t="s">
        <v>199</v>
      </c>
      <c r="BE1375" s="150">
        <f t="shared" si="74"/>
        <v>0</v>
      </c>
      <c r="BF1375" s="150">
        <f t="shared" si="75"/>
        <v>0</v>
      </c>
      <c r="BG1375" s="150">
        <f t="shared" si="76"/>
        <v>0</v>
      </c>
      <c r="BH1375" s="150">
        <f t="shared" si="77"/>
        <v>0</v>
      </c>
      <c r="BI1375" s="150">
        <f t="shared" si="78"/>
        <v>0</v>
      </c>
      <c r="BJ1375" s="17" t="s">
        <v>86</v>
      </c>
      <c r="BK1375" s="150">
        <f t="shared" si="79"/>
        <v>0</v>
      </c>
      <c r="BL1375" s="17" t="s">
        <v>298</v>
      </c>
      <c r="BM1375" s="149" t="s">
        <v>1755</v>
      </c>
    </row>
    <row r="1376" spans="2:65" s="11" customFormat="1" ht="20.75" customHeight="1">
      <c r="B1376" s="125"/>
      <c r="D1376" s="126" t="s">
        <v>72</v>
      </c>
      <c r="E1376" s="135" t="s">
        <v>1756</v>
      </c>
      <c r="F1376" s="135" t="s">
        <v>1757</v>
      </c>
      <c r="I1376" s="128"/>
      <c r="J1376" s="136">
        <f>BK1376</f>
        <v>0</v>
      </c>
      <c r="L1376" s="125"/>
      <c r="M1376" s="130"/>
      <c r="P1376" s="131">
        <f>SUM(P1377:P1384)</f>
        <v>0</v>
      </c>
      <c r="R1376" s="131">
        <f>SUM(R1377:R1384)</f>
        <v>9.2120000000000007E-2</v>
      </c>
      <c r="T1376" s="132">
        <f>SUM(T1377:T1384)</f>
        <v>0</v>
      </c>
      <c r="AR1376" s="126" t="s">
        <v>86</v>
      </c>
      <c r="AT1376" s="133" t="s">
        <v>72</v>
      </c>
      <c r="AU1376" s="133" t="s">
        <v>86</v>
      </c>
      <c r="AY1376" s="126" t="s">
        <v>199</v>
      </c>
      <c r="BK1376" s="134">
        <f>SUM(BK1377:BK1384)</f>
        <v>0</v>
      </c>
    </row>
    <row r="1377" spans="2:65" s="1" customFormat="1" ht="24.25" customHeight="1">
      <c r="B1377" s="32"/>
      <c r="C1377" s="137" t="s">
        <v>1758</v>
      </c>
      <c r="D1377" s="137" t="s">
        <v>201</v>
      </c>
      <c r="E1377" s="138" t="s">
        <v>1759</v>
      </c>
      <c r="F1377" s="139" t="s">
        <v>1760</v>
      </c>
      <c r="G1377" s="140" t="s">
        <v>296</v>
      </c>
      <c r="H1377" s="141">
        <v>7</v>
      </c>
      <c r="I1377" s="142"/>
      <c r="J1377" s="143">
        <f t="shared" ref="J1377:J1384" si="80">ROUND(I1377*H1377,2)</f>
        <v>0</v>
      </c>
      <c r="K1377" s="144"/>
      <c r="L1377" s="32"/>
      <c r="M1377" s="145" t="s">
        <v>1</v>
      </c>
      <c r="N1377" s="146" t="s">
        <v>39</v>
      </c>
      <c r="P1377" s="147">
        <f t="shared" ref="P1377:P1384" si="81">O1377*H1377</f>
        <v>0</v>
      </c>
      <c r="Q1377" s="147">
        <v>1.2500000000000001E-2</v>
      </c>
      <c r="R1377" s="147">
        <f t="shared" ref="R1377:R1384" si="82">Q1377*H1377</f>
        <v>8.7500000000000008E-2</v>
      </c>
      <c r="S1377" s="147">
        <v>0</v>
      </c>
      <c r="T1377" s="148">
        <f t="shared" ref="T1377:T1384" si="83">S1377*H1377</f>
        <v>0</v>
      </c>
      <c r="AR1377" s="149" t="s">
        <v>298</v>
      </c>
      <c r="AT1377" s="149" t="s">
        <v>201</v>
      </c>
      <c r="AU1377" s="149" t="s">
        <v>223</v>
      </c>
      <c r="AY1377" s="17" t="s">
        <v>199</v>
      </c>
      <c r="BE1377" s="150">
        <f t="shared" ref="BE1377:BE1384" si="84">IF(N1377="základní",J1377,0)</f>
        <v>0</v>
      </c>
      <c r="BF1377" s="150">
        <f t="shared" ref="BF1377:BF1384" si="85">IF(N1377="snížená",J1377,0)</f>
        <v>0</v>
      </c>
      <c r="BG1377" s="150">
        <f t="shared" ref="BG1377:BG1384" si="86">IF(N1377="zákl. přenesená",J1377,0)</f>
        <v>0</v>
      </c>
      <c r="BH1377" s="150">
        <f t="shared" ref="BH1377:BH1384" si="87">IF(N1377="sníž. přenesená",J1377,0)</f>
        <v>0</v>
      </c>
      <c r="BI1377" s="150">
        <f t="shared" ref="BI1377:BI1384" si="88">IF(N1377="nulová",J1377,0)</f>
        <v>0</v>
      </c>
      <c r="BJ1377" s="17" t="s">
        <v>86</v>
      </c>
      <c r="BK1377" s="150">
        <f t="shared" ref="BK1377:BK1384" si="89">ROUND(I1377*H1377,2)</f>
        <v>0</v>
      </c>
      <c r="BL1377" s="17" t="s">
        <v>298</v>
      </c>
      <c r="BM1377" s="149" t="s">
        <v>1761</v>
      </c>
    </row>
    <row r="1378" spans="2:65" s="1" customFormat="1" ht="24.25" customHeight="1">
      <c r="B1378" s="32"/>
      <c r="C1378" s="137" t="s">
        <v>1762</v>
      </c>
      <c r="D1378" s="137" t="s">
        <v>201</v>
      </c>
      <c r="E1378" s="138" t="s">
        <v>1763</v>
      </c>
      <c r="F1378" s="139" t="s">
        <v>1764</v>
      </c>
      <c r="G1378" s="140" t="s">
        <v>296</v>
      </c>
      <c r="H1378" s="141">
        <v>7</v>
      </c>
      <c r="I1378" s="142"/>
      <c r="J1378" s="143">
        <f t="shared" si="80"/>
        <v>0</v>
      </c>
      <c r="K1378" s="144"/>
      <c r="L1378" s="32"/>
      <c r="M1378" s="145" t="s">
        <v>1</v>
      </c>
      <c r="N1378" s="146" t="s">
        <v>39</v>
      </c>
      <c r="P1378" s="147">
        <f t="shared" si="81"/>
        <v>0</v>
      </c>
      <c r="Q1378" s="147">
        <v>0</v>
      </c>
      <c r="R1378" s="147">
        <f t="shared" si="82"/>
        <v>0</v>
      </c>
      <c r="S1378" s="147">
        <v>0</v>
      </c>
      <c r="T1378" s="148">
        <f t="shared" si="83"/>
        <v>0</v>
      </c>
      <c r="AR1378" s="149" t="s">
        <v>298</v>
      </c>
      <c r="AT1378" s="149" t="s">
        <v>201</v>
      </c>
      <c r="AU1378" s="149" t="s">
        <v>223</v>
      </c>
      <c r="AY1378" s="17" t="s">
        <v>199</v>
      </c>
      <c r="BE1378" s="150">
        <f t="shared" si="84"/>
        <v>0</v>
      </c>
      <c r="BF1378" s="150">
        <f t="shared" si="85"/>
        <v>0</v>
      </c>
      <c r="BG1378" s="150">
        <f t="shared" si="86"/>
        <v>0</v>
      </c>
      <c r="BH1378" s="150">
        <f t="shared" si="87"/>
        <v>0</v>
      </c>
      <c r="BI1378" s="150">
        <f t="shared" si="88"/>
        <v>0</v>
      </c>
      <c r="BJ1378" s="17" t="s">
        <v>86</v>
      </c>
      <c r="BK1378" s="150">
        <f t="shared" si="89"/>
        <v>0</v>
      </c>
      <c r="BL1378" s="17" t="s">
        <v>298</v>
      </c>
      <c r="BM1378" s="149" t="s">
        <v>1765</v>
      </c>
    </row>
    <row r="1379" spans="2:65" s="1" customFormat="1" ht="16.5" customHeight="1">
      <c r="B1379" s="32"/>
      <c r="C1379" s="137" t="s">
        <v>1766</v>
      </c>
      <c r="D1379" s="137" t="s">
        <v>201</v>
      </c>
      <c r="E1379" s="138" t="s">
        <v>1767</v>
      </c>
      <c r="F1379" s="139" t="s">
        <v>1768</v>
      </c>
      <c r="G1379" s="140" t="s">
        <v>296</v>
      </c>
      <c r="H1379" s="141">
        <v>7</v>
      </c>
      <c r="I1379" s="142"/>
      <c r="J1379" s="143">
        <f t="shared" si="80"/>
        <v>0</v>
      </c>
      <c r="K1379" s="144"/>
      <c r="L1379" s="32"/>
      <c r="M1379" s="145" t="s">
        <v>1</v>
      </c>
      <c r="N1379" s="146" t="s">
        <v>39</v>
      </c>
      <c r="P1379" s="147">
        <f t="shared" si="81"/>
        <v>0</v>
      </c>
      <c r="Q1379" s="147">
        <v>0</v>
      </c>
      <c r="R1379" s="147">
        <f t="shared" si="82"/>
        <v>0</v>
      </c>
      <c r="S1379" s="147">
        <v>0</v>
      </c>
      <c r="T1379" s="148">
        <f t="shared" si="83"/>
        <v>0</v>
      </c>
      <c r="AR1379" s="149" t="s">
        <v>298</v>
      </c>
      <c r="AT1379" s="149" t="s">
        <v>201</v>
      </c>
      <c r="AU1379" s="149" t="s">
        <v>223</v>
      </c>
      <c r="AY1379" s="17" t="s">
        <v>199</v>
      </c>
      <c r="BE1379" s="150">
        <f t="shared" si="84"/>
        <v>0</v>
      </c>
      <c r="BF1379" s="150">
        <f t="shared" si="85"/>
        <v>0</v>
      </c>
      <c r="BG1379" s="150">
        <f t="shared" si="86"/>
        <v>0</v>
      </c>
      <c r="BH1379" s="150">
        <f t="shared" si="87"/>
        <v>0</v>
      </c>
      <c r="BI1379" s="150">
        <f t="shared" si="88"/>
        <v>0</v>
      </c>
      <c r="BJ1379" s="17" t="s">
        <v>86</v>
      </c>
      <c r="BK1379" s="150">
        <f t="shared" si="89"/>
        <v>0</v>
      </c>
      <c r="BL1379" s="17" t="s">
        <v>298</v>
      </c>
      <c r="BM1379" s="149" t="s">
        <v>1769</v>
      </c>
    </row>
    <row r="1380" spans="2:65" s="1" customFormat="1" ht="33" customHeight="1">
      <c r="B1380" s="32"/>
      <c r="C1380" s="137" t="s">
        <v>1770</v>
      </c>
      <c r="D1380" s="137" t="s">
        <v>201</v>
      </c>
      <c r="E1380" s="138" t="s">
        <v>1771</v>
      </c>
      <c r="F1380" s="139" t="s">
        <v>1772</v>
      </c>
      <c r="G1380" s="140" t="s">
        <v>296</v>
      </c>
      <c r="H1380" s="141">
        <v>7</v>
      </c>
      <c r="I1380" s="142"/>
      <c r="J1380" s="143">
        <f t="shared" si="80"/>
        <v>0</v>
      </c>
      <c r="K1380" s="144"/>
      <c r="L1380" s="32"/>
      <c r="M1380" s="145" t="s">
        <v>1</v>
      </c>
      <c r="N1380" s="146" t="s">
        <v>39</v>
      </c>
      <c r="P1380" s="147">
        <f t="shared" si="81"/>
        <v>0</v>
      </c>
      <c r="Q1380" s="147">
        <v>6.6E-4</v>
      </c>
      <c r="R1380" s="147">
        <f t="shared" si="82"/>
        <v>4.62E-3</v>
      </c>
      <c r="S1380" s="147">
        <v>0</v>
      </c>
      <c r="T1380" s="148">
        <f t="shared" si="83"/>
        <v>0</v>
      </c>
      <c r="AR1380" s="149" t="s">
        <v>298</v>
      </c>
      <c r="AT1380" s="149" t="s">
        <v>201</v>
      </c>
      <c r="AU1380" s="149" t="s">
        <v>223</v>
      </c>
      <c r="AY1380" s="17" t="s">
        <v>199</v>
      </c>
      <c r="BE1380" s="150">
        <f t="shared" si="84"/>
        <v>0</v>
      </c>
      <c r="BF1380" s="150">
        <f t="shared" si="85"/>
        <v>0</v>
      </c>
      <c r="BG1380" s="150">
        <f t="shared" si="86"/>
        <v>0</v>
      </c>
      <c r="BH1380" s="150">
        <f t="shared" si="87"/>
        <v>0</v>
      </c>
      <c r="BI1380" s="150">
        <f t="shared" si="88"/>
        <v>0</v>
      </c>
      <c r="BJ1380" s="17" t="s">
        <v>86</v>
      </c>
      <c r="BK1380" s="150">
        <f t="shared" si="89"/>
        <v>0</v>
      </c>
      <c r="BL1380" s="17" t="s">
        <v>298</v>
      </c>
      <c r="BM1380" s="149" t="s">
        <v>1773</v>
      </c>
    </row>
    <row r="1381" spans="2:65" s="1" customFormat="1" ht="24.25" customHeight="1">
      <c r="B1381" s="32"/>
      <c r="C1381" s="137" t="s">
        <v>1774</v>
      </c>
      <c r="D1381" s="137" t="s">
        <v>201</v>
      </c>
      <c r="E1381" s="138" t="s">
        <v>1775</v>
      </c>
      <c r="F1381" s="139" t="s">
        <v>1776</v>
      </c>
      <c r="G1381" s="140" t="s">
        <v>247</v>
      </c>
      <c r="H1381" s="141">
        <v>9.1999999999999998E-2</v>
      </c>
      <c r="I1381" s="142"/>
      <c r="J1381" s="143">
        <f t="shared" si="80"/>
        <v>0</v>
      </c>
      <c r="K1381" s="144"/>
      <c r="L1381" s="32"/>
      <c r="M1381" s="145" t="s">
        <v>1</v>
      </c>
      <c r="N1381" s="146" t="s">
        <v>39</v>
      </c>
      <c r="P1381" s="147">
        <f t="shared" si="81"/>
        <v>0</v>
      </c>
      <c r="Q1381" s="147">
        <v>0</v>
      </c>
      <c r="R1381" s="147">
        <f t="shared" si="82"/>
        <v>0</v>
      </c>
      <c r="S1381" s="147">
        <v>0</v>
      </c>
      <c r="T1381" s="148">
        <f t="shared" si="83"/>
        <v>0</v>
      </c>
      <c r="AR1381" s="149" t="s">
        <v>298</v>
      </c>
      <c r="AT1381" s="149" t="s">
        <v>201</v>
      </c>
      <c r="AU1381" s="149" t="s">
        <v>223</v>
      </c>
      <c r="AY1381" s="17" t="s">
        <v>199</v>
      </c>
      <c r="BE1381" s="150">
        <f t="shared" si="84"/>
        <v>0</v>
      </c>
      <c r="BF1381" s="150">
        <f t="shared" si="85"/>
        <v>0</v>
      </c>
      <c r="BG1381" s="150">
        <f t="shared" si="86"/>
        <v>0</v>
      </c>
      <c r="BH1381" s="150">
        <f t="shared" si="87"/>
        <v>0</v>
      </c>
      <c r="BI1381" s="150">
        <f t="shared" si="88"/>
        <v>0</v>
      </c>
      <c r="BJ1381" s="17" t="s">
        <v>86</v>
      </c>
      <c r="BK1381" s="150">
        <f t="shared" si="89"/>
        <v>0</v>
      </c>
      <c r="BL1381" s="17" t="s">
        <v>298</v>
      </c>
      <c r="BM1381" s="149" t="s">
        <v>1777</v>
      </c>
    </row>
    <row r="1382" spans="2:65" s="1" customFormat="1" ht="24.25" customHeight="1">
      <c r="B1382" s="32"/>
      <c r="C1382" s="137" t="s">
        <v>1778</v>
      </c>
      <c r="D1382" s="137" t="s">
        <v>201</v>
      </c>
      <c r="E1382" s="138" t="s">
        <v>1779</v>
      </c>
      <c r="F1382" s="139" t="s">
        <v>1780</v>
      </c>
      <c r="G1382" s="140" t="s">
        <v>296</v>
      </c>
      <c r="H1382" s="141">
        <v>2</v>
      </c>
      <c r="I1382" s="142"/>
      <c r="J1382" s="143">
        <f t="shared" si="80"/>
        <v>0</v>
      </c>
      <c r="K1382" s="144"/>
      <c r="L1382" s="32"/>
      <c r="M1382" s="145" t="s">
        <v>1</v>
      </c>
      <c r="N1382" s="146" t="s">
        <v>39</v>
      </c>
      <c r="P1382" s="147">
        <f t="shared" si="81"/>
        <v>0</v>
      </c>
      <c r="Q1382" s="147">
        <v>0</v>
      </c>
      <c r="R1382" s="147">
        <f t="shared" si="82"/>
        <v>0</v>
      </c>
      <c r="S1382" s="147">
        <v>0</v>
      </c>
      <c r="T1382" s="148">
        <f t="shared" si="83"/>
        <v>0</v>
      </c>
      <c r="AR1382" s="149" t="s">
        <v>298</v>
      </c>
      <c r="AT1382" s="149" t="s">
        <v>201</v>
      </c>
      <c r="AU1382" s="149" t="s">
        <v>223</v>
      </c>
      <c r="AY1382" s="17" t="s">
        <v>199</v>
      </c>
      <c r="BE1382" s="150">
        <f t="shared" si="84"/>
        <v>0</v>
      </c>
      <c r="BF1382" s="150">
        <f t="shared" si="85"/>
        <v>0</v>
      </c>
      <c r="BG1382" s="150">
        <f t="shared" si="86"/>
        <v>0</v>
      </c>
      <c r="BH1382" s="150">
        <f t="shared" si="87"/>
        <v>0</v>
      </c>
      <c r="BI1382" s="150">
        <f t="shared" si="88"/>
        <v>0</v>
      </c>
      <c r="BJ1382" s="17" t="s">
        <v>86</v>
      </c>
      <c r="BK1382" s="150">
        <f t="shared" si="89"/>
        <v>0</v>
      </c>
      <c r="BL1382" s="17" t="s">
        <v>298</v>
      </c>
      <c r="BM1382" s="149" t="s">
        <v>1781</v>
      </c>
    </row>
    <row r="1383" spans="2:65" s="1" customFormat="1" ht="16.5" customHeight="1">
      <c r="B1383" s="32"/>
      <c r="C1383" s="137" t="s">
        <v>1782</v>
      </c>
      <c r="D1383" s="137" t="s">
        <v>201</v>
      </c>
      <c r="E1383" s="138" t="s">
        <v>1783</v>
      </c>
      <c r="F1383" s="139" t="s">
        <v>1784</v>
      </c>
      <c r="G1383" s="140" t="s">
        <v>296</v>
      </c>
      <c r="H1383" s="141">
        <v>1</v>
      </c>
      <c r="I1383" s="142"/>
      <c r="J1383" s="143">
        <f t="shared" si="80"/>
        <v>0</v>
      </c>
      <c r="K1383" s="144"/>
      <c r="L1383" s="32"/>
      <c r="M1383" s="145" t="s">
        <v>1</v>
      </c>
      <c r="N1383" s="146" t="s">
        <v>39</v>
      </c>
      <c r="P1383" s="147">
        <f t="shared" si="81"/>
        <v>0</v>
      </c>
      <c r="Q1383" s="147">
        <v>0</v>
      </c>
      <c r="R1383" s="147">
        <f t="shared" si="82"/>
        <v>0</v>
      </c>
      <c r="S1383" s="147">
        <v>0</v>
      </c>
      <c r="T1383" s="148">
        <f t="shared" si="83"/>
        <v>0</v>
      </c>
      <c r="AR1383" s="149" t="s">
        <v>298</v>
      </c>
      <c r="AT1383" s="149" t="s">
        <v>201</v>
      </c>
      <c r="AU1383" s="149" t="s">
        <v>223</v>
      </c>
      <c r="AY1383" s="17" t="s">
        <v>199</v>
      </c>
      <c r="BE1383" s="150">
        <f t="shared" si="84"/>
        <v>0</v>
      </c>
      <c r="BF1383" s="150">
        <f t="shared" si="85"/>
        <v>0</v>
      </c>
      <c r="BG1383" s="150">
        <f t="shared" si="86"/>
        <v>0</v>
      </c>
      <c r="BH1383" s="150">
        <f t="shared" si="87"/>
        <v>0</v>
      </c>
      <c r="BI1383" s="150">
        <f t="shared" si="88"/>
        <v>0</v>
      </c>
      <c r="BJ1383" s="17" t="s">
        <v>86</v>
      </c>
      <c r="BK1383" s="150">
        <f t="shared" si="89"/>
        <v>0</v>
      </c>
      <c r="BL1383" s="17" t="s">
        <v>298</v>
      </c>
      <c r="BM1383" s="149" t="s">
        <v>1785</v>
      </c>
    </row>
    <row r="1384" spans="2:65" s="1" customFormat="1" ht="21.75" customHeight="1">
      <c r="B1384" s="32"/>
      <c r="C1384" s="137" t="s">
        <v>1786</v>
      </c>
      <c r="D1384" s="137" t="s">
        <v>201</v>
      </c>
      <c r="E1384" s="138" t="s">
        <v>1787</v>
      </c>
      <c r="F1384" s="139" t="s">
        <v>1788</v>
      </c>
      <c r="G1384" s="140" t="s">
        <v>247</v>
      </c>
      <c r="H1384" s="141">
        <v>0.56100000000000005</v>
      </c>
      <c r="I1384" s="142"/>
      <c r="J1384" s="143">
        <f t="shared" si="80"/>
        <v>0</v>
      </c>
      <c r="K1384" s="144"/>
      <c r="L1384" s="32"/>
      <c r="M1384" s="145" t="s">
        <v>1</v>
      </c>
      <c r="N1384" s="146" t="s">
        <v>39</v>
      </c>
      <c r="P1384" s="147">
        <f t="shared" si="81"/>
        <v>0</v>
      </c>
      <c r="Q1384" s="147">
        <v>0</v>
      </c>
      <c r="R1384" s="147">
        <f t="shared" si="82"/>
        <v>0</v>
      </c>
      <c r="S1384" s="147">
        <v>0</v>
      </c>
      <c r="T1384" s="148">
        <f t="shared" si="83"/>
        <v>0</v>
      </c>
      <c r="AR1384" s="149" t="s">
        <v>298</v>
      </c>
      <c r="AT1384" s="149" t="s">
        <v>201</v>
      </c>
      <c r="AU1384" s="149" t="s">
        <v>223</v>
      </c>
      <c r="AY1384" s="17" t="s">
        <v>199</v>
      </c>
      <c r="BE1384" s="150">
        <f t="shared" si="84"/>
        <v>0</v>
      </c>
      <c r="BF1384" s="150">
        <f t="shared" si="85"/>
        <v>0</v>
      </c>
      <c r="BG1384" s="150">
        <f t="shared" si="86"/>
        <v>0</v>
      </c>
      <c r="BH1384" s="150">
        <f t="shared" si="87"/>
        <v>0</v>
      </c>
      <c r="BI1384" s="150">
        <f t="shared" si="88"/>
        <v>0</v>
      </c>
      <c r="BJ1384" s="17" t="s">
        <v>86</v>
      </c>
      <c r="BK1384" s="150">
        <f t="shared" si="89"/>
        <v>0</v>
      </c>
      <c r="BL1384" s="17" t="s">
        <v>298</v>
      </c>
      <c r="BM1384" s="149" t="s">
        <v>1789</v>
      </c>
    </row>
    <row r="1385" spans="2:65" s="11" customFormat="1" ht="20.75" customHeight="1">
      <c r="B1385" s="125"/>
      <c r="D1385" s="126" t="s">
        <v>72</v>
      </c>
      <c r="E1385" s="135" t="s">
        <v>1790</v>
      </c>
      <c r="F1385" s="135" t="s">
        <v>1791</v>
      </c>
      <c r="I1385" s="128"/>
      <c r="J1385" s="136">
        <f>BK1385</f>
        <v>0</v>
      </c>
      <c r="L1385" s="125"/>
      <c r="M1385" s="130"/>
      <c r="P1385" s="131">
        <f>SUM(P1386:P1396)</f>
        <v>0</v>
      </c>
      <c r="R1385" s="131">
        <f>SUM(R1386:R1396)</f>
        <v>0.64576</v>
      </c>
      <c r="T1385" s="132">
        <f>SUM(T1386:T1396)</f>
        <v>0</v>
      </c>
      <c r="AR1385" s="126" t="s">
        <v>86</v>
      </c>
      <c r="AT1385" s="133" t="s">
        <v>72</v>
      </c>
      <c r="AU1385" s="133" t="s">
        <v>86</v>
      </c>
      <c r="AY1385" s="126" t="s">
        <v>199</v>
      </c>
      <c r="BK1385" s="134">
        <f>SUM(BK1386:BK1396)</f>
        <v>0</v>
      </c>
    </row>
    <row r="1386" spans="2:65" s="1" customFormat="1" ht="38" customHeight="1">
      <c r="B1386" s="32"/>
      <c r="C1386" s="137" t="s">
        <v>1792</v>
      </c>
      <c r="D1386" s="137" t="s">
        <v>201</v>
      </c>
      <c r="E1386" s="138" t="s">
        <v>1793</v>
      </c>
      <c r="F1386" s="139" t="s">
        <v>1794</v>
      </c>
      <c r="G1386" s="140" t="s">
        <v>264</v>
      </c>
      <c r="H1386" s="141">
        <v>1780</v>
      </c>
      <c r="I1386" s="142"/>
      <c r="J1386" s="143">
        <f t="shared" ref="J1386:J1396" si="90">ROUND(I1386*H1386,2)</f>
        <v>0</v>
      </c>
      <c r="K1386" s="144"/>
      <c r="L1386" s="32"/>
      <c r="M1386" s="145" t="s">
        <v>1</v>
      </c>
      <c r="N1386" s="146" t="s">
        <v>39</v>
      </c>
      <c r="P1386" s="147">
        <f t="shared" ref="P1386:P1396" si="91">O1386*H1386</f>
        <v>0</v>
      </c>
      <c r="Q1386" s="147">
        <v>1E-4</v>
      </c>
      <c r="R1386" s="147">
        <f t="shared" ref="R1386:R1396" si="92">Q1386*H1386</f>
        <v>0.17800000000000002</v>
      </c>
      <c r="S1386" s="147">
        <v>0</v>
      </c>
      <c r="T1386" s="148">
        <f t="shared" ref="T1386:T1396" si="93">S1386*H1386</f>
        <v>0</v>
      </c>
      <c r="AR1386" s="149" t="s">
        <v>298</v>
      </c>
      <c r="AT1386" s="149" t="s">
        <v>201</v>
      </c>
      <c r="AU1386" s="149" t="s">
        <v>223</v>
      </c>
      <c r="AY1386" s="17" t="s">
        <v>199</v>
      </c>
      <c r="BE1386" s="150">
        <f t="shared" ref="BE1386:BE1396" si="94">IF(N1386="základní",J1386,0)</f>
        <v>0</v>
      </c>
      <c r="BF1386" s="150">
        <f t="shared" ref="BF1386:BF1396" si="95">IF(N1386="snížená",J1386,0)</f>
        <v>0</v>
      </c>
      <c r="BG1386" s="150">
        <f t="shared" ref="BG1386:BG1396" si="96">IF(N1386="zákl. přenesená",J1386,0)</f>
        <v>0</v>
      </c>
      <c r="BH1386" s="150">
        <f t="shared" ref="BH1386:BH1396" si="97">IF(N1386="sníž. přenesená",J1386,0)</f>
        <v>0</v>
      </c>
      <c r="BI1386" s="150">
        <f t="shared" ref="BI1386:BI1396" si="98">IF(N1386="nulová",J1386,0)</f>
        <v>0</v>
      </c>
      <c r="BJ1386" s="17" t="s">
        <v>86</v>
      </c>
      <c r="BK1386" s="150">
        <f t="shared" ref="BK1386:BK1396" si="99">ROUND(I1386*H1386,2)</f>
        <v>0</v>
      </c>
      <c r="BL1386" s="17" t="s">
        <v>298</v>
      </c>
      <c r="BM1386" s="149" t="s">
        <v>1795</v>
      </c>
    </row>
    <row r="1387" spans="2:65" s="1" customFormat="1" ht="38" customHeight="1">
      <c r="B1387" s="32"/>
      <c r="C1387" s="137" t="s">
        <v>1796</v>
      </c>
      <c r="D1387" s="137" t="s">
        <v>201</v>
      </c>
      <c r="E1387" s="138" t="s">
        <v>1797</v>
      </c>
      <c r="F1387" s="139" t="s">
        <v>1798</v>
      </c>
      <c r="G1387" s="140" t="s">
        <v>204</v>
      </c>
      <c r="H1387" s="141">
        <v>315</v>
      </c>
      <c r="I1387" s="142"/>
      <c r="J1387" s="143">
        <f t="shared" si="90"/>
        <v>0</v>
      </c>
      <c r="K1387" s="144"/>
      <c r="L1387" s="32"/>
      <c r="M1387" s="145" t="s">
        <v>1</v>
      </c>
      <c r="N1387" s="146" t="s">
        <v>39</v>
      </c>
      <c r="P1387" s="147">
        <f t="shared" si="91"/>
        <v>0</v>
      </c>
      <c r="Q1387" s="147">
        <v>1.2099999999999999E-3</v>
      </c>
      <c r="R1387" s="147">
        <f t="shared" si="92"/>
        <v>0.38114999999999999</v>
      </c>
      <c r="S1387" s="147">
        <v>0</v>
      </c>
      <c r="T1387" s="148">
        <f t="shared" si="93"/>
        <v>0</v>
      </c>
      <c r="AR1387" s="149" t="s">
        <v>298</v>
      </c>
      <c r="AT1387" s="149" t="s">
        <v>201</v>
      </c>
      <c r="AU1387" s="149" t="s">
        <v>223</v>
      </c>
      <c r="AY1387" s="17" t="s">
        <v>199</v>
      </c>
      <c r="BE1387" s="150">
        <f t="shared" si="94"/>
        <v>0</v>
      </c>
      <c r="BF1387" s="150">
        <f t="shared" si="95"/>
        <v>0</v>
      </c>
      <c r="BG1387" s="150">
        <f t="shared" si="96"/>
        <v>0</v>
      </c>
      <c r="BH1387" s="150">
        <f t="shared" si="97"/>
        <v>0</v>
      </c>
      <c r="BI1387" s="150">
        <f t="shared" si="98"/>
        <v>0</v>
      </c>
      <c r="BJ1387" s="17" t="s">
        <v>86</v>
      </c>
      <c r="BK1387" s="150">
        <f t="shared" si="99"/>
        <v>0</v>
      </c>
      <c r="BL1387" s="17" t="s">
        <v>298</v>
      </c>
      <c r="BM1387" s="149" t="s">
        <v>1799</v>
      </c>
    </row>
    <row r="1388" spans="2:65" s="1" customFormat="1" ht="24.25" customHeight="1">
      <c r="B1388" s="32"/>
      <c r="C1388" s="137" t="s">
        <v>1800</v>
      </c>
      <c r="D1388" s="137" t="s">
        <v>201</v>
      </c>
      <c r="E1388" s="138" t="s">
        <v>1801</v>
      </c>
      <c r="F1388" s="139" t="s">
        <v>1802</v>
      </c>
      <c r="G1388" s="140" t="s">
        <v>264</v>
      </c>
      <c r="H1388" s="141">
        <v>362</v>
      </c>
      <c r="I1388" s="142"/>
      <c r="J1388" s="143">
        <f t="shared" si="90"/>
        <v>0</v>
      </c>
      <c r="K1388" s="144"/>
      <c r="L1388" s="32"/>
      <c r="M1388" s="145" t="s">
        <v>1</v>
      </c>
      <c r="N1388" s="146" t="s">
        <v>39</v>
      </c>
      <c r="P1388" s="147">
        <f t="shared" si="91"/>
        <v>0</v>
      </c>
      <c r="Q1388" s="147">
        <v>6.0000000000000002E-5</v>
      </c>
      <c r="R1388" s="147">
        <f t="shared" si="92"/>
        <v>2.172E-2</v>
      </c>
      <c r="S1388" s="147">
        <v>0</v>
      </c>
      <c r="T1388" s="148">
        <f t="shared" si="93"/>
        <v>0</v>
      </c>
      <c r="AR1388" s="149" t="s">
        <v>298</v>
      </c>
      <c r="AT1388" s="149" t="s">
        <v>201</v>
      </c>
      <c r="AU1388" s="149" t="s">
        <v>223</v>
      </c>
      <c r="AY1388" s="17" t="s">
        <v>199</v>
      </c>
      <c r="BE1388" s="150">
        <f t="shared" si="94"/>
        <v>0</v>
      </c>
      <c r="BF1388" s="150">
        <f t="shared" si="95"/>
        <v>0</v>
      </c>
      <c r="BG1388" s="150">
        <f t="shared" si="96"/>
        <v>0</v>
      </c>
      <c r="BH1388" s="150">
        <f t="shared" si="97"/>
        <v>0</v>
      </c>
      <c r="BI1388" s="150">
        <f t="shared" si="98"/>
        <v>0</v>
      </c>
      <c r="BJ1388" s="17" t="s">
        <v>86</v>
      </c>
      <c r="BK1388" s="150">
        <f t="shared" si="99"/>
        <v>0</v>
      </c>
      <c r="BL1388" s="17" t="s">
        <v>298</v>
      </c>
      <c r="BM1388" s="149" t="s">
        <v>1803</v>
      </c>
    </row>
    <row r="1389" spans="2:65" s="1" customFormat="1" ht="24.25" customHeight="1">
      <c r="B1389" s="32"/>
      <c r="C1389" s="137" t="s">
        <v>1804</v>
      </c>
      <c r="D1389" s="137" t="s">
        <v>201</v>
      </c>
      <c r="E1389" s="138" t="s">
        <v>1805</v>
      </c>
      <c r="F1389" s="139" t="s">
        <v>1806</v>
      </c>
      <c r="G1389" s="140" t="s">
        <v>264</v>
      </c>
      <c r="H1389" s="141">
        <v>130</v>
      </c>
      <c r="I1389" s="142"/>
      <c r="J1389" s="143">
        <f t="shared" si="90"/>
        <v>0</v>
      </c>
      <c r="K1389" s="144"/>
      <c r="L1389" s="32"/>
      <c r="M1389" s="145" t="s">
        <v>1</v>
      </c>
      <c r="N1389" s="146" t="s">
        <v>39</v>
      </c>
      <c r="P1389" s="147">
        <f t="shared" si="91"/>
        <v>0</v>
      </c>
      <c r="Q1389" s="147">
        <v>1E-4</v>
      </c>
      <c r="R1389" s="147">
        <f t="shared" si="92"/>
        <v>1.3000000000000001E-2</v>
      </c>
      <c r="S1389" s="147">
        <v>0</v>
      </c>
      <c r="T1389" s="148">
        <f t="shared" si="93"/>
        <v>0</v>
      </c>
      <c r="AR1389" s="149" t="s">
        <v>298</v>
      </c>
      <c r="AT1389" s="149" t="s">
        <v>201</v>
      </c>
      <c r="AU1389" s="149" t="s">
        <v>223</v>
      </c>
      <c r="AY1389" s="17" t="s">
        <v>199</v>
      </c>
      <c r="BE1389" s="150">
        <f t="shared" si="94"/>
        <v>0</v>
      </c>
      <c r="BF1389" s="150">
        <f t="shared" si="95"/>
        <v>0</v>
      </c>
      <c r="BG1389" s="150">
        <f t="shared" si="96"/>
        <v>0</v>
      </c>
      <c r="BH1389" s="150">
        <f t="shared" si="97"/>
        <v>0</v>
      </c>
      <c r="BI1389" s="150">
        <f t="shared" si="98"/>
        <v>0</v>
      </c>
      <c r="BJ1389" s="17" t="s">
        <v>86</v>
      </c>
      <c r="BK1389" s="150">
        <f t="shared" si="99"/>
        <v>0</v>
      </c>
      <c r="BL1389" s="17" t="s">
        <v>298</v>
      </c>
      <c r="BM1389" s="149" t="s">
        <v>1807</v>
      </c>
    </row>
    <row r="1390" spans="2:65" s="1" customFormat="1" ht="21.75" customHeight="1">
      <c r="B1390" s="32"/>
      <c r="C1390" s="137" t="s">
        <v>1808</v>
      </c>
      <c r="D1390" s="137" t="s">
        <v>201</v>
      </c>
      <c r="E1390" s="138" t="s">
        <v>1809</v>
      </c>
      <c r="F1390" s="139" t="s">
        <v>1810</v>
      </c>
      <c r="G1390" s="140" t="s">
        <v>264</v>
      </c>
      <c r="H1390" s="141">
        <v>22</v>
      </c>
      <c r="I1390" s="142"/>
      <c r="J1390" s="143">
        <f t="shared" si="90"/>
        <v>0</v>
      </c>
      <c r="K1390" s="144"/>
      <c r="L1390" s="32"/>
      <c r="M1390" s="145" t="s">
        <v>1</v>
      </c>
      <c r="N1390" s="146" t="s">
        <v>39</v>
      </c>
      <c r="P1390" s="147">
        <f t="shared" si="91"/>
        <v>0</v>
      </c>
      <c r="Q1390" s="147">
        <v>6.0000000000000002E-5</v>
      </c>
      <c r="R1390" s="147">
        <f t="shared" si="92"/>
        <v>1.32E-3</v>
      </c>
      <c r="S1390" s="147">
        <v>0</v>
      </c>
      <c r="T1390" s="148">
        <f t="shared" si="93"/>
        <v>0</v>
      </c>
      <c r="AR1390" s="149" t="s">
        <v>298</v>
      </c>
      <c r="AT1390" s="149" t="s">
        <v>201</v>
      </c>
      <c r="AU1390" s="149" t="s">
        <v>223</v>
      </c>
      <c r="AY1390" s="17" t="s">
        <v>199</v>
      </c>
      <c r="BE1390" s="150">
        <f t="shared" si="94"/>
        <v>0</v>
      </c>
      <c r="BF1390" s="150">
        <f t="shared" si="95"/>
        <v>0</v>
      </c>
      <c r="BG1390" s="150">
        <f t="shared" si="96"/>
        <v>0</v>
      </c>
      <c r="BH1390" s="150">
        <f t="shared" si="97"/>
        <v>0</v>
      </c>
      <c r="BI1390" s="150">
        <f t="shared" si="98"/>
        <v>0</v>
      </c>
      <c r="BJ1390" s="17" t="s">
        <v>86</v>
      </c>
      <c r="BK1390" s="150">
        <f t="shared" si="99"/>
        <v>0</v>
      </c>
      <c r="BL1390" s="17" t="s">
        <v>298</v>
      </c>
      <c r="BM1390" s="149" t="s">
        <v>1811</v>
      </c>
    </row>
    <row r="1391" spans="2:65" s="1" customFormat="1" ht="24.25" customHeight="1">
      <c r="B1391" s="32"/>
      <c r="C1391" s="137" t="s">
        <v>1812</v>
      </c>
      <c r="D1391" s="137" t="s">
        <v>201</v>
      </c>
      <c r="E1391" s="138" t="s">
        <v>1813</v>
      </c>
      <c r="F1391" s="139" t="s">
        <v>1814</v>
      </c>
      <c r="G1391" s="140" t="s">
        <v>296</v>
      </c>
      <c r="H1391" s="141">
        <v>1</v>
      </c>
      <c r="I1391" s="142"/>
      <c r="J1391" s="143">
        <f t="shared" si="90"/>
        <v>0</v>
      </c>
      <c r="K1391" s="144"/>
      <c r="L1391" s="32"/>
      <c r="M1391" s="145" t="s">
        <v>1</v>
      </c>
      <c r="N1391" s="146" t="s">
        <v>39</v>
      </c>
      <c r="P1391" s="147">
        <f t="shared" si="91"/>
        <v>0</v>
      </c>
      <c r="Q1391" s="147">
        <v>7.1199999999999996E-3</v>
      </c>
      <c r="R1391" s="147">
        <f t="shared" si="92"/>
        <v>7.1199999999999996E-3</v>
      </c>
      <c r="S1391" s="147">
        <v>0</v>
      </c>
      <c r="T1391" s="148">
        <f t="shared" si="93"/>
        <v>0</v>
      </c>
      <c r="AR1391" s="149" t="s">
        <v>298</v>
      </c>
      <c r="AT1391" s="149" t="s">
        <v>201</v>
      </c>
      <c r="AU1391" s="149" t="s">
        <v>223</v>
      </c>
      <c r="AY1391" s="17" t="s">
        <v>199</v>
      </c>
      <c r="BE1391" s="150">
        <f t="shared" si="94"/>
        <v>0</v>
      </c>
      <c r="BF1391" s="150">
        <f t="shared" si="95"/>
        <v>0</v>
      </c>
      <c r="BG1391" s="150">
        <f t="shared" si="96"/>
        <v>0</v>
      </c>
      <c r="BH1391" s="150">
        <f t="shared" si="97"/>
        <v>0</v>
      </c>
      <c r="BI1391" s="150">
        <f t="shared" si="98"/>
        <v>0</v>
      </c>
      <c r="BJ1391" s="17" t="s">
        <v>86</v>
      </c>
      <c r="BK1391" s="150">
        <f t="shared" si="99"/>
        <v>0</v>
      </c>
      <c r="BL1391" s="17" t="s">
        <v>298</v>
      </c>
      <c r="BM1391" s="149" t="s">
        <v>1815</v>
      </c>
    </row>
    <row r="1392" spans="2:65" s="1" customFormat="1" ht="24.25" customHeight="1">
      <c r="B1392" s="32"/>
      <c r="C1392" s="137" t="s">
        <v>1816</v>
      </c>
      <c r="D1392" s="137" t="s">
        <v>201</v>
      </c>
      <c r="E1392" s="138" t="s">
        <v>1817</v>
      </c>
      <c r="F1392" s="139" t="s">
        <v>1818</v>
      </c>
      <c r="G1392" s="140" t="s">
        <v>296</v>
      </c>
      <c r="H1392" s="141">
        <v>1</v>
      </c>
      <c r="I1392" s="142"/>
      <c r="J1392" s="143">
        <f t="shared" si="90"/>
        <v>0</v>
      </c>
      <c r="K1392" s="144"/>
      <c r="L1392" s="32"/>
      <c r="M1392" s="145" t="s">
        <v>1</v>
      </c>
      <c r="N1392" s="146" t="s">
        <v>39</v>
      </c>
      <c r="P1392" s="147">
        <f t="shared" si="91"/>
        <v>0</v>
      </c>
      <c r="Q1392" s="147">
        <v>7.6499999999999997E-3</v>
      </c>
      <c r="R1392" s="147">
        <f t="shared" si="92"/>
        <v>7.6499999999999997E-3</v>
      </c>
      <c r="S1392" s="147">
        <v>0</v>
      </c>
      <c r="T1392" s="148">
        <f t="shared" si="93"/>
        <v>0</v>
      </c>
      <c r="AR1392" s="149" t="s">
        <v>298</v>
      </c>
      <c r="AT1392" s="149" t="s">
        <v>201</v>
      </c>
      <c r="AU1392" s="149" t="s">
        <v>223</v>
      </c>
      <c r="AY1392" s="17" t="s">
        <v>199</v>
      </c>
      <c r="BE1392" s="150">
        <f t="shared" si="94"/>
        <v>0</v>
      </c>
      <c r="BF1392" s="150">
        <f t="shared" si="95"/>
        <v>0</v>
      </c>
      <c r="BG1392" s="150">
        <f t="shared" si="96"/>
        <v>0</v>
      </c>
      <c r="BH1392" s="150">
        <f t="shared" si="97"/>
        <v>0</v>
      </c>
      <c r="BI1392" s="150">
        <f t="shared" si="98"/>
        <v>0</v>
      </c>
      <c r="BJ1392" s="17" t="s">
        <v>86</v>
      </c>
      <c r="BK1392" s="150">
        <f t="shared" si="99"/>
        <v>0</v>
      </c>
      <c r="BL1392" s="17" t="s">
        <v>298</v>
      </c>
      <c r="BM1392" s="149" t="s">
        <v>1819</v>
      </c>
    </row>
    <row r="1393" spans="2:65" s="1" customFormat="1" ht="33" customHeight="1">
      <c r="B1393" s="32"/>
      <c r="C1393" s="137" t="s">
        <v>1820</v>
      </c>
      <c r="D1393" s="137" t="s">
        <v>201</v>
      </c>
      <c r="E1393" s="138" t="s">
        <v>1821</v>
      </c>
      <c r="F1393" s="139" t="s">
        <v>1822</v>
      </c>
      <c r="G1393" s="140" t="s">
        <v>296</v>
      </c>
      <c r="H1393" s="141">
        <v>46</v>
      </c>
      <c r="I1393" s="142"/>
      <c r="J1393" s="143">
        <f t="shared" si="90"/>
        <v>0</v>
      </c>
      <c r="K1393" s="144"/>
      <c r="L1393" s="32"/>
      <c r="M1393" s="145" t="s">
        <v>1</v>
      </c>
      <c r="N1393" s="146" t="s">
        <v>39</v>
      </c>
      <c r="P1393" s="147">
        <f t="shared" si="91"/>
        <v>0</v>
      </c>
      <c r="Q1393" s="147">
        <v>6.0000000000000002E-5</v>
      </c>
      <c r="R1393" s="147">
        <f t="shared" si="92"/>
        <v>2.7599999999999999E-3</v>
      </c>
      <c r="S1393" s="147">
        <v>0</v>
      </c>
      <c r="T1393" s="148">
        <f t="shared" si="93"/>
        <v>0</v>
      </c>
      <c r="AR1393" s="149" t="s">
        <v>298</v>
      </c>
      <c r="AT1393" s="149" t="s">
        <v>201</v>
      </c>
      <c r="AU1393" s="149" t="s">
        <v>223</v>
      </c>
      <c r="AY1393" s="17" t="s">
        <v>199</v>
      </c>
      <c r="BE1393" s="150">
        <f t="shared" si="94"/>
        <v>0</v>
      </c>
      <c r="BF1393" s="150">
        <f t="shared" si="95"/>
        <v>0</v>
      </c>
      <c r="BG1393" s="150">
        <f t="shared" si="96"/>
        <v>0</v>
      </c>
      <c r="BH1393" s="150">
        <f t="shared" si="97"/>
        <v>0</v>
      </c>
      <c r="BI1393" s="150">
        <f t="shared" si="98"/>
        <v>0</v>
      </c>
      <c r="BJ1393" s="17" t="s">
        <v>86</v>
      </c>
      <c r="BK1393" s="150">
        <f t="shared" si="99"/>
        <v>0</v>
      </c>
      <c r="BL1393" s="17" t="s">
        <v>298</v>
      </c>
      <c r="BM1393" s="149" t="s">
        <v>1823</v>
      </c>
    </row>
    <row r="1394" spans="2:65" s="1" customFormat="1" ht="24.25" customHeight="1">
      <c r="B1394" s="32"/>
      <c r="C1394" s="137" t="s">
        <v>1824</v>
      </c>
      <c r="D1394" s="137" t="s">
        <v>201</v>
      </c>
      <c r="E1394" s="138" t="s">
        <v>1825</v>
      </c>
      <c r="F1394" s="139" t="s">
        <v>1826</v>
      </c>
      <c r="G1394" s="140" t="s">
        <v>296</v>
      </c>
      <c r="H1394" s="141">
        <v>2</v>
      </c>
      <c r="I1394" s="142"/>
      <c r="J1394" s="143">
        <f t="shared" si="90"/>
        <v>0</v>
      </c>
      <c r="K1394" s="144"/>
      <c r="L1394" s="32"/>
      <c r="M1394" s="145" t="s">
        <v>1</v>
      </c>
      <c r="N1394" s="146" t="s">
        <v>39</v>
      </c>
      <c r="P1394" s="147">
        <f t="shared" si="91"/>
        <v>0</v>
      </c>
      <c r="Q1394" s="147">
        <v>1.5800000000000002E-2</v>
      </c>
      <c r="R1394" s="147">
        <f t="shared" si="92"/>
        <v>3.1600000000000003E-2</v>
      </c>
      <c r="S1394" s="147">
        <v>0</v>
      </c>
      <c r="T1394" s="148">
        <f t="shared" si="93"/>
        <v>0</v>
      </c>
      <c r="AR1394" s="149" t="s">
        <v>298</v>
      </c>
      <c r="AT1394" s="149" t="s">
        <v>201</v>
      </c>
      <c r="AU1394" s="149" t="s">
        <v>223</v>
      </c>
      <c r="AY1394" s="17" t="s">
        <v>199</v>
      </c>
      <c r="BE1394" s="150">
        <f t="shared" si="94"/>
        <v>0</v>
      </c>
      <c r="BF1394" s="150">
        <f t="shared" si="95"/>
        <v>0</v>
      </c>
      <c r="BG1394" s="150">
        <f t="shared" si="96"/>
        <v>0</v>
      </c>
      <c r="BH1394" s="150">
        <f t="shared" si="97"/>
        <v>0</v>
      </c>
      <c r="BI1394" s="150">
        <f t="shared" si="98"/>
        <v>0</v>
      </c>
      <c r="BJ1394" s="17" t="s">
        <v>86</v>
      </c>
      <c r="BK1394" s="150">
        <f t="shared" si="99"/>
        <v>0</v>
      </c>
      <c r="BL1394" s="17" t="s">
        <v>298</v>
      </c>
      <c r="BM1394" s="149" t="s">
        <v>1827</v>
      </c>
    </row>
    <row r="1395" spans="2:65" s="1" customFormat="1" ht="24.25" customHeight="1">
      <c r="B1395" s="32"/>
      <c r="C1395" s="137" t="s">
        <v>1828</v>
      </c>
      <c r="D1395" s="137" t="s">
        <v>201</v>
      </c>
      <c r="E1395" s="138" t="s">
        <v>1829</v>
      </c>
      <c r="F1395" s="139" t="s">
        <v>1830</v>
      </c>
      <c r="G1395" s="140" t="s">
        <v>296</v>
      </c>
      <c r="H1395" s="141">
        <v>12</v>
      </c>
      <c r="I1395" s="142"/>
      <c r="J1395" s="143">
        <f t="shared" si="90"/>
        <v>0</v>
      </c>
      <c r="K1395" s="144"/>
      <c r="L1395" s="32"/>
      <c r="M1395" s="145" t="s">
        <v>1</v>
      </c>
      <c r="N1395" s="146" t="s">
        <v>39</v>
      </c>
      <c r="P1395" s="147">
        <f t="shared" si="91"/>
        <v>0</v>
      </c>
      <c r="Q1395" s="147">
        <v>1.2E-4</v>
      </c>
      <c r="R1395" s="147">
        <f t="shared" si="92"/>
        <v>1.4400000000000001E-3</v>
      </c>
      <c r="S1395" s="147">
        <v>0</v>
      </c>
      <c r="T1395" s="148">
        <f t="shared" si="93"/>
        <v>0</v>
      </c>
      <c r="AR1395" s="149" t="s">
        <v>298</v>
      </c>
      <c r="AT1395" s="149" t="s">
        <v>201</v>
      </c>
      <c r="AU1395" s="149" t="s">
        <v>223</v>
      </c>
      <c r="AY1395" s="17" t="s">
        <v>199</v>
      </c>
      <c r="BE1395" s="150">
        <f t="shared" si="94"/>
        <v>0</v>
      </c>
      <c r="BF1395" s="150">
        <f t="shared" si="95"/>
        <v>0</v>
      </c>
      <c r="BG1395" s="150">
        <f t="shared" si="96"/>
        <v>0</v>
      </c>
      <c r="BH1395" s="150">
        <f t="shared" si="97"/>
        <v>0</v>
      </c>
      <c r="BI1395" s="150">
        <f t="shared" si="98"/>
        <v>0</v>
      </c>
      <c r="BJ1395" s="17" t="s">
        <v>86</v>
      </c>
      <c r="BK1395" s="150">
        <f t="shared" si="99"/>
        <v>0</v>
      </c>
      <c r="BL1395" s="17" t="s">
        <v>298</v>
      </c>
      <c r="BM1395" s="149" t="s">
        <v>1831</v>
      </c>
    </row>
    <row r="1396" spans="2:65" s="1" customFormat="1" ht="24.25" customHeight="1">
      <c r="B1396" s="32"/>
      <c r="C1396" s="137" t="s">
        <v>1832</v>
      </c>
      <c r="D1396" s="137" t="s">
        <v>201</v>
      </c>
      <c r="E1396" s="138" t="s">
        <v>1833</v>
      </c>
      <c r="F1396" s="139" t="s">
        <v>1834</v>
      </c>
      <c r="G1396" s="140" t="s">
        <v>247</v>
      </c>
      <c r="H1396" s="141">
        <v>0.64600000000000002</v>
      </c>
      <c r="I1396" s="142"/>
      <c r="J1396" s="143">
        <f t="shared" si="90"/>
        <v>0</v>
      </c>
      <c r="K1396" s="144"/>
      <c r="L1396" s="32"/>
      <c r="M1396" s="145" t="s">
        <v>1</v>
      </c>
      <c r="N1396" s="146" t="s">
        <v>39</v>
      </c>
      <c r="P1396" s="147">
        <f t="shared" si="91"/>
        <v>0</v>
      </c>
      <c r="Q1396" s="147">
        <v>0</v>
      </c>
      <c r="R1396" s="147">
        <f t="shared" si="92"/>
        <v>0</v>
      </c>
      <c r="S1396" s="147">
        <v>0</v>
      </c>
      <c r="T1396" s="148">
        <f t="shared" si="93"/>
        <v>0</v>
      </c>
      <c r="AR1396" s="149" t="s">
        <v>298</v>
      </c>
      <c r="AT1396" s="149" t="s">
        <v>201</v>
      </c>
      <c r="AU1396" s="149" t="s">
        <v>223</v>
      </c>
      <c r="AY1396" s="17" t="s">
        <v>199</v>
      </c>
      <c r="BE1396" s="150">
        <f t="shared" si="94"/>
        <v>0</v>
      </c>
      <c r="BF1396" s="150">
        <f t="shared" si="95"/>
        <v>0</v>
      </c>
      <c r="BG1396" s="150">
        <f t="shared" si="96"/>
        <v>0</v>
      </c>
      <c r="BH1396" s="150">
        <f t="shared" si="97"/>
        <v>0</v>
      </c>
      <c r="BI1396" s="150">
        <f t="shared" si="98"/>
        <v>0</v>
      </c>
      <c r="BJ1396" s="17" t="s">
        <v>86</v>
      </c>
      <c r="BK1396" s="150">
        <f t="shared" si="99"/>
        <v>0</v>
      </c>
      <c r="BL1396" s="17" t="s">
        <v>298</v>
      </c>
      <c r="BM1396" s="149" t="s">
        <v>1835</v>
      </c>
    </row>
    <row r="1397" spans="2:65" s="11" customFormat="1" ht="20.75" customHeight="1">
      <c r="B1397" s="125"/>
      <c r="D1397" s="126" t="s">
        <v>72</v>
      </c>
      <c r="E1397" s="135" t="s">
        <v>1836</v>
      </c>
      <c r="F1397" s="135" t="s">
        <v>1837</v>
      </c>
      <c r="I1397" s="128"/>
      <c r="J1397" s="136">
        <f>BK1397</f>
        <v>0</v>
      </c>
      <c r="L1397" s="125"/>
      <c r="M1397" s="130"/>
      <c r="P1397" s="131">
        <f>SUM(P1398:P1406)</f>
        <v>0</v>
      </c>
      <c r="R1397" s="131">
        <f>SUM(R1398:R1406)</f>
        <v>0</v>
      </c>
      <c r="T1397" s="132">
        <f>SUM(T1398:T1406)</f>
        <v>0</v>
      </c>
      <c r="AR1397" s="126" t="s">
        <v>86</v>
      </c>
      <c r="AT1397" s="133" t="s">
        <v>72</v>
      </c>
      <c r="AU1397" s="133" t="s">
        <v>86</v>
      </c>
      <c r="AY1397" s="126" t="s">
        <v>199</v>
      </c>
      <c r="BK1397" s="134">
        <f>SUM(BK1398:BK1406)</f>
        <v>0</v>
      </c>
    </row>
    <row r="1398" spans="2:65" s="1" customFormat="1" ht="16.5" customHeight="1">
      <c r="B1398" s="32"/>
      <c r="C1398" s="137" t="s">
        <v>1838</v>
      </c>
      <c r="D1398" s="137" t="s">
        <v>201</v>
      </c>
      <c r="E1398" s="138" t="s">
        <v>1839</v>
      </c>
      <c r="F1398" s="139" t="s">
        <v>1840</v>
      </c>
      <c r="G1398" s="140" t="s">
        <v>296</v>
      </c>
      <c r="H1398" s="141">
        <v>1</v>
      </c>
      <c r="I1398" s="142"/>
      <c r="J1398" s="143">
        <f t="shared" ref="J1398:J1406" si="100">ROUND(I1398*H1398,2)</f>
        <v>0</v>
      </c>
      <c r="K1398" s="144"/>
      <c r="L1398" s="32"/>
      <c r="M1398" s="145" t="s">
        <v>1</v>
      </c>
      <c r="N1398" s="146" t="s">
        <v>39</v>
      </c>
      <c r="P1398" s="147">
        <f t="shared" ref="P1398:P1406" si="101">O1398*H1398</f>
        <v>0</v>
      </c>
      <c r="Q1398" s="147">
        <v>0</v>
      </c>
      <c r="R1398" s="147">
        <f t="shared" ref="R1398:R1406" si="102">Q1398*H1398</f>
        <v>0</v>
      </c>
      <c r="S1398" s="147">
        <v>0</v>
      </c>
      <c r="T1398" s="148">
        <f t="shared" ref="T1398:T1406" si="103">S1398*H1398</f>
        <v>0</v>
      </c>
      <c r="AR1398" s="149" t="s">
        <v>205</v>
      </c>
      <c r="AT1398" s="149" t="s">
        <v>201</v>
      </c>
      <c r="AU1398" s="149" t="s">
        <v>223</v>
      </c>
      <c r="AY1398" s="17" t="s">
        <v>199</v>
      </c>
      <c r="BE1398" s="150">
        <f t="shared" ref="BE1398:BE1406" si="104">IF(N1398="základní",J1398,0)</f>
        <v>0</v>
      </c>
      <c r="BF1398" s="150">
        <f t="shared" ref="BF1398:BF1406" si="105">IF(N1398="snížená",J1398,0)</f>
        <v>0</v>
      </c>
      <c r="BG1398" s="150">
        <f t="shared" ref="BG1398:BG1406" si="106">IF(N1398="zákl. přenesená",J1398,0)</f>
        <v>0</v>
      </c>
      <c r="BH1398" s="150">
        <f t="shared" ref="BH1398:BH1406" si="107">IF(N1398="sníž. přenesená",J1398,0)</f>
        <v>0</v>
      </c>
      <c r="BI1398" s="150">
        <f t="shared" ref="BI1398:BI1406" si="108">IF(N1398="nulová",J1398,0)</f>
        <v>0</v>
      </c>
      <c r="BJ1398" s="17" t="s">
        <v>86</v>
      </c>
      <c r="BK1398" s="150">
        <f t="shared" ref="BK1398:BK1406" si="109">ROUND(I1398*H1398,2)</f>
        <v>0</v>
      </c>
      <c r="BL1398" s="17" t="s">
        <v>205</v>
      </c>
      <c r="BM1398" s="149" t="s">
        <v>1841</v>
      </c>
    </row>
    <row r="1399" spans="2:65" s="1" customFormat="1" ht="16.5" customHeight="1">
      <c r="B1399" s="32"/>
      <c r="C1399" s="137" t="s">
        <v>1842</v>
      </c>
      <c r="D1399" s="137" t="s">
        <v>201</v>
      </c>
      <c r="E1399" s="138" t="s">
        <v>1843</v>
      </c>
      <c r="F1399" s="139" t="s">
        <v>1844</v>
      </c>
      <c r="G1399" s="140" t="s">
        <v>296</v>
      </c>
      <c r="H1399" s="141">
        <v>1</v>
      </c>
      <c r="I1399" s="142"/>
      <c r="J1399" s="143">
        <f t="shared" si="100"/>
        <v>0</v>
      </c>
      <c r="K1399" s="144"/>
      <c r="L1399" s="32"/>
      <c r="M1399" s="145" t="s">
        <v>1</v>
      </c>
      <c r="N1399" s="146" t="s">
        <v>39</v>
      </c>
      <c r="P1399" s="147">
        <f t="shared" si="101"/>
        <v>0</v>
      </c>
      <c r="Q1399" s="147">
        <v>0</v>
      </c>
      <c r="R1399" s="147">
        <f t="shared" si="102"/>
        <v>0</v>
      </c>
      <c r="S1399" s="147">
        <v>0</v>
      </c>
      <c r="T1399" s="148">
        <f t="shared" si="103"/>
        <v>0</v>
      </c>
      <c r="AR1399" s="149" t="s">
        <v>205</v>
      </c>
      <c r="AT1399" s="149" t="s">
        <v>201</v>
      </c>
      <c r="AU1399" s="149" t="s">
        <v>223</v>
      </c>
      <c r="AY1399" s="17" t="s">
        <v>199</v>
      </c>
      <c r="BE1399" s="150">
        <f t="shared" si="104"/>
        <v>0</v>
      </c>
      <c r="BF1399" s="150">
        <f t="shared" si="105"/>
        <v>0</v>
      </c>
      <c r="BG1399" s="150">
        <f t="shared" si="106"/>
        <v>0</v>
      </c>
      <c r="BH1399" s="150">
        <f t="shared" si="107"/>
        <v>0</v>
      </c>
      <c r="BI1399" s="150">
        <f t="shared" si="108"/>
        <v>0</v>
      </c>
      <c r="BJ1399" s="17" t="s">
        <v>86</v>
      </c>
      <c r="BK1399" s="150">
        <f t="shared" si="109"/>
        <v>0</v>
      </c>
      <c r="BL1399" s="17" t="s">
        <v>205</v>
      </c>
      <c r="BM1399" s="149" t="s">
        <v>1845</v>
      </c>
    </row>
    <row r="1400" spans="2:65" s="1" customFormat="1" ht="24.25" customHeight="1">
      <c r="B1400" s="32"/>
      <c r="C1400" s="137" t="s">
        <v>1846</v>
      </c>
      <c r="D1400" s="137" t="s">
        <v>201</v>
      </c>
      <c r="E1400" s="138" t="s">
        <v>1847</v>
      </c>
      <c r="F1400" s="139" t="s">
        <v>1848</v>
      </c>
      <c r="G1400" s="140" t="s">
        <v>1849</v>
      </c>
      <c r="H1400" s="141">
        <v>6</v>
      </c>
      <c r="I1400" s="142"/>
      <c r="J1400" s="143">
        <f t="shared" si="100"/>
        <v>0</v>
      </c>
      <c r="K1400" s="144"/>
      <c r="L1400" s="32"/>
      <c r="M1400" s="145" t="s">
        <v>1</v>
      </c>
      <c r="N1400" s="146" t="s">
        <v>39</v>
      </c>
      <c r="P1400" s="147">
        <f t="shared" si="101"/>
        <v>0</v>
      </c>
      <c r="Q1400" s="147">
        <v>0</v>
      </c>
      <c r="R1400" s="147">
        <f t="shared" si="102"/>
        <v>0</v>
      </c>
      <c r="S1400" s="147">
        <v>0</v>
      </c>
      <c r="T1400" s="148">
        <f t="shared" si="103"/>
        <v>0</v>
      </c>
      <c r="AR1400" s="149" t="s">
        <v>1179</v>
      </c>
      <c r="AT1400" s="149" t="s">
        <v>201</v>
      </c>
      <c r="AU1400" s="149" t="s">
        <v>223</v>
      </c>
      <c r="AY1400" s="17" t="s">
        <v>199</v>
      </c>
      <c r="BE1400" s="150">
        <f t="shared" si="104"/>
        <v>0</v>
      </c>
      <c r="BF1400" s="150">
        <f t="shared" si="105"/>
        <v>0</v>
      </c>
      <c r="BG1400" s="150">
        <f t="shared" si="106"/>
        <v>0</v>
      </c>
      <c r="BH1400" s="150">
        <f t="shared" si="107"/>
        <v>0</v>
      </c>
      <c r="BI1400" s="150">
        <f t="shared" si="108"/>
        <v>0</v>
      </c>
      <c r="BJ1400" s="17" t="s">
        <v>86</v>
      </c>
      <c r="BK1400" s="150">
        <f t="shared" si="109"/>
        <v>0</v>
      </c>
      <c r="BL1400" s="17" t="s">
        <v>1179</v>
      </c>
      <c r="BM1400" s="149" t="s">
        <v>1850</v>
      </c>
    </row>
    <row r="1401" spans="2:65" s="1" customFormat="1" ht="16.5" customHeight="1">
      <c r="B1401" s="32"/>
      <c r="C1401" s="137" t="s">
        <v>1851</v>
      </c>
      <c r="D1401" s="137" t="s">
        <v>201</v>
      </c>
      <c r="E1401" s="138" t="s">
        <v>1852</v>
      </c>
      <c r="F1401" s="139" t="s">
        <v>1853</v>
      </c>
      <c r="G1401" s="140" t="s">
        <v>354</v>
      </c>
      <c r="H1401" s="141">
        <v>1</v>
      </c>
      <c r="I1401" s="142"/>
      <c r="J1401" s="143">
        <f t="shared" si="100"/>
        <v>0</v>
      </c>
      <c r="K1401" s="144"/>
      <c r="L1401" s="32"/>
      <c r="M1401" s="145" t="s">
        <v>1</v>
      </c>
      <c r="N1401" s="146" t="s">
        <v>39</v>
      </c>
      <c r="P1401" s="147">
        <f t="shared" si="101"/>
        <v>0</v>
      </c>
      <c r="Q1401" s="147">
        <v>0</v>
      </c>
      <c r="R1401" s="147">
        <f t="shared" si="102"/>
        <v>0</v>
      </c>
      <c r="S1401" s="147">
        <v>0</v>
      </c>
      <c r="T1401" s="148">
        <f t="shared" si="103"/>
        <v>0</v>
      </c>
      <c r="AR1401" s="149" t="s">
        <v>298</v>
      </c>
      <c r="AT1401" s="149" t="s">
        <v>201</v>
      </c>
      <c r="AU1401" s="149" t="s">
        <v>223</v>
      </c>
      <c r="AY1401" s="17" t="s">
        <v>199</v>
      </c>
      <c r="BE1401" s="150">
        <f t="shared" si="104"/>
        <v>0</v>
      </c>
      <c r="BF1401" s="150">
        <f t="shared" si="105"/>
        <v>0</v>
      </c>
      <c r="BG1401" s="150">
        <f t="shared" si="106"/>
        <v>0</v>
      </c>
      <c r="BH1401" s="150">
        <f t="shared" si="107"/>
        <v>0</v>
      </c>
      <c r="BI1401" s="150">
        <f t="shared" si="108"/>
        <v>0</v>
      </c>
      <c r="BJ1401" s="17" t="s">
        <v>86</v>
      </c>
      <c r="BK1401" s="150">
        <f t="shared" si="109"/>
        <v>0</v>
      </c>
      <c r="BL1401" s="17" t="s">
        <v>298</v>
      </c>
      <c r="BM1401" s="149" t="s">
        <v>1854</v>
      </c>
    </row>
    <row r="1402" spans="2:65" s="1" customFormat="1" ht="16.5" customHeight="1">
      <c r="B1402" s="32"/>
      <c r="C1402" s="137" t="s">
        <v>1855</v>
      </c>
      <c r="D1402" s="137" t="s">
        <v>201</v>
      </c>
      <c r="E1402" s="138" t="s">
        <v>1856</v>
      </c>
      <c r="F1402" s="139" t="s">
        <v>1857</v>
      </c>
      <c r="G1402" s="140" t="s">
        <v>354</v>
      </c>
      <c r="H1402" s="141">
        <v>1</v>
      </c>
      <c r="I1402" s="142"/>
      <c r="J1402" s="143">
        <f t="shared" si="100"/>
        <v>0</v>
      </c>
      <c r="K1402" s="144"/>
      <c r="L1402" s="32"/>
      <c r="M1402" s="145" t="s">
        <v>1</v>
      </c>
      <c r="N1402" s="146" t="s">
        <v>39</v>
      </c>
      <c r="P1402" s="147">
        <f t="shared" si="101"/>
        <v>0</v>
      </c>
      <c r="Q1402" s="147">
        <v>0</v>
      </c>
      <c r="R1402" s="147">
        <f t="shared" si="102"/>
        <v>0</v>
      </c>
      <c r="S1402" s="147">
        <v>0</v>
      </c>
      <c r="T1402" s="148">
        <f t="shared" si="103"/>
        <v>0</v>
      </c>
      <c r="AR1402" s="149" t="s">
        <v>298</v>
      </c>
      <c r="AT1402" s="149" t="s">
        <v>201</v>
      </c>
      <c r="AU1402" s="149" t="s">
        <v>223</v>
      </c>
      <c r="AY1402" s="17" t="s">
        <v>199</v>
      </c>
      <c r="BE1402" s="150">
        <f t="shared" si="104"/>
        <v>0</v>
      </c>
      <c r="BF1402" s="150">
        <f t="shared" si="105"/>
        <v>0</v>
      </c>
      <c r="BG1402" s="150">
        <f t="shared" si="106"/>
        <v>0</v>
      </c>
      <c r="BH1402" s="150">
        <f t="shared" si="107"/>
        <v>0</v>
      </c>
      <c r="BI1402" s="150">
        <f t="shared" si="108"/>
        <v>0</v>
      </c>
      <c r="BJ1402" s="17" t="s">
        <v>86</v>
      </c>
      <c r="BK1402" s="150">
        <f t="shared" si="109"/>
        <v>0</v>
      </c>
      <c r="BL1402" s="17" t="s">
        <v>298</v>
      </c>
      <c r="BM1402" s="149" t="s">
        <v>1858</v>
      </c>
    </row>
    <row r="1403" spans="2:65" s="1" customFormat="1" ht="16.5" customHeight="1">
      <c r="B1403" s="32"/>
      <c r="C1403" s="137" t="s">
        <v>1859</v>
      </c>
      <c r="D1403" s="137" t="s">
        <v>201</v>
      </c>
      <c r="E1403" s="138" t="s">
        <v>1860</v>
      </c>
      <c r="F1403" s="139" t="s">
        <v>1861</v>
      </c>
      <c r="G1403" s="140" t="s">
        <v>296</v>
      </c>
      <c r="H1403" s="141">
        <v>1</v>
      </c>
      <c r="I1403" s="142"/>
      <c r="J1403" s="143">
        <f t="shared" si="100"/>
        <v>0</v>
      </c>
      <c r="K1403" s="144"/>
      <c r="L1403" s="32"/>
      <c r="M1403" s="145" t="s">
        <v>1</v>
      </c>
      <c r="N1403" s="146" t="s">
        <v>39</v>
      </c>
      <c r="P1403" s="147">
        <f t="shared" si="101"/>
        <v>0</v>
      </c>
      <c r="Q1403" s="147">
        <v>0</v>
      </c>
      <c r="R1403" s="147">
        <f t="shared" si="102"/>
        <v>0</v>
      </c>
      <c r="S1403" s="147">
        <v>0</v>
      </c>
      <c r="T1403" s="148">
        <f t="shared" si="103"/>
        <v>0</v>
      </c>
      <c r="AR1403" s="149" t="s">
        <v>298</v>
      </c>
      <c r="AT1403" s="149" t="s">
        <v>201</v>
      </c>
      <c r="AU1403" s="149" t="s">
        <v>223</v>
      </c>
      <c r="AY1403" s="17" t="s">
        <v>199</v>
      </c>
      <c r="BE1403" s="150">
        <f t="shared" si="104"/>
        <v>0</v>
      </c>
      <c r="BF1403" s="150">
        <f t="shared" si="105"/>
        <v>0</v>
      </c>
      <c r="BG1403" s="150">
        <f t="shared" si="106"/>
        <v>0</v>
      </c>
      <c r="BH1403" s="150">
        <f t="shared" si="107"/>
        <v>0</v>
      </c>
      <c r="BI1403" s="150">
        <f t="shared" si="108"/>
        <v>0</v>
      </c>
      <c r="BJ1403" s="17" t="s">
        <v>86</v>
      </c>
      <c r="BK1403" s="150">
        <f t="shared" si="109"/>
        <v>0</v>
      </c>
      <c r="BL1403" s="17" t="s">
        <v>298</v>
      </c>
      <c r="BM1403" s="149" t="s">
        <v>1862</v>
      </c>
    </row>
    <row r="1404" spans="2:65" s="1" customFormat="1" ht="21.75" customHeight="1">
      <c r="B1404" s="32"/>
      <c r="C1404" s="137" t="s">
        <v>1863</v>
      </c>
      <c r="D1404" s="137" t="s">
        <v>201</v>
      </c>
      <c r="E1404" s="138" t="s">
        <v>1864</v>
      </c>
      <c r="F1404" s="139" t="s">
        <v>1865</v>
      </c>
      <c r="G1404" s="140" t="s">
        <v>296</v>
      </c>
      <c r="H1404" s="141">
        <v>1</v>
      </c>
      <c r="I1404" s="142"/>
      <c r="J1404" s="143">
        <f t="shared" si="100"/>
        <v>0</v>
      </c>
      <c r="K1404" s="144"/>
      <c r="L1404" s="32"/>
      <c r="M1404" s="145" t="s">
        <v>1</v>
      </c>
      <c r="N1404" s="146" t="s">
        <v>39</v>
      </c>
      <c r="P1404" s="147">
        <f t="shared" si="101"/>
        <v>0</v>
      </c>
      <c r="Q1404" s="147">
        <v>0</v>
      </c>
      <c r="R1404" s="147">
        <f t="shared" si="102"/>
        <v>0</v>
      </c>
      <c r="S1404" s="147">
        <v>0</v>
      </c>
      <c r="T1404" s="148">
        <f t="shared" si="103"/>
        <v>0</v>
      </c>
      <c r="AR1404" s="149" t="s">
        <v>298</v>
      </c>
      <c r="AT1404" s="149" t="s">
        <v>201</v>
      </c>
      <c r="AU1404" s="149" t="s">
        <v>223</v>
      </c>
      <c r="AY1404" s="17" t="s">
        <v>199</v>
      </c>
      <c r="BE1404" s="150">
        <f t="shared" si="104"/>
        <v>0</v>
      </c>
      <c r="BF1404" s="150">
        <f t="shared" si="105"/>
        <v>0</v>
      </c>
      <c r="BG1404" s="150">
        <f t="shared" si="106"/>
        <v>0</v>
      </c>
      <c r="BH1404" s="150">
        <f t="shared" si="107"/>
        <v>0</v>
      </c>
      <c r="BI1404" s="150">
        <f t="shared" si="108"/>
        <v>0</v>
      </c>
      <c r="BJ1404" s="17" t="s">
        <v>86</v>
      </c>
      <c r="BK1404" s="150">
        <f t="shared" si="109"/>
        <v>0</v>
      </c>
      <c r="BL1404" s="17" t="s">
        <v>298</v>
      </c>
      <c r="BM1404" s="149" t="s">
        <v>1866</v>
      </c>
    </row>
    <row r="1405" spans="2:65" s="1" customFormat="1" ht="16.5" customHeight="1">
      <c r="B1405" s="32"/>
      <c r="C1405" s="137" t="s">
        <v>1867</v>
      </c>
      <c r="D1405" s="137" t="s">
        <v>201</v>
      </c>
      <c r="E1405" s="138" t="s">
        <v>1868</v>
      </c>
      <c r="F1405" s="139" t="s">
        <v>1869</v>
      </c>
      <c r="G1405" s="140" t="s">
        <v>296</v>
      </c>
      <c r="H1405" s="141">
        <v>1</v>
      </c>
      <c r="I1405" s="142"/>
      <c r="J1405" s="143">
        <f t="shared" si="100"/>
        <v>0</v>
      </c>
      <c r="K1405" s="144"/>
      <c r="L1405" s="32"/>
      <c r="M1405" s="145" t="s">
        <v>1</v>
      </c>
      <c r="N1405" s="146" t="s">
        <v>39</v>
      </c>
      <c r="P1405" s="147">
        <f t="shared" si="101"/>
        <v>0</v>
      </c>
      <c r="Q1405" s="147">
        <v>0</v>
      </c>
      <c r="R1405" s="147">
        <f t="shared" si="102"/>
        <v>0</v>
      </c>
      <c r="S1405" s="147">
        <v>0</v>
      </c>
      <c r="T1405" s="148">
        <f t="shared" si="103"/>
        <v>0</v>
      </c>
      <c r="AR1405" s="149" t="s">
        <v>298</v>
      </c>
      <c r="AT1405" s="149" t="s">
        <v>201</v>
      </c>
      <c r="AU1405" s="149" t="s">
        <v>223</v>
      </c>
      <c r="AY1405" s="17" t="s">
        <v>199</v>
      </c>
      <c r="BE1405" s="150">
        <f t="shared" si="104"/>
        <v>0</v>
      </c>
      <c r="BF1405" s="150">
        <f t="shared" si="105"/>
        <v>0</v>
      </c>
      <c r="BG1405" s="150">
        <f t="shared" si="106"/>
        <v>0</v>
      </c>
      <c r="BH1405" s="150">
        <f t="shared" si="107"/>
        <v>0</v>
      </c>
      <c r="BI1405" s="150">
        <f t="shared" si="108"/>
        <v>0</v>
      </c>
      <c r="BJ1405" s="17" t="s">
        <v>86</v>
      </c>
      <c r="BK1405" s="150">
        <f t="shared" si="109"/>
        <v>0</v>
      </c>
      <c r="BL1405" s="17" t="s">
        <v>298</v>
      </c>
      <c r="BM1405" s="149" t="s">
        <v>1870</v>
      </c>
    </row>
    <row r="1406" spans="2:65" s="1" customFormat="1" ht="16.5" customHeight="1">
      <c r="B1406" s="32"/>
      <c r="C1406" s="137" t="s">
        <v>1871</v>
      </c>
      <c r="D1406" s="137" t="s">
        <v>201</v>
      </c>
      <c r="E1406" s="138" t="s">
        <v>1872</v>
      </c>
      <c r="F1406" s="139" t="s">
        <v>1873</v>
      </c>
      <c r="G1406" s="140" t="s">
        <v>354</v>
      </c>
      <c r="H1406" s="141">
        <v>1</v>
      </c>
      <c r="I1406" s="142"/>
      <c r="J1406" s="143">
        <f t="shared" si="100"/>
        <v>0</v>
      </c>
      <c r="K1406" s="144"/>
      <c r="L1406" s="32"/>
      <c r="M1406" s="145" t="s">
        <v>1</v>
      </c>
      <c r="N1406" s="146" t="s">
        <v>39</v>
      </c>
      <c r="P1406" s="147">
        <f t="shared" si="101"/>
        <v>0</v>
      </c>
      <c r="Q1406" s="147">
        <v>0</v>
      </c>
      <c r="R1406" s="147">
        <f t="shared" si="102"/>
        <v>0</v>
      </c>
      <c r="S1406" s="147">
        <v>0</v>
      </c>
      <c r="T1406" s="148">
        <f t="shared" si="103"/>
        <v>0</v>
      </c>
      <c r="AR1406" s="149" t="s">
        <v>298</v>
      </c>
      <c r="AT1406" s="149" t="s">
        <v>201</v>
      </c>
      <c r="AU1406" s="149" t="s">
        <v>223</v>
      </c>
      <c r="AY1406" s="17" t="s">
        <v>199</v>
      </c>
      <c r="BE1406" s="150">
        <f t="shared" si="104"/>
        <v>0</v>
      </c>
      <c r="BF1406" s="150">
        <f t="shared" si="105"/>
        <v>0</v>
      </c>
      <c r="BG1406" s="150">
        <f t="shared" si="106"/>
        <v>0</v>
      </c>
      <c r="BH1406" s="150">
        <f t="shared" si="107"/>
        <v>0</v>
      </c>
      <c r="BI1406" s="150">
        <f t="shared" si="108"/>
        <v>0</v>
      </c>
      <c r="BJ1406" s="17" t="s">
        <v>86</v>
      </c>
      <c r="BK1406" s="150">
        <f t="shared" si="109"/>
        <v>0</v>
      </c>
      <c r="BL1406" s="17" t="s">
        <v>298</v>
      </c>
      <c r="BM1406" s="149" t="s">
        <v>1874</v>
      </c>
    </row>
    <row r="1407" spans="2:65" s="11" customFormat="1" ht="23" customHeight="1">
      <c r="B1407" s="125"/>
      <c r="D1407" s="126" t="s">
        <v>72</v>
      </c>
      <c r="E1407" s="135" t="s">
        <v>1875</v>
      </c>
      <c r="F1407" s="135" t="s">
        <v>1876</v>
      </c>
      <c r="I1407" s="128"/>
      <c r="J1407" s="136">
        <f>BK1407</f>
        <v>0</v>
      </c>
      <c r="L1407" s="125"/>
      <c r="M1407" s="130"/>
      <c r="P1407" s="131">
        <f>P1408+P1443</f>
        <v>0</v>
      </c>
      <c r="R1407" s="131">
        <f>R1408+R1443</f>
        <v>0</v>
      </c>
      <c r="T1407" s="132">
        <f>T1408+T1443</f>
        <v>0</v>
      </c>
      <c r="AR1407" s="126" t="s">
        <v>86</v>
      </c>
      <c r="AT1407" s="133" t="s">
        <v>72</v>
      </c>
      <c r="AU1407" s="133" t="s">
        <v>80</v>
      </c>
      <c r="AY1407" s="126" t="s">
        <v>199</v>
      </c>
      <c r="BK1407" s="134">
        <f>BK1408+BK1443</f>
        <v>0</v>
      </c>
    </row>
    <row r="1408" spans="2:65" s="11" customFormat="1" ht="20.75" customHeight="1">
      <c r="B1408" s="125"/>
      <c r="D1408" s="126" t="s">
        <v>72</v>
      </c>
      <c r="E1408" s="135" t="s">
        <v>1877</v>
      </c>
      <c r="F1408" s="135" t="s">
        <v>1878</v>
      </c>
      <c r="I1408" s="128"/>
      <c r="J1408" s="136">
        <f>BK1408</f>
        <v>0</v>
      </c>
      <c r="L1408" s="125"/>
      <c r="M1408" s="130"/>
      <c r="P1408" s="131">
        <f>SUM(P1409:P1442)</f>
        <v>0</v>
      </c>
      <c r="R1408" s="131">
        <f>SUM(R1409:R1442)</f>
        <v>0</v>
      </c>
      <c r="T1408" s="132">
        <f>SUM(T1409:T1442)</f>
        <v>0</v>
      </c>
      <c r="AR1408" s="126" t="s">
        <v>86</v>
      </c>
      <c r="AT1408" s="133" t="s">
        <v>72</v>
      </c>
      <c r="AU1408" s="133" t="s">
        <v>86</v>
      </c>
      <c r="AY1408" s="126" t="s">
        <v>199</v>
      </c>
      <c r="BK1408" s="134">
        <f>SUM(BK1409:BK1442)</f>
        <v>0</v>
      </c>
    </row>
    <row r="1409" spans="2:65" s="1" customFormat="1" ht="76.25" customHeight="1">
      <c r="B1409" s="32"/>
      <c r="C1409" s="137" t="s">
        <v>1879</v>
      </c>
      <c r="D1409" s="137" t="s">
        <v>201</v>
      </c>
      <c r="E1409" s="138" t="s">
        <v>1880</v>
      </c>
      <c r="F1409" s="139" t="s">
        <v>1881</v>
      </c>
      <c r="G1409" s="140" t="s">
        <v>1607</v>
      </c>
      <c r="H1409" s="141">
        <v>1</v>
      </c>
      <c r="I1409" s="142"/>
      <c r="J1409" s="143">
        <f t="shared" ref="J1409:J1442" si="110">ROUND(I1409*H1409,2)</f>
        <v>0</v>
      </c>
      <c r="K1409" s="144"/>
      <c r="L1409" s="32"/>
      <c r="M1409" s="145" t="s">
        <v>1</v>
      </c>
      <c r="N1409" s="146" t="s">
        <v>39</v>
      </c>
      <c r="P1409" s="147">
        <f t="shared" ref="P1409:P1442" si="111">O1409*H1409</f>
        <v>0</v>
      </c>
      <c r="Q1409" s="147">
        <v>0</v>
      </c>
      <c r="R1409" s="147">
        <f t="shared" ref="R1409:R1442" si="112">Q1409*H1409</f>
        <v>0</v>
      </c>
      <c r="S1409" s="147">
        <v>0</v>
      </c>
      <c r="T1409" s="148">
        <f t="shared" ref="T1409:T1442" si="113">S1409*H1409</f>
        <v>0</v>
      </c>
      <c r="AR1409" s="149" t="s">
        <v>205</v>
      </c>
      <c r="AT1409" s="149" t="s">
        <v>201</v>
      </c>
      <c r="AU1409" s="149" t="s">
        <v>223</v>
      </c>
      <c r="AY1409" s="17" t="s">
        <v>199</v>
      </c>
      <c r="BE1409" s="150">
        <f t="shared" ref="BE1409:BE1442" si="114">IF(N1409="základní",J1409,0)</f>
        <v>0</v>
      </c>
      <c r="BF1409" s="150">
        <f t="shared" ref="BF1409:BF1442" si="115">IF(N1409="snížená",J1409,0)</f>
        <v>0</v>
      </c>
      <c r="BG1409" s="150">
        <f t="shared" ref="BG1409:BG1442" si="116">IF(N1409="zákl. přenesená",J1409,0)</f>
        <v>0</v>
      </c>
      <c r="BH1409" s="150">
        <f t="shared" ref="BH1409:BH1442" si="117">IF(N1409="sníž. přenesená",J1409,0)</f>
        <v>0</v>
      </c>
      <c r="BI1409" s="150">
        <f t="shared" ref="BI1409:BI1442" si="118">IF(N1409="nulová",J1409,0)</f>
        <v>0</v>
      </c>
      <c r="BJ1409" s="17" t="s">
        <v>86</v>
      </c>
      <c r="BK1409" s="150">
        <f t="shared" ref="BK1409:BK1442" si="119">ROUND(I1409*H1409,2)</f>
        <v>0</v>
      </c>
      <c r="BL1409" s="17" t="s">
        <v>205</v>
      </c>
      <c r="BM1409" s="149" t="s">
        <v>1882</v>
      </c>
    </row>
    <row r="1410" spans="2:65" s="1" customFormat="1" ht="16.5" customHeight="1">
      <c r="B1410" s="32"/>
      <c r="C1410" s="137" t="s">
        <v>1883</v>
      </c>
      <c r="D1410" s="137" t="s">
        <v>201</v>
      </c>
      <c r="E1410" s="138" t="s">
        <v>1884</v>
      </c>
      <c r="F1410" s="139" t="s">
        <v>1885</v>
      </c>
      <c r="G1410" s="140" t="s">
        <v>1607</v>
      </c>
      <c r="H1410" s="141">
        <v>1</v>
      </c>
      <c r="I1410" s="142"/>
      <c r="J1410" s="143">
        <f t="shared" si="110"/>
        <v>0</v>
      </c>
      <c r="K1410" s="144"/>
      <c r="L1410" s="32"/>
      <c r="M1410" s="145" t="s">
        <v>1</v>
      </c>
      <c r="N1410" s="146" t="s">
        <v>39</v>
      </c>
      <c r="P1410" s="147">
        <f t="shared" si="111"/>
        <v>0</v>
      </c>
      <c r="Q1410" s="147">
        <v>0</v>
      </c>
      <c r="R1410" s="147">
        <f t="shared" si="112"/>
        <v>0</v>
      </c>
      <c r="S1410" s="147">
        <v>0</v>
      </c>
      <c r="T1410" s="148">
        <f t="shared" si="113"/>
        <v>0</v>
      </c>
      <c r="AR1410" s="149" t="s">
        <v>205</v>
      </c>
      <c r="AT1410" s="149" t="s">
        <v>201</v>
      </c>
      <c r="AU1410" s="149" t="s">
        <v>223</v>
      </c>
      <c r="AY1410" s="17" t="s">
        <v>199</v>
      </c>
      <c r="BE1410" s="150">
        <f t="shared" si="114"/>
        <v>0</v>
      </c>
      <c r="BF1410" s="150">
        <f t="shared" si="115"/>
        <v>0</v>
      </c>
      <c r="BG1410" s="150">
        <f t="shared" si="116"/>
        <v>0</v>
      </c>
      <c r="BH1410" s="150">
        <f t="shared" si="117"/>
        <v>0</v>
      </c>
      <c r="BI1410" s="150">
        <f t="shared" si="118"/>
        <v>0</v>
      </c>
      <c r="BJ1410" s="17" t="s">
        <v>86</v>
      </c>
      <c r="BK1410" s="150">
        <f t="shared" si="119"/>
        <v>0</v>
      </c>
      <c r="BL1410" s="17" t="s">
        <v>205</v>
      </c>
      <c r="BM1410" s="149" t="s">
        <v>1886</v>
      </c>
    </row>
    <row r="1411" spans="2:65" s="1" customFormat="1" ht="16.5" customHeight="1">
      <c r="B1411" s="32"/>
      <c r="C1411" s="137" t="s">
        <v>1887</v>
      </c>
      <c r="D1411" s="137" t="s">
        <v>201</v>
      </c>
      <c r="E1411" s="138" t="s">
        <v>1888</v>
      </c>
      <c r="F1411" s="139" t="s">
        <v>1889</v>
      </c>
      <c r="G1411" s="140" t="s">
        <v>1607</v>
      </c>
      <c r="H1411" s="141">
        <v>10</v>
      </c>
      <c r="I1411" s="142"/>
      <c r="J1411" s="143">
        <f t="shared" si="110"/>
        <v>0</v>
      </c>
      <c r="K1411" s="144"/>
      <c r="L1411" s="32"/>
      <c r="M1411" s="145" t="s">
        <v>1</v>
      </c>
      <c r="N1411" s="146" t="s">
        <v>39</v>
      </c>
      <c r="P1411" s="147">
        <f t="shared" si="111"/>
        <v>0</v>
      </c>
      <c r="Q1411" s="147">
        <v>0</v>
      </c>
      <c r="R1411" s="147">
        <f t="shared" si="112"/>
        <v>0</v>
      </c>
      <c r="S1411" s="147">
        <v>0</v>
      </c>
      <c r="T1411" s="148">
        <f t="shared" si="113"/>
        <v>0</v>
      </c>
      <c r="AR1411" s="149" t="s">
        <v>205</v>
      </c>
      <c r="AT1411" s="149" t="s">
        <v>201</v>
      </c>
      <c r="AU1411" s="149" t="s">
        <v>223</v>
      </c>
      <c r="AY1411" s="17" t="s">
        <v>199</v>
      </c>
      <c r="BE1411" s="150">
        <f t="shared" si="114"/>
        <v>0</v>
      </c>
      <c r="BF1411" s="150">
        <f t="shared" si="115"/>
        <v>0</v>
      </c>
      <c r="BG1411" s="150">
        <f t="shared" si="116"/>
        <v>0</v>
      </c>
      <c r="BH1411" s="150">
        <f t="shared" si="117"/>
        <v>0</v>
      </c>
      <c r="BI1411" s="150">
        <f t="shared" si="118"/>
        <v>0</v>
      </c>
      <c r="BJ1411" s="17" t="s">
        <v>86</v>
      </c>
      <c r="BK1411" s="150">
        <f t="shared" si="119"/>
        <v>0</v>
      </c>
      <c r="BL1411" s="17" t="s">
        <v>205</v>
      </c>
      <c r="BM1411" s="149" t="s">
        <v>1890</v>
      </c>
    </row>
    <row r="1412" spans="2:65" s="1" customFormat="1" ht="16.5" customHeight="1">
      <c r="B1412" s="32"/>
      <c r="C1412" s="137" t="s">
        <v>1891</v>
      </c>
      <c r="D1412" s="137" t="s">
        <v>201</v>
      </c>
      <c r="E1412" s="138" t="s">
        <v>1892</v>
      </c>
      <c r="F1412" s="139" t="s">
        <v>1893</v>
      </c>
      <c r="G1412" s="140" t="s">
        <v>1607</v>
      </c>
      <c r="H1412" s="141">
        <v>2</v>
      </c>
      <c r="I1412" s="142"/>
      <c r="J1412" s="143">
        <f t="shared" si="110"/>
        <v>0</v>
      </c>
      <c r="K1412" s="144"/>
      <c r="L1412" s="32"/>
      <c r="M1412" s="145" t="s">
        <v>1</v>
      </c>
      <c r="N1412" s="146" t="s">
        <v>39</v>
      </c>
      <c r="P1412" s="147">
        <f t="shared" si="111"/>
        <v>0</v>
      </c>
      <c r="Q1412" s="147">
        <v>0</v>
      </c>
      <c r="R1412" s="147">
        <f t="shared" si="112"/>
        <v>0</v>
      </c>
      <c r="S1412" s="147">
        <v>0</v>
      </c>
      <c r="T1412" s="148">
        <f t="shared" si="113"/>
        <v>0</v>
      </c>
      <c r="AR1412" s="149" t="s">
        <v>205</v>
      </c>
      <c r="AT1412" s="149" t="s">
        <v>201</v>
      </c>
      <c r="AU1412" s="149" t="s">
        <v>223</v>
      </c>
      <c r="AY1412" s="17" t="s">
        <v>199</v>
      </c>
      <c r="BE1412" s="150">
        <f t="shared" si="114"/>
        <v>0</v>
      </c>
      <c r="BF1412" s="150">
        <f t="shared" si="115"/>
        <v>0</v>
      </c>
      <c r="BG1412" s="150">
        <f t="shared" si="116"/>
        <v>0</v>
      </c>
      <c r="BH1412" s="150">
        <f t="shared" si="117"/>
        <v>0</v>
      </c>
      <c r="BI1412" s="150">
        <f t="shared" si="118"/>
        <v>0</v>
      </c>
      <c r="BJ1412" s="17" t="s">
        <v>86</v>
      </c>
      <c r="BK1412" s="150">
        <f t="shared" si="119"/>
        <v>0</v>
      </c>
      <c r="BL1412" s="17" t="s">
        <v>205</v>
      </c>
      <c r="BM1412" s="149" t="s">
        <v>1894</v>
      </c>
    </row>
    <row r="1413" spans="2:65" s="1" customFormat="1" ht="16.5" customHeight="1">
      <c r="B1413" s="32"/>
      <c r="C1413" s="137" t="s">
        <v>1895</v>
      </c>
      <c r="D1413" s="137" t="s">
        <v>201</v>
      </c>
      <c r="E1413" s="138" t="s">
        <v>1896</v>
      </c>
      <c r="F1413" s="139" t="s">
        <v>1897</v>
      </c>
      <c r="G1413" s="140" t="s">
        <v>1607</v>
      </c>
      <c r="H1413" s="141">
        <v>1</v>
      </c>
      <c r="I1413" s="142"/>
      <c r="J1413" s="143">
        <f t="shared" si="110"/>
        <v>0</v>
      </c>
      <c r="K1413" s="144"/>
      <c r="L1413" s="32"/>
      <c r="M1413" s="145" t="s">
        <v>1</v>
      </c>
      <c r="N1413" s="146" t="s">
        <v>39</v>
      </c>
      <c r="P1413" s="147">
        <f t="shared" si="111"/>
        <v>0</v>
      </c>
      <c r="Q1413" s="147">
        <v>0</v>
      </c>
      <c r="R1413" s="147">
        <f t="shared" si="112"/>
        <v>0</v>
      </c>
      <c r="S1413" s="147">
        <v>0</v>
      </c>
      <c r="T1413" s="148">
        <f t="shared" si="113"/>
        <v>0</v>
      </c>
      <c r="AR1413" s="149" t="s">
        <v>205</v>
      </c>
      <c r="AT1413" s="149" t="s">
        <v>201</v>
      </c>
      <c r="AU1413" s="149" t="s">
        <v>223</v>
      </c>
      <c r="AY1413" s="17" t="s">
        <v>199</v>
      </c>
      <c r="BE1413" s="150">
        <f t="shared" si="114"/>
        <v>0</v>
      </c>
      <c r="BF1413" s="150">
        <f t="shared" si="115"/>
        <v>0</v>
      </c>
      <c r="BG1413" s="150">
        <f t="shared" si="116"/>
        <v>0</v>
      </c>
      <c r="BH1413" s="150">
        <f t="shared" si="117"/>
        <v>0</v>
      </c>
      <c r="BI1413" s="150">
        <f t="shared" si="118"/>
        <v>0</v>
      </c>
      <c r="BJ1413" s="17" t="s">
        <v>86</v>
      </c>
      <c r="BK1413" s="150">
        <f t="shared" si="119"/>
        <v>0</v>
      </c>
      <c r="BL1413" s="17" t="s">
        <v>205</v>
      </c>
      <c r="BM1413" s="149" t="s">
        <v>1898</v>
      </c>
    </row>
    <row r="1414" spans="2:65" s="1" customFormat="1" ht="16.5" customHeight="1">
      <c r="B1414" s="32"/>
      <c r="C1414" s="137" t="s">
        <v>1899</v>
      </c>
      <c r="D1414" s="137" t="s">
        <v>201</v>
      </c>
      <c r="E1414" s="138" t="s">
        <v>1900</v>
      </c>
      <c r="F1414" s="139" t="s">
        <v>1901</v>
      </c>
      <c r="G1414" s="140" t="s">
        <v>1607</v>
      </c>
      <c r="H1414" s="141">
        <v>1</v>
      </c>
      <c r="I1414" s="142"/>
      <c r="J1414" s="143">
        <f t="shared" si="110"/>
        <v>0</v>
      </c>
      <c r="K1414" s="144"/>
      <c r="L1414" s="32"/>
      <c r="M1414" s="145" t="s">
        <v>1</v>
      </c>
      <c r="N1414" s="146" t="s">
        <v>39</v>
      </c>
      <c r="P1414" s="147">
        <f t="shared" si="111"/>
        <v>0</v>
      </c>
      <c r="Q1414" s="147">
        <v>0</v>
      </c>
      <c r="R1414" s="147">
        <f t="shared" si="112"/>
        <v>0</v>
      </c>
      <c r="S1414" s="147">
        <v>0</v>
      </c>
      <c r="T1414" s="148">
        <f t="shared" si="113"/>
        <v>0</v>
      </c>
      <c r="AR1414" s="149" t="s">
        <v>205</v>
      </c>
      <c r="AT1414" s="149" t="s">
        <v>201</v>
      </c>
      <c r="AU1414" s="149" t="s">
        <v>223</v>
      </c>
      <c r="AY1414" s="17" t="s">
        <v>199</v>
      </c>
      <c r="BE1414" s="150">
        <f t="shared" si="114"/>
        <v>0</v>
      </c>
      <c r="BF1414" s="150">
        <f t="shared" si="115"/>
        <v>0</v>
      </c>
      <c r="BG1414" s="150">
        <f t="shared" si="116"/>
        <v>0</v>
      </c>
      <c r="BH1414" s="150">
        <f t="shared" si="117"/>
        <v>0</v>
      </c>
      <c r="BI1414" s="150">
        <f t="shared" si="118"/>
        <v>0</v>
      </c>
      <c r="BJ1414" s="17" t="s">
        <v>86</v>
      </c>
      <c r="BK1414" s="150">
        <f t="shared" si="119"/>
        <v>0</v>
      </c>
      <c r="BL1414" s="17" t="s">
        <v>205</v>
      </c>
      <c r="BM1414" s="149" t="s">
        <v>1902</v>
      </c>
    </row>
    <row r="1415" spans="2:65" s="1" customFormat="1" ht="24.25" customHeight="1">
      <c r="B1415" s="32"/>
      <c r="C1415" s="137" t="s">
        <v>1903</v>
      </c>
      <c r="D1415" s="137" t="s">
        <v>201</v>
      </c>
      <c r="E1415" s="138" t="s">
        <v>1904</v>
      </c>
      <c r="F1415" s="139" t="s">
        <v>1905</v>
      </c>
      <c r="G1415" s="140" t="s">
        <v>1607</v>
      </c>
      <c r="H1415" s="141">
        <v>1</v>
      </c>
      <c r="I1415" s="142"/>
      <c r="J1415" s="143">
        <f t="shared" si="110"/>
        <v>0</v>
      </c>
      <c r="K1415" s="144"/>
      <c r="L1415" s="32"/>
      <c r="M1415" s="145" t="s">
        <v>1</v>
      </c>
      <c r="N1415" s="146" t="s">
        <v>39</v>
      </c>
      <c r="P1415" s="147">
        <f t="shared" si="111"/>
        <v>0</v>
      </c>
      <c r="Q1415" s="147">
        <v>0</v>
      </c>
      <c r="R1415" s="147">
        <f t="shared" si="112"/>
        <v>0</v>
      </c>
      <c r="S1415" s="147">
        <v>0</v>
      </c>
      <c r="T1415" s="148">
        <f t="shared" si="113"/>
        <v>0</v>
      </c>
      <c r="AR1415" s="149" t="s">
        <v>205</v>
      </c>
      <c r="AT1415" s="149" t="s">
        <v>201</v>
      </c>
      <c r="AU1415" s="149" t="s">
        <v>223</v>
      </c>
      <c r="AY1415" s="17" t="s">
        <v>199</v>
      </c>
      <c r="BE1415" s="150">
        <f t="shared" si="114"/>
        <v>0</v>
      </c>
      <c r="BF1415" s="150">
        <f t="shared" si="115"/>
        <v>0</v>
      </c>
      <c r="BG1415" s="150">
        <f t="shared" si="116"/>
        <v>0</v>
      </c>
      <c r="BH1415" s="150">
        <f t="shared" si="117"/>
        <v>0</v>
      </c>
      <c r="BI1415" s="150">
        <f t="shared" si="118"/>
        <v>0</v>
      </c>
      <c r="BJ1415" s="17" t="s">
        <v>86</v>
      </c>
      <c r="BK1415" s="150">
        <f t="shared" si="119"/>
        <v>0</v>
      </c>
      <c r="BL1415" s="17" t="s">
        <v>205</v>
      </c>
      <c r="BM1415" s="149" t="s">
        <v>1906</v>
      </c>
    </row>
    <row r="1416" spans="2:65" s="1" customFormat="1" ht="16.5" customHeight="1">
      <c r="B1416" s="32"/>
      <c r="C1416" s="137" t="s">
        <v>1907</v>
      </c>
      <c r="D1416" s="137" t="s">
        <v>201</v>
      </c>
      <c r="E1416" s="138" t="s">
        <v>1908</v>
      </c>
      <c r="F1416" s="139" t="s">
        <v>1909</v>
      </c>
      <c r="G1416" s="140" t="s">
        <v>1607</v>
      </c>
      <c r="H1416" s="141">
        <v>9</v>
      </c>
      <c r="I1416" s="142"/>
      <c r="J1416" s="143">
        <f t="shared" si="110"/>
        <v>0</v>
      </c>
      <c r="K1416" s="144"/>
      <c r="L1416" s="32"/>
      <c r="M1416" s="145" t="s">
        <v>1</v>
      </c>
      <c r="N1416" s="146" t="s">
        <v>39</v>
      </c>
      <c r="P1416" s="147">
        <f t="shared" si="111"/>
        <v>0</v>
      </c>
      <c r="Q1416" s="147">
        <v>0</v>
      </c>
      <c r="R1416" s="147">
        <f t="shared" si="112"/>
        <v>0</v>
      </c>
      <c r="S1416" s="147">
        <v>0</v>
      </c>
      <c r="T1416" s="148">
        <f t="shared" si="113"/>
        <v>0</v>
      </c>
      <c r="AR1416" s="149" t="s">
        <v>205</v>
      </c>
      <c r="AT1416" s="149" t="s">
        <v>201</v>
      </c>
      <c r="AU1416" s="149" t="s">
        <v>223</v>
      </c>
      <c r="AY1416" s="17" t="s">
        <v>199</v>
      </c>
      <c r="BE1416" s="150">
        <f t="shared" si="114"/>
        <v>0</v>
      </c>
      <c r="BF1416" s="150">
        <f t="shared" si="115"/>
        <v>0</v>
      </c>
      <c r="BG1416" s="150">
        <f t="shared" si="116"/>
        <v>0</v>
      </c>
      <c r="BH1416" s="150">
        <f t="shared" si="117"/>
        <v>0</v>
      </c>
      <c r="BI1416" s="150">
        <f t="shared" si="118"/>
        <v>0</v>
      </c>
      <c r="BJ1416" s="17" t="s">
        <v>86</v>
      </c>
      <c r="BK1416" s="150">
        <f t="shared" si="119"/>
        <v>0</v>
      </c>
      <c r="BL1416" s="17" t="s">
        <v>205</v>
      </c>
      <c r="BM1416" s="149" t="s">
        <v>1910</v>
      </c>
    </row>
    <row r="1417" spans="2:65" s="1" customFormat="1" ht="24.25" customHeight="1">
      <c r="B1417" s="32"/>
      <c r="C1417" s="137" t="s">
        <v>1911</v>
      </c>
      <c r="D1417" s="137" t="s">
        <v>201</v>
      </c>
      <c r="E1417" s="138" t="s">
        <v>1912</v>
      </c>
      <c r="F1417" s="139" t="s">
        <v>1913</v>
      </c>
      <c r="G1417" s="140" t="s">
        <v>1607</v>
      </c>
      <c r="H1417" s="141">
        <v>1</v>
      </c>
      <c r="I1417" s="142"/>
      <c r="J1417" s="143">
        <f t="shared" si="110"/>
        <v>0</v>
      </c>
      <c r="K1417" s="144"/>
      <c r="L1417" s="32"/>
      <c r="M1417" s="145" t="s">
        <v>1</v>
      </c>
      <c r="N1417" s="146" t="s">
        <v>39</v>
      </c>
      <c r="P1417" s="147">
        <f t="shared" si="111"/>
        <v>0</v>
      </c>
      <c r="Q1417" s="147">
        <v>0</v>
      </c>
      <c r="R1417" s="147">
        <f t="shared" si="112"/>
        <v>0</v>
      </c>
      <c r="S1417" s="147">
        <v>0</v>
      </c>
      <c r="T1417" s="148">
        <f t="shared" si="113"/>
        <v>0</v>
      </c>
      <c r="AR1417" s="149" t="s">
        <v>205</v>
      </c>
      <c r="AT1417" s="149" t="s">
        <v>201</v>
      </c>
      <c r="AU1417" s="149" t="s">
        <v>223</v>
      </c>
      <c r="AY1417" s="17" t="s">
        <v>199</v>
      </c>
      <c r="BE1417" s="150">
        <f t="shared" si="114"/>
        <v>0</v>
      </c>
      <c r="BF1417" s="150">
        <f t="shared" si="115"/>
        <v>0</v>
      </c>
      <c r="BG1417" s="150">
        <f t="shared" si="116"/>
        <v>0</v>
      </c>
      <c r="BH1417" s="150">
        <f t="shared" si="117"/>
        <v>0</v>
      </c>
      <c r="BI1417" s="150">
        <f t="shared" si="118"/>
        <v>0</v>
      </c>
      <c r="BJ1417" s="17" t="s">
        <v>86</v>
      </c>
      <c r="BK1417" s="150">
        <f t="shared" si="119"/>
        <v>0</v>
      </c>
      <c r="BL1417" s="17" t="s">
        <v>205</v>
      </c>
      <c r="BM1417" s="149" t="s">
        <v>1914</v>
      </c>
    </row>
    <row r="1418" spans="2:65" s="1" customFormat="1" ht="16.5" customHeight="1">
      <c r="B1418" s="32"/>
      <c r="C1418" s="137" t="s">
        <v>1915</v>
      </c>
      <c r="D1418" s="137" t="s">
        <v>201</v>
      </c>
      <c r="E1418" s="138" t="s">
        <v>1916</v>
      </c>
      <c r="F1418" s="139" t="s">
        <v>1917</v>
      </c>
      <c r="G1418" s="140" t="s">
        <v>1607</v>
      </c>
      <c r="H1418" s="141">
        <v>1</v>
      </c>
      <c r="I1418" s="142"/>
      <c r="J1418" s="143">
        <f t="shared" si="110"/>
        <v>0</v>
      </c>
      <c r="K1418" s="144"/>
      <c r="L1418" s="32"/>
      <c r="M1418" s="145" t="s">
        <v>1</v>
      </c>
      <c r="N1418" s="146" t="s">
        <v>39</v>
      </c>
      <c r="P1418" s="147">
        <f t="shared" si="111"/>
        <v>0</v>
      </c>
      <c r="Q1418" s="147">
        <v>0</v>
      </c>
      <c r="R1418" s="147">
        <f t="shared" si="112"/>
        <v>0</v>
      </c>
      <c r="S1418" s="147">
        <v>0</v>
      </c>
      <c r="T1418" s="148">
        <f t="shared" si="113"/>
        <v>0</v>
      </c>
      <c r="AR1418" s="149" t="s">
        <v>205</v>
      </c>
      <c r="AT1418" s="149" t="s">
        <v>201</v>
      </c>
      <c r="AU1418" s="149" t="s">
        <v>223</v>
      </c>
      <c r="AY1418" s="17" t="s">
        <v>199</v>
      </c>
      <c r="BE1418" s="150">
        <f t="shared" si="114"/>
        <v>0</v>
      </c>
      <c r="BF1418" s="150">
        <f t="shared" si="115"/>
        <v>0</v>
      </c>
      <c r="BG1418" s="150">
        <f t="shared" si="116"/>
        <v>0</v>
      </c>
      <c r="BH1418" s="150">
        <f t="shared" si="117"/>
        <v>0</v>
      </c>
      <c r="BI1418" s="150">
        <f t="shared" si="118"/>
        <v>0</v>
      </c>
      <c r="BJ1418" s="17" t="s">
        <v>86</v>
      </c>
      <c r="BK1418" s="150">
        <f t="shared" si="119"/>
        <v>0</v>
      </c>
      <c r="BL1418" s="17" t="s">
        <v>205</v>
      </c>
      <c r="BM1418" s="149" t="s">
        <v>1918</v>
      </c>
    </row>
    <row r="1419" spans="2:65" s="1" customFormat="1" ht="16.5" customHeight="1">
      <c r="B1419" s="32"/>
      <c r="C1419" s="137" t="s">
        <v>1919</v>
      </c>
      <c r="D1419" s="137" t="s">
        <v>201</v>
      </c>
      <c r="E1419" s="138" t="s">
        <v>1920</v>
      </c>
      <c r="F1419" s="139" t="s">
        <v>1921</v>
      </c>
      <c r="G1419" s="140" t="s">
        <v>1607</v>
      </c>
      <c r="H1419" s="141">
        <v>1</v>
      </c>
      <c r="I1419" s="142"/>
      <c r="J1419" s="143">
        <f t="shared" si="110"/>
        <v>0</v>
      </c>
      <c r="K1419" s="144"/>
      <c r="L1419" s="32"/>
      <c r="M1419" s="145" t="s">
        <v>1</v>
      </c>
      <c r="N1419" s="146" t="s">
        <v>39</v>
      </c>
      <c r="P1419" s="147">
        <f t="shared" si="111"/>
        <v>0</v>
      </c>
      <c r="Q1419" s="147">
        <v>0</v>
      </c>
      <c r="R1419" s="147">
        <f t="shared" si="112"/>
        <v>0</v>
      </c>
      <c r="S1419" s="147">
        <v>0</v>
      </c>
      <c r="T1419" s="148">
        <f t="shared" si="113"/>
        <v>0</v>
      </c>
      <c r="AR1419" s="149" t="s">
        <v>205</v>
      </c>
      <c r="AT1419" s="149" t="s">
        <v>201</v>
      </c>
      <c r="AU1419" s="149" t="s">
        <v>223</v>
      </c>
      <c r="AY1419" s="17" t="s">
        <v>199</v>
      </c>
      <c r="BE1419" s="150">
        <f t="shared" si="114"/>
        <v>0</v>
      </c>
      <c r="BF1419" s="150">
        <f t="shared" si="115"/>
        <v>0</v>
      </c>
      <c r="BG1419" s="150">
        <f t="shared" si="116"/>
        <v>0</v>
      </c>
      <c r="BH1419" s="150">
        <f t="shared" si="117"/>
        <v>0</v>
      </c>
      <c r="BI1419" s="150">
        <f t="shared" si="118"/>
        <v>0</v>
      </c>
      <c r="BJ1419" s="17" t="s">
        <v>86</v>
      </c>
      <c r="BK1419" s="150">
        <f t="shared" si="119"/>
        <v>0</v>
      </c>
      <c r="BL1419" s="17" t="s">
        <v>205</v>
      </c>
      <c r="BM1419" s="149" t="s">
        <v>1922</v>
      </c>
    </row>
    <row r="1420" spans="2:65" s="1" customFormat="1" ht="16.5" customHeight="1">
      <c r="B1420" s="32"/>
      <c r="C1420" s="137" t="s">
        <v>1923</v>
      </c>
      <c r="D1420" s="137" t="s">
        <v>201</v>
      </c>
      <c r="E1420" s="138" t="s">
        <v>1924</v>
      </c>
      <c r="F1420" s="139" t="s">
        <v>1925</v>
      </c>
      <c r="G1420" s="140" t="s">
        <v>1607</v>
      </c>
      <c r="H1420" s="141">
        <v>1</v>
      </c>
      <c r="I1420" s="142"/>
      <c r="J1420" s="143">
        <f t="shared" si="110"/>
        <v>0</v>
      </c>
      <c r="K1420" s="144"/>
      <c r="L1420" s="32"/>
      <c r="M1420" s="145" t="s">
        <v>1</v>
      </c>
      <c r="N1420" s="146" t="s">
        <v>39</v>
      </c>
      <c r="P1420" s="147">
        <f t="shared" si="111"/>
        <v>0</v>
      </c>
      <c r="Q1420" s="147">
        <v>0</v>
      </c>
      <c r="R1420" s="147">
        <f t="shared" si="112"/>
        <v>0</v>
      </c>
      <c r="S1420" s="147">
        <v>0</v>
      </c>
      <c r="T1420" s="148">
        <f t="shared" si="113"/>
        <v>0</v>
      </c>
      <c r="AR1420" s="149" t="s">
        <v>205</v>
      </c>
      <c r="AT1420" s="149" t="s">
        <v>201</v>
      </c>
      <c r="AU1420" s="149" t="s">
        <v>223</v>
      </c>
      <c r="AY1420" s="17" t="s">
        <v>199</v>
      </c>
      <c r="BE1420" s="150">
        <f t="shared" si="114"/>
        <v>0</v>
      </c>
      <c r="BF1420" s="150">
        <f t="shared" si="115"/>
        <v>0</v>
      </c>
      <c r="BG1420" s="150">
        <f t="shared" si="116"/>
        <v>0</v>
      </c>
      <c r="BH1420" s="150">
        <f t="shared" si="117"/>
        <v>0</v>
      </c>
      <c r="BI1420" s="150">
        <f t="shared" si="118"/>
        <v>0</v>
      </c>
      <c r="BJ1420" s="17" t="s">
        <v>86</v>
      </c>
      <c r="BK1420" s="150">
        <f t="shared" si="119"/>
        <v>0</v>
      </c>
      <c r="BL1420" s="17" t="s">
        <v>205</v>
      </c>
      <c r="BM1420" s="149" t="s">
        <v>1926</v>
      </c>
    </row>
    <row r="1421" spans="2:65" s="1" customFormat="1" ht="16.5" customHeight="1">
      <c r="B1421" s="32"/>
      <c r="C1421" s="137" t="s">
        <v>1927</v>
      </c>
      <c r="D1421" s="137" t="s">
        <v>201</v>
      </c>
      <c r="E1421" s="138" t="s">
        <v>1928</v>
      </c>
      <c r="F1421" s="139" t="s">
        <v>1929</v>
      </c>
      <c r="G1421" s="140" t="s">
        <v>1607</v>
      </c>
      <c r="H1421" s="141">
        <v>1</v>
      </c>
      <c r="I1421" s="142"/>
      <c r="J1421" s="143">
        <f t="shared" si="110"/>
        <v>0</v>
      </c>
      <c r="K1421" s="144"/>
      <c r="L1421" s="32"/>
      <c r="M1421" s="145" t="s">
        <v>1</v>
      </c>
      <c r="N1421" s="146" t="s">
        <v>39</v>
      </c>
      <c r="P1421" s="147">
        <f t="shared" si="111"/>
        <v>0</v>
      </c>
      <c r="Q1421" s="147">
        <v>0</v>
      </c>
      <c r="R1421" s="147">
        <f t="shared" si="112"/>
        <v>0</v>
      </c>
      <c r="S1421" s="147">
        <v>0</v>
      </c>
      <c r="T1421" s="148">
        <f t="shared" si="113"/>
        <v>0</v>
      </c>
      <c r="AR1421" s="149" t="s">
        <v>205</v>
      </c>
      <c r="AT1421" s="149" t="s">
        <v>201</v>
      </c>
      <c r="AU1421" s="149" t="s">
        <v>223</v>
      </c>
      <c r="AY1421" s="17" t="s">
        <v>199</v>
      </c>
      <c r="BE1421" s="150">
        <f t="shared" si="114"/>
        <v>0</v>
      </c>
      <c r="BF1421" s="150">
        <f t="shared" si="115"/>
        <v>0</v>
      </c>
      <c r="BG1421" s="150">
        <f t="shared" si="116"/>
        <v>0</v>
      </c>
      <c r="BH1421" s="150">
        <f t="shared" si="117"/>
        <v>0</v>
      </c>
      <c r="BI1421" s="150">
        <f t="shared" si="118"/>
        <v>0</v>
      </c>
      <c r="BJ1421" s="17" t="s">
        <v>86</v>
      </c>
      <c r="BK1421" s="150">
        <f t="shared" si="119"/>
        <v>0</v>
      </c>
      <c r="BL1421" s="17" t="s">
        <v>205</v>
      </c>
      <c r="BM1421" s="149" t="s">
        <v>1930</v>
      </c>
    </row>
    <row r="1422" spans="2:65" s="1" customFormat="1" ht="16.5" customHeight="1">
      <c r="B1422" s="32"/>
      <c r="C1422" s="137" t="s">
        <v>1931</v>
      </c>
      <c r="D1422" s="137" t="s">
        <v>201</v>
      </c>
      <c r="E1422" s="138" t="s">
        <v>1932</v>
      </c>
      <c r="F1422" s="139" t="s">
        <v>1933</v>
      </c>
      <c r="G1422" s="140" t="s">
        <v>1607</v>
      </c>
      <c r="H1422" s="141">
        <v>1</v>
      </c>
      <c r="I1422" s="142"/>
      <c r="J1422" s="143">
        <f t="shared" si="110"/>
        <v>0</v>
      </c>
      <c r="K1422" s="144"/>
      <c r="L1422" s="32"/>
      <c r="M1422" s="145" t="s">
        <v>1</v>
      </c>
      <c r="N1422" s="146" t="s">
        <v>39</v>
      </c>
      <c r="P1422" s="147">
        <f t="shared" si="111"/>
        <v>0</v>
      </c>
      <c r="Q1422" s="147">
        <v>0</v>
      </c>
      <c r="R1422" s="147">
        <f t="shared" si="112"/>
        <v>0</v>
      </c>
      <c r="S1422" s="147">
        <v>0</v>
      </c>
      <c r="T1422" s="148">
        <f t="shared" si="113"/>
        <v>0</v>
      </c>
      <c r="AR1422" s="149" t="s">
        <v>205</v>
      </c>
      <c r="AT1422" s="149" t="s">
        <v>201</v>
      </c>
      <c r="AU1422" s="149" t="s">
        <v>223</v>
      </c>
      <c r="AY1422" s="17" t="s">
        <v>199</v>
      </c>
      <c r="BE1422" s="150">
        <f t="shared" si="114"/>
        <v>0</v>
      </c>
      <c r="BF1422" s="150">
        <f t="shared" si="115"/>
        <v>0</v>
      </c>
      <c r="BG1422" s="150">
        <f t="shared" si="116"/>
        <v>0</v>
      </c>
      <c r="BH1422" s="150">
        <f t="shared" si="117"/>
        <v>0</v>
      </c>
      <c r="BI1422" s="150">
        <f t="shared" si="118"/>
        <v>0</v>
      </c>
      <c r="BJ1422" s="17" t="s">
        <v>86</v>
      </c>
      <c r="BK1422" s="150">
        <f t="shared" si="119"/>
        <v>0</v>
      </c>
      <c r="BL1422" s="17" t="s">
        <v>205</v>
      </c>
      <c r="BM1422" s="149" t="s">
        <v>1934</v>
      </c>
    </row>
    <row r="1423" spans="2:65" s="1" customFormat="1" ht="24.25" customHeight="1">
      <c r="B1423" s="32"/>
      <c r="C1423" s="137" t="s">
        <v>1935</v>
      </c>
      <c r="D1423" s="137" t="s">
        <v>201</v>
      </c>
      <c r="E1423" s="138" t="s">
        <v>1936</v>
      </c>
      <c r="F1423" s="139" t="s">
        <v>1937</v>
      </c>
      <c r="G1423" s="140" t="s">
        <v>1607</v>
      </c>
      <c r="H1423" s="141">
        <v>1</v>
      </c>
      <c r="I1423" s="142"/>
      <c r="J1423" s="143">
        <f t="shared" si="110"/>
        <v>0</v>
      </c>
      <c r="K1423" s="144"/>
      <c r="L1423" s="32"/>
      <c r="M1423" s="145" t="s">
        <v>1</v>
      </c>
      <c r="N1423" s="146" t="s">
        <v>39</v>
      </c>
      <c r="P1423" s="147">
        <f t="shared" si="111"/>
        <v>0</v>
      </c>
      <c r="Q1423" s="147">
        <v>0</v>
      </c>
      <c r="R1423" s="147">
        <f t="shared" si="112"/>
        <v>0</v>
      </c>
      <c r="S1423" s="147">
        <v>0</v>
      </c>
      <c r="T1423" s="148">
        <f t="shared" si="113"/>
        <v>0</v>
      </c>
      <c r="AR1423" s="149" t="s">
        <v>205</v>
      </c>
      <c r="AT1423" s="149" t="s">
        <v>201</v>
      </c>
      <c r="AU1423" s="149" t="s">
        <v>223</v>
      </c>
      <c r="AY1423" s="17" t="s">
        <v>199</v>
      </c>
      <c r="BE1423" s="150">
        <f t="shared" si="114"/>
        <v>0</v>
      </c>
      <c r="BF1423" s="150">
        <f t="shared" si="115"/>
        <v>0</v>
      </c>
      <c r="BG1423" s="150">
        <f t="shared" si="116"/>
        <v>0</v>
      </c>
      <c r="BH1423" s="150">
        <f t="shared" si="117"/>
        <v>0</v>
      </c>
      <c r="BI1423" s="150">
        <f t="shared" si="118"/>
        <v>0</v>
      </c>
      <c r="BJ1423" s="17" t="s">
        <v>86</v>
      </c>
      <c r="BK1423" s="150">
        <f t="shared" si="119"/>
        <v>0</v>
      </c>
      <c r="BL1423" s="17" t="s">
        <v>205</v>
      </c>
      <c r="BM1423" s="149" t="s">
        <v>1938</v>
      </c>
    </row>
    <row r="1424" spans="2:65" s="1" customFormat="1" ht="24.25" customHeight="1">
      <c r="B1424" s="32"/>
      <c r="C1424" s="137" t="s">
        <v>1939</v>
      </c>
      <c r="D1424" s="137" t="s">
        <v>201</v>
      </c>
      <c r="E1424" s="138" t="s">
        <v>1940</v>
      </c>
      <c r="F1424" s="139" t="s">
        <v>1941</v>
      </c>
      <c r="G1424" s="140" t="s">
        <v>1607</v>
      </c>
      <c r="H1424" s="141">
        <v>1</v>
      </c>
      <c r="I1424" s="142"/>
      <c r="J1424" s="143">
        <f t="shared" si="110"/>
        <v>0</v>
      </c>
      <c r="K1424" s="144"/>
      <c r="L1424" s="32"/>
      <c r="M1424" s="145" t="s">
        <v>1</v>
      </c>
      <c r="N1424" s="146" t="s">
        <v>39</v>
      </c>
      <c r="P1424" s="147">
        <f t="shared" si="111"/>
        <v>0</v>
      </c>
      <c r="Q1424" s="147">
        <v>0</v>
      </c>
      <c r="R1424" s="147">
        <f t="shared" si="112"/>
        <v>0</v>
      </c>
      <c r="S1424" s="147">
        <v>0</v>
      </c>
      <c r="T1424" s="148">
        <f t="shared" si="113"/>
        <v>0</v>
      </c>
      <c r="AR1424" s="149" t="s">
        <v>205</v>
      </c>
      <c r="AT1424" s="149" t="s">
        <v>201</v>
      </c>
      <c r="AU1424" s="149" t="s">
        <v>223</v>
      </c>
      <c r="AY1424" s="17" t="s">
        <v>199</v>
      </c>
      <c r="BE1424" s="150">
        <f t="shared" si="114"/>
        <v>0</v>
      </c>
      <c r="BF1424" s="150">
        <f t="shared" si="115"/>
        <v>0</v>
      </c>
      <c r="BG1424" s="150">
        <f t="shared" si="116"/>
        <v>0</v>
      </c>
      <c r="BH1424" s="150">
        <f t="shared" si="117"/>
        <v>0</v>
      </c>
      <c r="BI1424" s="150">
        <f t="shared" si="118"/>
        <v>0</v>
      </c>
      <c r="BJ1424" s="17" t="s">
        <v>86</v>
      </c>
      <c r="BK1424" s="150">
        <f t="shared" si="119"/>
        <v>0</v>
      </c>
      <c r="BL1424" s="17" t="s">
        <v>205</v>
      </c>
      <c r="BM1424" s="149" t="s">
        <v>1942</v>
      </c>
    </row>
    <row r="1425" spans="2:65" s="1" customFormat="1" ht="21.75" customHeight="1">
      <c r="B1425" s="32"/>
      <c r="C1425" s="137" t="s">
        <v>1943</v>
      </c>
      <c r="D1425" s="137" t="s">
        <v>201</v>
      </c>
      <c r="E1425" s="138" t="s">
        <v>1944</v>
      </c>
      <c r="F1425" s="139" t="s">
        <v>1945</v>
      </c>
      <c r="G1425" s="140" t="s">
        <v>264</v>
      </c>
      <c r="H1425" s="141">
        <v>142</v>
      </c>
      <c r="I1425" s="142"/>
      <c r="J1425" s="143">
        <f t="shared" si="110"/>
        <v>0</v>
      </c>
      <c r="K1425" s="144"/>
      <c r="L1425" s="32"/>
      <c r="M1425" s="145" t="s">
        <v>1</v>
      </c>
      <c r="N1425" s="146" t="s">
        <v>39</v>
      </c>
      <c r="P1425" s="147">
        <f t="shared" si="111"/>
        <v>0</v>
      </c>
      <c r="Q1425" s="147">
        <v>0</v>
      </c>
      <c r="R1425" s="147">
        <f t="shared" si="112"/>
        <v>0</v>
      </c>
      <c r="S1425" s="147">
        <v>0</v>
      </c>
      <c r="T1425" s="148">
        <f t="shared" si="113"/>
        <v>0</v>
      </c>
      <c r="AR1425" s="149" t="s">
        <v>205</v>
      </c>
      <c r="AT1425" s="149" t="s">
        <v>201</v>
      </c>
      <c r="AU1425" s="149" t="s">
        <v>223</v>
      </c>
      <c r="AY1425" s="17" t="s">
        <v>199</v>
      </c>
      <c r="BE1425" s="150">
        <f t="shared" si="114"/>
        <v>0</v>
      </c>
      <c r="BF1425" s="150">
        <f t="shared" si="115"/>
        <v>0</v>
      </c>
      <c r="BG1425" s="150">
        <f t="shared" si="116"/>
        <v>0</v>
      </c>
      <c r="BH1425" s="150">
        <f t="shared" si="117"/>
        <v>0</v>
      </c>
      <c r="BI1425" s="150">
        <f t="shared" si="118"/>
        <v>0</v>
      </c>
      <c r="BJ1425" s="17" t="s">
        <v>86</v>
      </c>
      <c r="BK1425" s="150">
        <f t="shared" si="119"/>
        <v>0</v>
      </c>
      <c r="BL1425" s="17" t="s">
        <v>205</v>
      </c>
      <c r="BM1425" s="149" t="s">
        <v>1946</v>
      </c>
    </row>
    <row r="1426" spans="2:65" s="1" customFormat="1" ht="21.75" customHeight="1">
      <c r="B1426" s="32"/>
      <c r="C1426" s="137" t="s">
        <v>1947</v>
      </c>
      <c r="D1426" s="137" t="s">
        <v>201</v>
      </c>
      <c r="E1426" s="138" t="s">
        <v>1948</v>
      </c>
      <c r="F1426" s="139" t="s">
        <v>1949</v>
      </c>
      <c r="G1426" s="140" t="s">
        <v>264</v>
      </c>
      <c r="H1426" s="141">
        <v>6</v>
      </c>
      <c r="I1426" s="142"/>
      <c r="J1426" s="143">
        <f t="shared" si="110"/>
        <v>0</v>
      </c>
      <c r="K1426" s="144"/>
      <c r="L1426" s="32"/>
      <c r="M1426" s="145" t="s">
        <v>1</v>
      </c>
      <c r="N1426" s="146" t="s">
        <v>39</v>
      </c>
      <c r="P1426" s="147">
        <f t="shared" si="111"/>
        <v>0</v>
      </c>
      <c r="Q1426" s="147">
        <v>0</v>
      </c>
      <c r="R1426" s="147">
        <f t="shared" si="112"/>
        <v>0</v>
      </c>
      <c r="S1426" s="147">
        <v>0</v>
      </c>
      <c r="T1426" s="148">
        <f t="shared" si="113"/>
        <v>0</v>
      </c>
      <c r="AR1426" s="149" t="s">
        <v>205</v>
      </c>
      <c r="AT1426" s="149" t="s">
        <v>201</v>
      </c>
      <c r="AU1426" s="149" t="s">
        <v>223</v>
      </c>
      <c r="AY1426" s="17" t="s">
        <v>199</v>
      </c>
      <c r="BE1426" s="150">
        <f t="shared" si="114"/>
        <v>0</v>
      </c>
      <c r="BF1426" s="150">
        <f t="shared" si="115"/>
        <v>0</v>
      </c>
      <c r="BG1426" s="150">
        <f t="shared" si="116"/>
        <v>0</v>
      </c>
      <c r="BH1426" s="150">
        <f t="shared" si="117"/>
        <v>0</v>
      </c>
      <c r="BI1426" s="150">
        <f t="shared" si="118"/>
        <v>0</v>
      </c>
      <c r="BJ1426" s="17" t="s">
        <v>86</v>
      </c>
      <c r="BK1426" s="150">
        <f t="shared" si="119"/>
        <v>0</v>
      </c>
      <c r="BL1426" s="17" t="s">
        <v>205</v>
      </c>
      <c r="BM1426" s="149" t="s">
        <v>1950</v>
      </c>
    </row>
    <row r="1427" spans="2:65" s="1" customFormat="1" ht="16.5" customHeight="1">
      <c r="B1427" s="32"/>
      <c r="C1427" s="137" t="s">
        <v>1951</v>
      </c>
      <c r="D1427" s="137" t="s">
        <v>201</v>
      </c>
      <c r="E1427" s="138" t="s">
        <v>1952</v>
      </c>
      <c r="F1427" s="139" t="s">
        <v>1953</v>
      </c>
      <c r="G1427" s="140" t="s">
        <v>264</v>
      </c>
      <c r="H1427" s="141">
        <v>2</v>
      </c>
      <c r="I1427" s="142"/>
      <c r="J1427" s="143">
        <f t="shared" si="110"/>
        <v>0</v>
      </c>
      <c r="K1427" s="144"/>
      <c r="L1427" s="32"/>
      <c r="M1427" s="145" t="s">
        <v>1</v>
      </c>
      <c r="N1427" s="146" t="s">
        <v>39</v>
      </c>
      <c r="P1427" s="147">
        <f t="shared" si="111"/>
        <v>0</v>
      </c>
      <c r="Q1427" s="147">
        <v>0</v>
      </c>
      <c r="R1427" s="147">
        <f t="shared" si="112"/>
        <v>0</v>
      </c>
      <c r="S1427" s="147">
        <v>0</v>
      </c>
      <c r="T1427" s="148">
        <f t="shared" si="113"/>
        <v>0</v>
      </c>
      <c r="AR1427" s="149" t="s">
        <v>205</v>
      </c>
      <c r="AT1427" s="149" t="s">
        <v>201</v>
      </c>
      <c r="AU1427" s="149" t="s">
        <v>223</v>
      </c>
      <c r="AY1427" s="17" t="s">
        <v>199</v>
      </c>
      <c r="BE1427" s="150">
        <f t="shared" si="114"/>
        <v>0</v>
      </c>
      <c r="BF1427" s="150">
        <f t="shared" si="115"/>
        <v>0</v>
      </c>
      <c r="BG1427" s="150">
        <f t="shared" si="116"/>
        <v>0</v>
      </c>
      <c r="BH1427" s="150">
        <f t="shared" si="117"/>
        <v>0</v>
      </c>
      <c r="BI1427" s="150">
        <f t="shared" si="118"/>
        <v>0</v>
      </c>
      <c r="BJ1427" s="17" t="s">
        <v>86</v>
      </c>
      <c r="BK1427" s="150">
        <f t="shared" si="119"/>
        <v>0</v>
      </c>
      <c r="BL1427" s="17" t="s">
        <v>205</v>
      </c>
      <c r="BM1427" s="149" t="s">
        <v>1954</v>
      </c>
    </row>
    <row r="1428" spans="2:65" s="1" customFormat="1" ht="16.5" customHeight="1">
      <c r="B1428" s="32"/>
      <c r="C1428" s="137" t="s">
        <v>1955</v>
      </c>
      <c r="D1428" s="137" t="s">
        <v>201</v>
      </c>
      <c r="E1428" s="138" t="s">
        <v>1956</v>
      </c>
      <c r="F1428" s="139" t="s">
        <v>1957</v>
      </c>
      <c r="G1428" s="140" t="s">
        <v>264</v>
      </c>
      <c r="H1428" s="141">
        <v>4</v>
      </c>
      <c r="I1428" s="142"/>
      <c r="J1428" s="143">
        <f t="shared" si="110"/>
        <v>0</v>
      </c>
      <c r="K1428" s="144"/>
      <c r="L1428" s="32"/>
      <c r="M1428" s="145" t="s">
        <v>1</v>
      </c>
      <c r="N1428" s="146" t="s">
        <v>39</v>
      </c>
      <c r="P1428" s="147">
        <f t="shared" si="111"/>
        <v>0</v>
      </c>
      <c r="Q1428" s="147">
        <v>0</v>
      </c>
      <c r="R1428" s="147">
        <f t="shared" si="112"/>
        <v>0</v>
      </c>
      <c r="S1428" s="147">
        <v>0</v>
      </c>
      <c r="T1428" s="148">
        <f t="shared" si="113"/>
        <v>0</v>
      </c>
      <c r="AR1428" s="149" t="s">
        <v>205</v>
      </c>
      <c r="AT1428" s="149" t="s">
        <v>201</v>
      </c>
      <c r="AU1428" s="149" t="s">
        <v>223</v>
      </c>
      <c r="AY1428" s="17" t="s">
        <v>199</v>
      </c>
      <c r="BE1428" s="150">
        <f t="shared" si="114"/>
        <v>0</v>
      </c>
      <c r="BF1428" s="150">
        <f t="shared" si="115"/>
        <v>0</v>
      </c>
      <c r="BG1428" s="150">
        <f t="shared" si="116"/>
        <v>0</v>
      </c>
      <c r="BH1428" s="150">
        <f t="shared" si="117"/>
        <v>0</v>
      </c>
      <c r="BI1428" s="150">
        <f t="shared" si="118"/>
        <v>0</v>
      </c>
      <c r="BJ1428" s="17" t="s">
        <v>86</v>
      </c>
      <c r="BK1428" s="150">
        <f t="shared" si="119"/>
        <v>0</v>
      </c>
      <c r="BL1428" s="17" t="s">
        <v>205</v>
      </c>
      <c r="BM1428" s="149" t="s">
        <v>1958</v>
      </c>
    </row>
    <row r="1429" spans="2:65" s="1" customFormat="1" ht="16.5" customHeight="1">
      <c r="B1429" s="32"/>
      <c r="C1429" s="137" t="s">
        <v>1959</v>
      </c>
      <c r="D1429" s="137" t="s">
        <v>201</v>
      </c>
      <c r="E1429" s="138" t="s">
        <v>1960</v>
      </c>
      <c r="F1429" s="139" t="s">
        <v>1961</v>
      </c>
      <c r="G1429" s="140" t="s">
        <v>264</v>
      </c>
      <c r="H1429" s="141">
        <v>18</v>
      </c>
      <c r="I1429" s="142"/>
      <c r="J1429" s="143">
        <f t="shared" si="110"/>
        <v>0</v>
      </c>
      <c r="K1429" s="144"/>
      <c r="L1429" s="32"/>
      <c r="M1429" s="145" t="s">
        <v>1</v>
      </c>
      <c r="N1429" s="146" t="s">
        <v>39</v>
      </c>
      <c r="P1429" s="147">
        <f t="shared" si="111"/>
        <v>0</v>
      </c>
      <c r="Q1429" s="147">
        <v>0</v>
      </c>
      <c r="R1429" s="147">
        <f t="shared" si="112"/>
        <v>0</v>
      </c>
      <c r="S1429" s="147">
        <v>0</v>
      </c>
      <c r="T1429" s="148">
        <f t="shared" si="113"/>
        <v>0</v>
      </c>
      <c r="AR1429" s="149" t="s">
        <v>205</v>
      </c>
      <c r="AT1429" s="149" t="s">
        <v>201</v>
      </c>
      <c r="AU1429" s="149" t="s">
        <v>223</v>
      </c>
      <c r="AY1429" s="17" t="s">
        <v>199</v>
      </c>
      <c r="BE1429" s="150">
        <f t="shared" si="114"/>
        <v>0</v>
      </c>
      <c r="BF1429" s="150">
        <f t="shared" si="115"/>
        <v>0</v>
      </c>
      <c r="BG1429" s="150">
        <f t="shared" si="116"/>
        <v>0</v>
      </c>
      <c r="BH1429" s="150">
        <f t="shared" si="117"/>
        <v>0</v>
      </c>
      <c r="BI1429" s="150">
        <f t="shared" si="118"/>
        <v>0</v>
      </c>
      <c r="BJ1429" s="17" t="s">
        <v>86</v>
      </c>
      <c r="BK1429" s="150">
        <f t="shared" si="119"/>
        <v>0</v>
      </c>
      <c r="BL1429" s="17" t="s">
        <v>205</v>
      </c>
      <c r="BM1429" s="149" t="s">
        <v>1962</v>
      </c>
    </row>
    <row r="1430" spans="2:65" s="1" customFormat="1" ht="16.5" customHeight="1">
      <c r="B1430" s="32"/>
      <c r="C1430" s="137" t="s">
        <v>1963</v>
      </c>
      <c r="D1430" s="137" t="s">
        <v>201</v>
      </c>
      <c r="E1430" s="138" t="s">
        <v>1964</v>
      </c>
      <c r="F1430" s="139" t="s">
        <v>1965</v>
      </c>
      <c r="G1430" s="140" t="s">
        <v>264</v>
      </c>
      <c r="H1430" s="141">
        <v>2</v>
      </c>
      <c r="I1430" s="142"/>
      <c r="J1430" s="143">
        <f t="shared" si="110"/>
        <v>0</v>
      </c>
      <c r="K1430" s="144"/>
      <c r="L1430" s="32"/>
      <c r="M1430" s="145" t="s">
        <v>1</v>
      </c>
      <c r="N1430" s="146" t="s">
        <v>39</v>
      </c>
      <c r="P1430" s="147">
        <f t="shared" si="111"/>
        <v>0</v>
      </c>
      <c r="Q1430" s="147">
        <v>0</v>
      </c>
      <c r="R1430" s="147">
        <f t="shared" si="112"/>
        <v>0</v>
      </c>
      <c r="S1430" s="147">
        <v>0</v>
      </c>
      <c r="T1430" s="148">
        <f t="shared" si="113"/>
        <v>0</v>
      </c>
      <c r="AR1430" s="149" t="s">
        <v>205</v>
      </c>
      <c r="AT1430" s="149" t="s">
        <v>201</v>
      </c>
      <c r="AU1430" s="149" t="s">
        <v>223</v>
      </c>
      <c r="AY1430" s="17" t="s">
        <v>199</v>
      </c>
      <c r="BE1430" s="150">
        <f t="shared" si="114"/>
        <v>0</v>
      </c>
      <c r="BF1430" s="150">
        <f t="shared" si="115"/>
        <v>0</v>
      </c>
      <c r="BG1430" s="150">
        <f t="shared" si="116"/>
        <v>0</v>
      </c>
      <c r="BH1430" s="150">
        <f t="shared" si="117"/>
        <v>0</v>
      </c>
      <c r="BI1430" s="150">
        <f t="shared" si="118"/>
        <v>0</v>
      </c>
      <c r="BJ1430" s="17" t="s">
        <v>86</v>
      </c>
      <c r="BK1430" s="150">
        <f t="shared" si="119"/>
        <v>0</v>
      </c>
      <c r="BL1430" s="17" t="s">
        <v>205</v>
      </c>
      <c r="BM1430" s="149" t="s">
        <v>1966</v>
      </c>
    </row>
    <row r="1431" spans="2:65" s="1" customFormat="1" ht="16.5" customHeight="1">
      <c r="B1431" s="32"/>
      <c r="C1431" s="137" t="s">
        <v>1967</v>
      </c>
      <c r="D1431" s="137" t="s">
        <v>201</v>
      </c>
      <c r="E1431" s="138" t="s">
        <v>1968</v>
      </c>
      <c r="F1431" s="139" t="s">
        <v>1969</v>
      </c>
      <c r="G1431" s="140" t="s">
        <v>264</v>
      </c>
      <c r="H1431" s="141">
        <v>6</v>
      </c>
      <c r="I1431" s="142"/>
      <c r="J1431" s="143">
        <f t="shared" si="110"/>
        <v>0</v>
      </c>
      <c r="K1431" s="144"/>
      <c r="L1431" s="32"/>
      <c r="M1431" s="145" t="s">
        <v>1</v>
      </c>
      <c r="N1431" s="146" t="s">
        <v>39</v>
      </c>
      <c r="P1431" s="147">
        <f t="shared" si="111"/>
        <v>0</v>
      </c>
      <c r="Q1431" s="147">
        <v>0</v>
      </c>
      <c r="R1431" s="147">
        <f t="shared" si="112"/>
        <v>0</v>
      </c>
      <c r="S1431" s="147">
        <v>0</v>
      </c>
      <c r="T1431" s="148">
        <f t="shared" si="113"/>
        <v>0</v>
      </c>
      <c r="AR1431" s="149" t="s">
        <v>205</v>
      </c>
      <c r="AT1431" s="149" t="s">
        <v>201</v>
      </c>
      <c r="AU1431" s="149" t="s">
        <v>223</v>
      </c>
      <c r="AY1431" s="17" t="s">
        <v>199</v>
      </c>
      <c r="BE1431" s="150">
        <f t="shared" si="114"/>
        <v>0</v>
      </c>
      <c r="BF1431" s="150">
        <f t="shared" si="115"/>
        <v>0</v>
      </c>
      <c r="BG1431" s="150">
        <f t="shared" si="116"/>
        <v>0</v>
      </c>
      <c r="BH1431" s="150">
        <f t="shared" si="117"/>
        <v>0</v>
      </c>
      <c r="BI1431" s="150">
        <f t="shared" si="118"/>
        <v>0</v>
      </c>
      <c r="BJ1431" s="17" t="s">
        <v>86</v>
      </c>
      <c r="BK1431" s="150">
        <f t="shared" si="119"/>
        <v>0</v>
      </c>
      <c r="BL1431" s="17" t="s">
        <v>205</v>
      </c>
      <c r="BM1431" s="149" t="s">
        <v>1970</v>
      </c>
    </row>
    <row r="1432" spans="2:65" s="1" customFormat="1" ht="16.5" customHeight="1">
      <c r="B1432" s="32"/>
      <c r="C1432" s="137" t="s">
        <v>1971</v>
      </c>
      <c r="D1432" s="137" t="s">
        <v>201</v>
      </c>
      <c r="E1432" s="138" t="s">
        <v>1972</v>
      </c>
      <c r="F1432" s="139" t="s">
        <v>1973</v>
      </c>
      <c r="G1432" s="140" t="s">
        <v>264</v>
      </c>
      <c r="H1432" s="141">
        <v>13</v>
      </c>
      <c r="I1432" s="142"/>
      <c r="J1432" s="143">
        <f t="shared" si="110"/>
        <v>0</v>
      </c>
      <c r="K1432" s="144"/>
      <c r="L1432" s="32"/>
      <c r="M1432" s="145" t="s">
        <v>1</v>
      </c>
      <c r="N1432" s="146" t="s">
        <v>39</v>
      </c>
      <c r="P1432" s="147">
        <f t="shared" si="111"/>
        <v>0</v>
      </c>
      <c r="Q1432" s="147">
        <v>0</v>
      </c>
      <c r="R1432" s="147">
        <f t="shared" si="112"/>
        <v>0</v>
      </c>
      <c r="S1432" s="147">
        <v>0</v>
      </c>
      <c r="T1432" s="148">
        <f t="shared" si="113"/>
        <v>0</v>
      </c>
      <c r="AR1432" s="149" t="s">
        <v>205</v>
      </c>
      <c r="AT1432" s="149" t="s">
        <v>201</v>
      </c>
      <c r="AU1432" s="149" t="s">
        <v>223</v>
      </c>
      <c r="AY1432" s="17" t="s">
        <v>199</v>
      </c>
      <c r="BE1432" s="150">
        <f t="shared" si="114"/>
        <v>0</v>
      </c>
      <c r="BF1432" s="150">
        <f t="shared" si="115"/>
        <v>0</v>
      </c>
      <c r="BG1432" s="150">
        <f t="shared" si="116"/>
        <v>0</v>
      </c>
      <c r="BH1432" s="150">
        <f t="shared" si="117"/>
        <v>0</v>
      </c>
      <c r="BI1432" s="150">
        <f t="shared" si="118"/>
        <v>0</v>
      </c>
      <c r="BJ1432" s="17" t="s">
        <v>86</v>
      </c>
      <c r="BK1432" s="150">
        <f t="shared" si="119"/>
        <v>0</v>
      </c>
      <c r="BL1432" s="17" t="s">
        <v>205</v>
      </c>
      <c r="BM1432" s="149" t="s">
        <v>1974</v>
      </c>
    </row>
    <row r="1433" spans="2:65" s="1" customFormat="1" ht="16.5" customHeight="1">
      <c r="B1433" s="32"/>
      <c r="C1433" s="137" t="s">
        <v>1975</v>
      </c>
      <c r="D1433" s="137" t="s">
        <v>201</v>
      </c>
      <c r="E1433" s="138" t="s">
        <v>1976</v>
      </c>
      <c r="F1433" s="139" t="s">
        <v>1977</v>
      </c>
      <c r="G1433" s="140" t="s">
        <v>264</v>
      </c>
      <c r="H1433" s="141">
        <v>67</v>
      </c>
      <c r="I1433" s="142"/>
      <c r="J1433" s="143">
        <f t="shared" si="110"/>
        <v>0</v>
      </c>
      <c r="K1433" s="144"/>
      <c r="L1433" s="32"/>
      <c r="M1433" s="145" t="s">
        <v>1</v>
      </c>
      <c r="N1433" s="146" t="s">
        <v>39</v>
      </c>
      <c r="P1433" s="147">
        <f t="shared" si="111"/>
        <v>0</v>
      </c>
      <c r="Q1433" s="147">
        <v>0</v>
      </c>
      <c r="R1433" s="147">
        <f t="shared" si="112"/>
        <v>0</v>
      </c>
      <c r="S1433" s="147">
        <v>0</v>
      </c>
      <c r="T1433" s="148">
        <f t="shared" si="113"/>
        <v>0</v>
      </c>
      <c r="AR1433" s="149" t="s">
        <v>205</v>
      </c>
      <c r="AT1433" s="149" t="s">
        <v>201</v>
      </c>
      <c r="AU1433" s="149" t="s">
        <v>223</v>
      </c>
      <c r="AY1433" s="17" t="s">
        <v>199</v>
      </c>
      <c r="BE1433" s="150">
        <f t="shared" si="114"/>
        <v>0</v>
      </c>
      <c r="BF1433" s="150">
        <f t="shared" si="115"/>
        <v>0</v>
      </c>
      <c r="BG1433" s="150">
        <f t="shared" si="116"/>
        <v>0</v>
      </c>
      <c r="BH1433" s="150">
        <f t="shared" si="117"/>
        <v>0</v>
      </c>
      <c r="BI1433" s="150">
        <f t="shared" si="118"/>
        <v>0</v>
      </c>
      <c r="BJ1433" s="17" t="s">
        <v>86</v>
      </c>
      <c r="BK1433" s="150">
        <f t="shared" si="119"/>
        <v>0</v>
      </c>
      <c r="BL1433" s="17" t="s">
        <v>205</v>
      </c>
      <c r="BM1433" s="149" t="s">
        <v>1978</v>
      </c>
    </row>
    <row r="1434" spans="2:65" s="1" customFormat="1" ht="16.5" customHeight="1">
      <c r="B1434" s="32"/>
      <c r="C1434" s="137" t="s">
        <v>1979</v>
      </c>
      <c r="D1434" s="137" t="s">
        <v>201</v>
      </c>
      <c r="E1434" s="138" t="s">
        <v>1980</v>
      </c>
      <c r="F1434" s="139" t="s">
        <v>1981</v>
      </c>
      <c r="G1434" s="140" t="s">
        <v>204</v>
      </c>
      <c r="H1434" s="141">
        <v>7</v>
      </c>
      <c r="I1434" s="142"/>
      <c r="J1434" s="143">
        <f t="shared" si="110"/>
        <v>0</v>
      </c>
      <c r="K1434" s="144"/>
      <c r="L1434" s="32"/>
      <c r="M1434" s="145" t="s">
        <v>1</v>
      </c>
      <c r="N1434" s="146" t="s">
        <v>39</v>
      </c>
      <c r="P1434" s="147">
        <f t="shared" si="111"/>
        <v>0</v>
      </c>
      <c r="Q1434" s="147">
        <v>0</v>
      </c>
      <c r="R1434" s="147">
        <f t="shared" si="112"/>
        <v>0</v>
      </c>
      <c r="S1434" s="147">
        <v>0</v>
      </c>
      <c r="T1434" s="148">
        <f t="shared" si="113"/>
        <v>0</v>
      </c>
      <c r="AR1434" s="149" t="s">
        <v>205</v>
      </c>
      <c r="AT1434" s="149" t="s">
        <v>201</v>
      </c>
      <c r="AU1434" s="149" t="s">
        <v>223</v>
      </c>
      <c r="AY1434" s="17" t="s">
        <v>199</v>
      </c>
      <c r="BE1434" s="150">
        <f t="shared" si="114"/>
        <v>0</v>
      </c>
      <c r="BF1434" s="150">
        <f t="shared" si="115"/>
        <v>0</v>
      </c>
      <c r="BG1434" s="150">
        <f t="shared" si="116"/>
        <v>0</v>
      </c>
      <c r="BH1434" s="150">
        <f t="shared" si="117"/>
        <v>0</v>
      </c>
      <c r="BI1434" s="150">
        <f t="shared" si="118"/>
        <v>0</v>
      </c>
      <c r="BJ1434" s="17" t="s">
        <v>86</v>
      </c>
      <c r="BK1434" s="150">
        <f t="shared" si="119"/>
        <v>0</v>
      </c>
      <c r="BL1434" s="17" t="s">
        <v>205</v>
      </c>
      <c r="BM1434" s="149" t="s">
        <v>1982</v>
      </c>
    </row>
    <row r="1435" spans="2:65" s="1" customFormat="1" ht="16.5" customHeight="1">
      <c r="B1435" s="32"/>
      <c r="C1435" s="137" t="s">
        <v>1983</v>
      </c>
      <c r="D1435" s="137" t="s">
        <v>201</v>
      </c>
      <c r="E1435" s="138" t="s">
        <v>1984</v>
      </c>
      <c r="F1435" s="139" t="s">
        <v>1985</v>
      </c>
      <c r="G1435" s="140" t="s">
        <v>1607</v>
      </c>
      <c r="H1435" s="141">
        <v>5</v>
      </c>
      <c r="I1435" s="142"/>
      <c r="J1435" s="143">
        <f t="shared" si="110"/>
        <v>0</v>
      </c>
      <c r="K1435" s="144"/>
      <c r="L1435" s="32"/>
      <c r="M1435" s="145" t="s">
        <v>1</v>
      </c>
      <c r="N1435" s="146" t="s">
        <v>39</v>
      </c>
      <c r="P1435" s="147">
        <f t="shared" si="111"/>
        <v>0</v>
      </c>
      <c r="Q1435" s="147">
        <v>0</v>
      </c>
      <c r="R1435" s="147">
        <f t="shared" si="112"/>
        <v>0</v>
      </c>
      <c r="S1435" s="147">
        <v>0</v>
      </c>
      <c r="T1435" s="148">
        <f t="shared" si="113"/>
        <v>0</v>
      </c>
      <c r="AR1435" s="149" t="s">
        <v>205</v>
      </c>
      <c r="AT1435" s="149" t="s">
        <v>201</v>
      </c>
      <c r="AU1435" s="149" t="s">
        <v>223</v>
      </c>
      <c r="AY1435" s="17" t="s">
        <v>199</v>
      </c>
      <c r="BE1435" s="150">
        <f t="shared" si="114"/>
        <v>0</v>
      </c>
      <c r="BF1435" s="150">
        <f t="shared" si="115"/>
        <v>0</v>
      </c>
      <c r="BG1435" s="150">
        <f t="shared" si="116"/>
        <v>0</v>
      </c>
      <c r="BH1435" s="150">
        <f t="shared" si="117"/>
        <v>0</v>
      </c>
      <c r="BI1435" s="150">
        <f t="shared" si="118"/>
        <v>0</v>
      </c>
      <c r="BJ1435" s="17" t="s">
        <v>86</v>
      </c>
      <c r="BK1435" s="150">
        <f t="shared" si="119"/>
        <v>0</v>
      </c>
      <c r="BL1435" s="17" t="s">
        <v>205</v>
      </c>
      <c r="BM1435" s="149" t="s">
        <v>1986</v>
      </c>
    </row>
    <row r="1436" spans="2:65" s="1" customFormat="1" ht="16.5" customHeight="1">
      <c r="B1436" s="32"/>
      <c r="C1436" s="137" t="s">
        <v>1987</v>
      </c>
      <c r="D1436" s="137" t="s">
        <v>201</v>
      </c>
      <c r="E1436" s="138" t="s">
        <v>1988</v>
      </c>
      <c r="F1436" s="139" t="s">
        <v>1989</v>
      </c>
      <c r="G1436" s="140" t="s">
        <v>1607</v>
      </c>
      <c r="H1436" s="141">
        <v>1</v>
      </c>
      <c r="I1436" s="142"/>
      <c r="J1436" s="143">
        <f t="shared" si="110"/>
        <v>0</v>
      </c>
      <c r="K1436" s="144"/>
      <c r="L1436" s="32"/>
      <c r="M1436" s="145" t="s">
        <v>1</v>
      </c>
      <c r="N1436" s="146" t="s">
        <v>39</v>
      </c>
      <c r="P1436" s="147">
        <f t="shared" si="111"/>
        <v>0</v>
      </c>
      <c r="Q1436" s="147">
        <v>0</v>
      </c>
      <c r="R1436" s="147">
        <f t="shared" si="112"/>
        <v>0</v>
      </c>
      <c r="S1436" s="147">
        <v>0</v>
      </c>
      <c r="T1436" s="148">
        <f t="shared" si="113"/>
        <v>0</v>
      </c>
      <c r="AR1436" s="149" t="s">
        <v>205</v>
      </c>
      <c r="AT1436" s="149" t="s">
        <v>201</v>
      </c>
      <c r="AU1436" s="149" t="s">
        <v>223</v>
      </c>
      <c r="AY1436" s="17" t="s">
        <v>199</v>
      </c>
      <c r="BE1436" s="150">
        <f t="shared" si="114"/>
        <v>0</v>
      </c>
      <c r="BF1436" s="150">
        <f t="shared" si="115"/>
        <v>0</v>
      </c>
      <c r="BG1436" s="150">
        <f t="shared" si="116"/>
        <v>0</v>
      </c>
      <c r="BH1436" s="150">
        <f t="shared" si="117"/>
        <v>0</v>
      </c>
      <c r="BI1436" s="150">
        <f t="shared" si="118"/>
        <v>0</v>
      </c>
      <c r="BJ1436" s="17" t="s">
        <v>86</v>
      </c>
      <c r="BK1436" s="150">
        <f t="shared" si="119"/>
        <v>0</v>
      </c>
      <c r="BL1436" s="17" t="s">
        <v>205</v>
      </c>
      <c r="BM1436" s="149" t="s">
        <v>1990</v>
      </c>
    </row>
    <row r="1437" spans="2:65" s="1" customFormat="1" ht="16.5" customHeight="1">
      <c r="B1437" s="32"/>
      <c r="C1437" s="137" t="s">
        <v>1991</v>
      </c>
      <c r="D1437" s="137" t="s">
        <v>201</v>
      </c>
      <c r="E1437" s="138" t="s">
        <v>1992</v>
      </c>
      <c r="F1437" s="139" t="s">
        <v>1993</v>
      </c>
      <c r="G1437" s="140" t="s">
        <v>1607</v>
      </c>
      <c r="H1437" s="141">
        <v>1</v>
      </c>
      <c r="I1437" s="142"/>
      <c r="J1437" s="143">
        <f t="shared" si="110"/>
        <v>0</v>
      </c>
      <c r="K1437" s="144"/>
      <c r="L1437" s="32"/>
      <c r="M1437" s="145" t="s">
        <v>1</v>
      </c>
      <c r="N1437" s="146" t="s">
        <v>39</v>
      </c>
      <c r="P1437" s="147">
        <f t="shared" si="111"/>
        <v>0</v>
      </c>
      <c r="Q1437" s="147">
        <v>0</v>
      </c>
      <c r="R1437" s="147">
        <f t="shared" si="112"/>
        <v>0</v>
      </c>
      <c r="S1437" s="147">
        <v>0</v>
      </c>
      <c r="T1437" s="148">
        <f t="shared" si="113"/>
        <v>0</v>
      </c>
      <c r="AR1437" s="149" t="s">
        <v>205</v>
      </c>
      <c r="AT1437" s="149" t="s">
        <v>201</v>
      </c>
      <c r="AU1437" s="149" t="s">
        <v>223</v>
      </c>
      <c r="AY1437" s="17" t="s">
        <v>199</v>
      </c>
      <c r="BE1437" s="150">
        <f t="shared" si="114"/>
        <v>0</v>
      </c>
      <c r="BF1437" s="150">
        <f t="shared" si="115"/>
        <v>0</v>
      </c>
      <c r="BG1437" s="150">
        <f t="shared" si="116"/>
        <v>0</v>
      </c>
      <c r="BH1437" s="150">
        <f t="shared" si="117"/>
        <v>0</v>
      </c>
      <c r="BI1437" s="150">
        <f t="shared" si="118"/>
        <v>0</v>
      </c>
      <c r="BJ1437" s="17" t="s">
        <v>86</v>
      </c>
      <c r="BK1437" s="150">
        <f t="shared" si="119"/>
        <v>0</v>
      </c>
      <c r="BL1437" s="17" t="s">
        <v>205</v>
      </c>
      <c r="BM1437" s="149" t="s">
        <v>1994</v>
      </c>
    </row>
    <row r="1438" spans="2:65" s="1" customFormat="1" ht="16.5" customHeight="1">
      <c r="B1438" s="32"/>
      <c r="C1438" s="137" t="s">
        <v>1995</v>
      </c>
      <c r="D1438" s="137" t="s">
        <v>201</v>
      </c>
      <c r="E1438" s="138" t="s">
        <v>1996</v>
      </c>
      <c r="F1438" s="139" t="s">
        <v>1997</v>
      </c>
      <c r="G1438" s="140" t="s">
        <v>296</v>
      </c>
      <c r="H1438" s="141">
        <v>16</v>
      </c>
      <c r="I1438" s="142"/>
      <c r="J1438" s="143">
        <f t="shared" si="110"/>
        <v>0</v>
      </c>
      <c r="K1438" s="144"/>
      <c r="L1438" s="32"/>
      <c r="M1438" s="145" t="s">
        <v>1</v>
      </c>
      <c r="N1438" s="146" t="s">
        <v>39</v>
      </c>
      <c r="P1438" s="147">
        <f t="shared" si="111"/>
        <v>0</v>
      </c>
      <c r="Q1438" s="147">
        <v>0</v>
      </c>
      <c r="R1438" s="147">
        <f t="shared" si="112"/>
        <v>0</v>
      </c>
      <c r="S1438" s="147">
        <v>0</v>
      </c>
      <c r="T1438" s="148">
        <f t="shared" si="113"/>
        <v>0</v>
      </c>
      <c r="AR1438" s="149" t="s">
        <v>205</v>
      </c>
      <c r="AT1438" s="149" t="s">
        <v>201</v>
      </c>
      <c r="AU1438" s="149" t="s">
        <v>223</v>
      </c>
      <c r="AY1438" s="17" t="s">
        <v>199</v>
      </c>
      <c r="BE1438" s="150">
        <f t="shared" si="114"/>
        <v>0</v>
      </c>
      <c r="BF1438" s="150">
        <f t="shared" si="115"/>
        <v>0</v>
      </c>
      <c r="BG1438" s="150">
        <f t="shared" si="116"/>
        <v>0</v>
      </c>
      <c r="BH1438" s="150">
        <f t="shared" si="117"/>
        <v>0</v>
      </c>
      <c r="BI1438" s="150">
        <f t="shared" si="118"/>
        <v>0</v>
      </c>
      <c r="BJ1438" s="17" t="s">
        <v>86</v>
      </c>
      <c r="BK1438" s="150">
        <f t="shared" si="119"/>
        <v>0</v>
      </c>
      <c r="BL1438" s="17" t="s">
        <v>205</v>
      </c>
      <c r="BM1438" s="149" t="s">
        <v>1998</v>
      </c>
    </row>
    <row r="1439" spans="2:65" s="1" customFormat="1" ht="21.75" customHeight="1">
      <c r="B1439" s="32"/>
      <c r="C1439" s="137" t="s">
        <v>1999</v>
      </c>
      <c r="D1439" s="137" t="s">
        <v>201</v>
      </c>
      <c r="E1439" s="138" t="s">
        <v>2000</v>
      </c>
      <c r="F1439" s="139" t="s">
        <v>1865</v>
      </c>
      <c r="G1439" s="140" t="s">
        <v>296</v>
      </c>
      <c r="H1439" s="141">
        <v>1</v>
      </c>
      <c r="I1439" s="142"/>
      <c r="J1439" s="143">
        <f t="shared" si="110"/>
        <v>0</v>
      </c>
      <c r="K1439" s="144"/>
      <c r="L1439" s="32"/>
      <c r="M1439" s="145" t="s">
        <v>1</v>
      </c>
      <c r="N1439" s="146" t="s">
        <v>39</v>
      </c>
      <c r="P1439" s="147">
        <f t="shared" si="111"/>
        <v>0</v>
      </c>
      <c r="Q1439" s="147">
        <v>0</v>
      </c>
      <c r="R1439" s="147">
        <f t="shared" si="112"/>
        <v>0</v>
      </c>
      <c r="S1439" s="147">
        <v>0</v>
      </c>
      <c r="T1439" s="148">
        <f t="shared" si="113"/>
        <v>0</v>
      </c>
      <c r="AR1439" s="149" t="s">
        <v>205</v>
      </c>
      <c r="AT1439" s="149" t="s">
        <v>201</v>
      </c>
      <c r="AU1439" s="149" t="s">
        <v>223</v>
      </c>
      <c r="AY1439" s="17" t="s">
        <v>199</v>
      </c>
      <c r="BE1439" s="150">
        <f t="shared" si="114"/>
        <v>0</v>
      </c>
      <c r="BF1439" s="150">
        <f t="shared" si="115"/>
        <v>0</v>
      </c>
      <c r="BG1439" s="150">
        <f t="shared" si="116"/>
        <v>0</v>
      </c>
      <c r="BH1439" s="150">
        <f t="shared" si="117"/>
        <v>0</v>
      </c>
      <c r="BI1439" s="150">
        <f t="shared" si="118"/>
        <v>0</v>
      </c>
      <c r="BJ1439" s="17" t="s">
        <v>86</v>
      </c>
      <c r="BK1439" s="150">
        <f t="shared" si="119"/>
        <v>0</v>
      </c>
      <c r="BL1439" s="17" t="s">
        <v>205</v>
      </c>
      <c r="BM1439" s="149" t="s">
        <v>2001</v>
      </c>
    </row>
    <row r="1440" spans="2:65" s="1" customFormat="1" ht="16.5" customHeight="1">
      <c r="B1440" s="32"/>
      <c r="C1440" s="137" t="s">
        <v>2002</v>
      </c>
      <c r="D1440" s="137" t="s">
        <v>201</v>
      </c>
      <c r="E1440" s="138" t="s">
        <v>2003</v>
      </c>
      <c r="F1440" s="139" t="s">
        <v>2004</v>
      </c>
      <c r="G1440" s="140" t="s">
        <v>296</v>
      </c>
      <c r="H1440" s="141">
        <v>1</v>
      </c>
      <c r="I1440" s="142"/>
      <c r="J1440" s="143">
        <f t="shared" si="110"/>
        <v>0</v>
      </c>
      <c r="K1440" s="144"/>
      <c r="L1440" s="32"/>
      <c r="M1440" s="145" t="s">
        <v>1</v>
      </c>
      <c r="N1440" s="146" t="s">
        <v>39</v>
      </c>
      <c r="P1440" s="147">
        <f t="shared" si="111"/>
        <v>0</v>
      </c>
      <c r="Q1440" s="147">
        <v>0</v>
      </c>
      <c r="R1440" s="147">
        <f t="shared" si="112"/>
        <v>0</v>
      </c>
      <c r="S1440" s="147">
        <v>0</v>
      </c>
      <c r="T1440" s="148">
        <f t="shared" si="113"/>
        <v>0</v>
      </c>
      <c r="AR1440" s="149" t="s">
        <v>205</v>
      </c>
      <c r="AT1440" s="149" t="s">
        <v>201</v>
      </c>
      <c r="AU1440" s="149" t="s">
        <v>223</v>
      </c>
      <c r="AY1440" s="17" t="s">
        <v>199</v>
      </c>
      <c r="BE1440" s="150">
        <f t="shared" si="114"/>
        <v>0</v>
      </c>
      <c r="BF1440" s="150">
        <f t="shared" si="115"/>
        <v>0</v>
      </c>
      <c r="BG1440" s="150">
        <f t="shared" si="116"/>
        <v>0</v>
      </c>
      <c r="BH1440" s="150">
        <f t="shared" si="117"/>
        <v>0</v>
      </c>
      <c r="BI1440" s="150">
        <f t="shared" si="118"/>
        <v>0</v>
      </c>
      <c r="BJ1440" s="17" t="s">
        <v>86</v>
      </c>
      <c r="BK1440" s="150">
        <f t="shared" si="119"/>
        <v>0</v>
      </c>
      <c r="BL1440" s="17" t="s">
        <v>205</v>
      </c>
      <c r="BM1440" s="149" t="s">
        <v>2005</v>
      </c>
    </row>
    <row r="1441" spans="2:65" s="1" customFormat="1" ht="16.5" customHeight="1">
      <c r="B1441" s="32"/>
      <c r="C1441" s="137" t="s">
        <v>2006</v>
      </c>
      <c r="D1441" s="137" t="s">
        <v>201</v>
      </c>
      <c r="E1441" s="138" t="s">
        <v>2007</v>
      </c>
      <c r="F1441" s="139" t="s">
        <v>2008</v>
      </c>
      <c r="G1441" s="140" t="s">
        <v>296</v>
      </c>
      <c r="H1441" s="141">
        <v>1</v>
      </c>
      <c r="I1441" s="142"/>
      <c r="J1441" s="143">
        <f t="shared" si="110"/>
        <v>0</v>
      </c>
      <c r="K1441" s="144"/>
      <c r="L1441" s="32"/>
      <c r="M1441" s="145" t="s">
        <v>1</v>
      </c>
      <c r="N1441" s="146" t="s">
        <v>39</v>
      </c>
      <c r="P1441" s="147">
        <f t="shared" si="111"/>
        <v>0</v>
      </c>
      <c r="Q1441" s="147">
        <v>0</v>
      </c>
      <c r="R1441" s="147">
        <f t="shared" si="112"/>
        <v>0</v>
      </c>
      <c r="S1441" s="147">
        <v>0</v>
      </c>
      <c r="T1441" s="148">
        <f t="shared" si="113"/>
        <v>0</v>
      </c>
      <c r="AR1441" s="149" t="s">
        <v>205</v>
      </c>
      <c r="AT1441" s="149" t="s">
        <v>201</v>
      </c>
      <c r="AU1441" s="149" t="s">
        <v>223</v>
      </c>
      <c r="AY1441" s="17" t="s">
        <v>199</v>
      </c>
      <c r="BE1441" s="150">
        <f t="shared" si="114"/>
        <v>0</v>
      </c>
      <c r="BF1441" s="150">
        <f t="shared" si="115"/>
        <v>0</v>
      </c>
      <c r="BG1441" s="150">
        <f t="shared" si="116"/>
        <v>0</v>
      </c>
      <c r="BH1441" s="150">
        <f t="shared" si="117"/>
        <v>0</v>
      </c>
      <c r="BI1441" s="150">
        <f t="shared" si="118"/>
        <v>0</v>
      </c>
      <c r="BJ1441" s="17" t="s">
        <v>86</v>
      </c>
      <c r="BK1441" s="150">
        <f t="shared" si="119"/>
        <v>0</v>
      </c>
      <c r="BL1441" s="17" t="s">
        <v>205</v>
      </c>
      <c r="BM1441" s="149" t="s">
        <v>2009</v>
      </c>
    </row>
    <row r="1442" spans="2:65" s="1" customFormat="1" ht="16.5" customHeight="1">
      <c r="B1442" s="32"/>
      <c r="C1442" s="137" t="s">
        <v>2010</v>
      </c>
      <c r="D1442" s="137" t="s">
        <v>201</v>
      </c>
      <c r="E1442" s="138" t="s">
        <v>2011</v>
      </c>
      <c r="F1442" s="139" t="s">
        <v>2012</v>
      </c>
      <c r="G1442" s="140" t="s">
        <v>296</v>
      </c>
      <c r="H1442" s="141">
        <v>1</v>
      </c>
      <c r="I1442" s="142"/>
      <c r="J1442" s="143">
        <f t="shared" si="110"/>
        <v>0</v>
      </c>
      <c r="K1442" s="144"/>
      <c r="L1442" s="32"/>
      <c r="M1442" s="145" t="s">
        <v>1</v>
      </c>
      <c r="N1442" s="146" t="s">
        <v>39</v>
      </c>
      <c r="P1442" s="147">
        <f t="shared" si="111"/>
        <v>0</v>
      </c>
      <c r="Q1442" s="147">
        <v>0</v>
      </c>
      <c r="R1442" s="147">
        <f t="shared" si="112"/>
        <v>0</v>
      </c>
      <c r="S1442" s="147">
        <v>0</v>
      </c>
      <c r="T1442" s="148">
        <f t="shared" si="113"/>
        <v>0</v>
      </c>
      <c r="AR1442" s="149" t="s">
        <v>205</v>
      </c>
      <c r="AT1442" s="149" t="s">
        <v>201</v>
      </c>
      <c r="AU1442" s="149" t="s">
        <v>223</v>
      </c>
      <c r="AY1442" s="17" t="s">
        <v>199</v>
      </c>
      <c r="BE1442" s="150">
        <f t="shared" si="114"/>
        <v>0</v>
      </c>
      <c r="BF1442" s="150">
        <f t="shared" si="115"/>
        <v>0</v>
      </c>
      <c r="BG1442" s="150">
        <f t="shared" si="116"/>
        <v>0</v>
      </c>
      <c r="BH1442" s="150">
        <f t="shared" si="117"/>
        <v>0</v>
      </c>
      <c r="BI1442" s="150">
        <f t="shared" si="118"/>
        <v>0</v>
      </c>
      <c r="BJ1442" s="17" t="s">
        <v>86</v>
      </c>
      <c r="BK1442" s="150">
        <f t="shared" si="119"/>
        <v>0</v>
      </c>
      <c r="BL1442" s="17" t="s">
        <v>205</v>
      </c>
      <c r="BM1442" s="149" t="s">
        <v>2013</v>
      </c>
    </row>
    <row r="1443" spans="2:65" s="11" customFormat="1" ht="20.75" customHeight="1">
      <c r="B1443" s="125"/>
      <c r="D1443" s="126" t="s">
        <v>72</v>
      </c>
      <c r="E1443" s="135" t="s">
        <v>2014</v>
      </c>
      <c r="F1443" s="135" t="s">
        <v>2015</v>
      </c>
      <c r="I1443" s="128"/>
      <c r="J1443" s="136">
        <f>BK1443</f>
        <v>0</v>
      </c>
      <c r="L1443" s="125"/>
      <c r="M1443" s="130"/>
      <c r="P1443" s="131">
        <f>SUM(P1444:P1478)</f>
        <v>0</v>
      </c>
      <c r="R1443" s="131">
        <f>SUM(R1444:R1478)</f>
        <v>0</v>
      </c>
      <c r="T1443" s="132">
        <f>SUM(T1444:T1478)</f>
        <v>0</v>
      </c>
      <c r="AR1443" s="126" t="s">
        <v>86</v>
      </c>
      <c r="AT1443" s="133" t="s">
        <v>72</v>
      </c>
      <c r="AU1443" s="133" t="s">
        <v>86</v>
      </c>
      <c r="AY1443" s="126" t="s">
        <v>199</v>
      </c>
      <c r="BK1443" s="134">
        <f>SUM(BK1444:BK1478)</f>
        <v>0</v>
      </c>
    </row>
    <row r="1444" spans="2:65" s="1" customFormat="1" ht="76.25" customHeight="1">
      <c r="B1444" s="32"/>
      <c r="C1444" s="137" t="s">
        <v>2016</v>
      </c>
      <c r="D1444" s="137" t="s">
        <v>201</v>
      </c>
      <c r="E1444" s="138" t="s">
        <v>2017</v>
      </c>
      <c r="F1444" s="139" t="s">
        <v>1881</v>
      </c>
      <c r="G1444" s="140" t="s">
        <v>1607</v>
      </c>
      <c r="H1444" s="141">
        <v>1</v>
      </c>
      <c r="I1444" s="142"/>
      <c r="J1444" s="143">
        <f t="shared" ref="J1444:J1478" si="120">ROUND(I1444*H1444,2)</f>
        <v>0</v>
      </c>
      <c r="K1444" s="144"/>
      <c r="L1444" s="32"/>
      <c r="M1444" s="145" t="s">
        <v>1</v>
      </c>
      <c r="N1444" s="146" t="s">
        <v>39</v>
      </c>
      <c r="P1444" s="147">
        <f t="shared" ref="P1444:P1478" si="121">O1444*H1444</f>
        <v>0</v>
      </c>
      <c r="Q1444" s="147">
        <v>0</v>
      </c>
      <c r="R1444" s="147">
        <f t="shared" ref="R1444:R1478" si="122">Q1444*H1444</f>
        <v>0</v>
      </c>
      <c r="S1444" s="147">
        <v>0</v>
      </c>
      <c r="T1444" s="148">
        <f t="shared" ref="T1444:T1478" si="123">S1444*H1444</f>
        <v>0</v>
      </c>
      <c r="AR1444" s="149" t="s">
        <v>205</v>
      </c>
      <c r="AT1444" s="149" t="s">
        <v>201</v>
      </c>
      <c r="AU1444" s="149" t="s">
        <v>223</v>
      </c>
      <c r="AY1444" s="17" t="s">
        <v>199</v>
      </c>
      <c r="BE1444" s="150">
        <f t="shared" ref="BE1444:BE1478" si="124">IF(N1444="základní",J1444,0)</f>
        <v>0</v>
      </c>
      <c r="BF1444" s="150">
        <f t="shared" ref="BF1444:BF1478" si="125">IF(N1444="snížená",J1444,0)</f>
        <v>0</v>
      </c>
      <c r="BG1444" s="150">
        <f t="shared" ref="BG1444:BG1478" si="126">IF(N1444="zákl. přenesená",J1444,0)</f>
        <v>0</v>
      </c>
      <c r="BH1444" s="150">
        <f t="shared" ref="BH1444:BH1478" si="127">IF(N1444="sníž. přenesená",J1444,0)</f>
        <v>0</v>
      </c>
      <c r="BI1444" s="150">
        <f t="shared" ref="BI1444:BI1478" si="128">IF(N1444="nulová",J1444,0)</f>
        <v>0</v>
      </c>
      <c r="BJ1444" s="17" t="s">
        <v>86</v>
      </c>
      <c r="BK1444" s="150">
        <f t="shared" ref="BK1444:BK1478" si="129">ROUND(I1444*H1444,2)</f>
        <v>0</v>
      </c>
      <c r="BL1444" s="17" t="s">
        <v>205</v>
      </c>
      <c r="BM1444" s="149" t="s">
        <v>2018</v>
      </c>
    </row>
    <row r="1445" spans="2:65" s="1" customFormat="1" ht="16.5" customHeight="1">
      <c r="B1445" s="32"/>
      <c r="C1445" s="137" t="s">
        <v>2019</v>
      </c>
      <c r="D1445" s="137" t="s">
        <v>201</v>
      </c>
      <c r="E1445" s="138" t="s">
        <v>2020</v>
      </c>
      <c r="F1445" s="139" t="s">
        <v>1885</v>
      </c>
      <c r="G1445" s="140" t="s">
        <v>1607</v>
      </c>
      <c r="H1445" s="141">
        <v>1</v>
      </c>
      <c r="I1445" s="142"/>
      <c r="J1445" s="143">
        <f t="shared" si="120"/>
        <v>0</v>
      </c>
      <c r="K1445" s="144"/>
      <c r="L1445" s="32"/>
      <c r="M1445" s="145" t="s">
        <v>1</v>
      </c>
      <c r="N1445" s="146" t="s">
        <v>39</v>
      </c>
      <c r="P1445" s="147">
        <f t="shared" si="121"/>
        <v>0</v>
      </c>
      <c r="Q1445" s="147">
        <v>0</v>
      </c>
      <c r="R1445" s="147">
        <f t="shared" si="122"/>
        <v>0</v>
      </c>
      <c r="S1445" s="147">
        <v>0</v>
      </c>
      <c r="T1445" s="148">
        <f t="shared" si="123"/>
        <v>0</v>
      </c>
      <c r="AR1445" s="149" t="s">
        <v>205</v>
      </c>
      <c r="AT1445" s="149" t="s">
        <v>201</v>
      </c>
      <c r="AU1445" s="149" t="s">
        <v>223</v>
      </c>
      <c r="AY1445" s="17" t="s">
        <v>199</v>
      </c>
      <c r="BE1445" s="150">
        <f t="shared" si="124"/>
        <v>0</v>
      </c>
      <c r="BF1445" s="150">
        <f t="shared" si="125"/>
        <v>0</v>
      </c>
      <c r="BG1445" s="150">
        <f t="shared" si="126"/>
        <v>0</v>
      </c>
      <c r="BH1445" s="150">
        <f t="shared" si="127"/>
        <v>0</v>
      </c>
      <c r="BI1445" s="150">
        <f t="shared" si="128"/>
        <v>0</v>
      </c>
      <c r="BJ1445" s="17" t="s">
        <v>86</v>
      </c>
      <c r="BK1445" s="150">
        <f t="shared" si="129"/>
        <v>0</v>
      </c>
      <c r="BL1445" s="17" t="s">
        <v>205</v>
      </c>
      <c r="BM1445" s="149" t="s">
        <v>2021</v>
      </c>
    </row>
    <row r="1446" spans="2:65" s="1" customFormat="1" ht="16.5" customHeight="1">
      <c r="B1446" s="32"/>
      <c r="C1446" s="137" t="s">
        <v>2022</v>
      </c>
      <c r="D1446" s="137" t="s">
        <v>201</v>
      </c>
      <c r="E1446" s="138" t="s">
        <v>2023</v>
      </c>
      <c r="F1446" s="139" t="s">
        <v>1889</v>
      </c>
      <c r="G1446" s="140" t="s">
        <v>1607</v>
      </c>
      <c r="H1446" s="141">
        <v>10</v>
      </c>
      <c r="I1446" s="142"/>
      <c r="J1446" s="143">
        <f t="shared" si="120"/>
        <v>0</v>
      </c>
      <c r="K1446" s="144"/>
      <c r="L1446" s="32"/>
      <c r="M1446" s="145" t="s">
        <v>1</v>
      </c>
      <c r="N1446" s="146" t="s">
        <v>39</v>
      </c>
      <c r="P1446" s="147">
        <f t="shared" si="121"/>
        <v>0</v>
      </c>
      <c r="Q1446" s="147">
        <v>0</v>
      </c>
      <c r="R1446" s="147">
        <f t="shared" si="122"/>
        <v>0</v>
      </c>
      <c r="S1446" s="147">
        <v>0</v>
      </c>
      <c r="T1446" s="148">
        <f t="shared" si="123"/>
        <v>0</v>
      </c>
      <c r="AR1446" s="149" t="s">
        <v>205</v>
      </c>
      <c r="AT1446" s="149" t="s">
        <v>201</v>
      </c>
      <c r="AU1446" s="149" t="s">
        <v>223</v>
      </c>
      <c r="AY1446" s="17" t="s">
        <v>199</v>
      </c>
      <c r="BE1446" s="150">
        <f t="shared" si="124"/>
        <v>0</v>
      </c>
      <c r="BF1446" s="150">
        <f t="shared" si="125"/>
        <v>0</v>
      </c>
      <c r="BG1446" s="150">
        <f t="shared" si="126"/>
        <v>0</v>
      </c>
      <c r="BH1446" s="150">
        <f t="shared" si="127"/>
        <v>0</v>
      </c>
      <c r="BI1446" s="150">
        <f t="shared" si="128"/>
        <v>0</v>
      </c>
      <c r="BJ1446" s="17" t="s">
        <v>86</v>
      </c>
      <c r="BK1446" s="150">
        <f t="shared" si="129"/>
        <v>0</v>
      </c>
      <c r="BL1446" s="17" t="s">
        <v>205</v>
      </c>
      <c r="BM1446" s="149" t="s">
        <v>2024</v>
      </c>
    </row>
    <row r="1447" spans="2:65" s="1" customFormat="1" ht="16.5" customHeight="1">
      <c r="B1447" s="32"/>
      <c r="C1447" s="137" t="s">
        <v>2025</v>
      </c>
      <c r="D1447" s="137" t="s">
        <v>201</v>
      </c>
      <c r="E1447" s="138" t="s">
        <v>2026</v>
      </c>
      <c r="F1447" s="139" t="s">
        <v>1893</v>
      </c>
      <c r="G1447" s="140" t="s">
        <v>1607</v>
      </c>
      <c r="H1447" s="141">
        <v>2</v>
      </c>
      <c r="I1447" s="142"/>
      <c r="J1447" s="143">
        <f t="shared" si="120"/>
        <v>0</v>
      </c>
      <c r="K1447" s="144"/>
      <c r="L1447" s="32"/>
      <c r="M1447" s="145" t="s">
        <v>1</v>
      </c>
      <c r="N1447" s="146" t="s">
        <v>39</v>
      </c>
      <c r="P1447" s="147">
        <f t="shared" si="121"/>
        <v>0</v>
      </c>
      <c r="Q1447" s="147">
        <v>0</v>
      </c>
      <c r="R1447" s="147">
        <f t="shared" si="122"/>
        <v>0</v>
      </c>
      <c r="S1447" s="147">
        <v>0</v>
      </c>
      <c r="T1447" s="148">
        <f t="shared" si="123"/>
        <v>0</v>
      </c>
      <c r="AR1447" s="149" t="s">
        <v>205</v>
      </c>
      <c r="AT1447" s="149" t="s">
        <v>201</v>
      </c>
      <c r="AU1447" s="149" t="s">
        <v>223</v>
      </c>
      <c r="AY1447" s="17" t="s">
        <v>199</v>
      </c>
      <c r="BE1447" s="150">
        <f t="shared" si="124"/>
        <v>0</v>
      </c>
      <c r="BF1447" s="150">
        <f t="shared" si="125"/>
        <v>0</v>
      </c>
      <c r="BG1447" s="150">
        <f t="shared" si="126"/>
        <v>0</v>
      </c>
      <c r="BH1447" s="150">
        <f t="shared" si="127"/>
        <v>0</v>
      </c>
      <c r="BI1447" s="150">
        <f t="shared" si="128"/>
        <v>0</v>
      </c>
      <c r="BJ1447" s="17" t="s">
        <v>86</v>
      </c>
      <c r="BK1447" s="150">
        <f t="shared" si="129"/>
        <v>0</v>
      </c>
      <c r="BL1447" s="17" t="s">
        <v>205</v>
      </c>
      <c r="BM1447" s="149" t="s">
        <v>2027</v>
      </c>
    </row>
    <row r="1448" spans="2:65" s="1" customFormat="1" ht="16.5" customHeight="1">
      <c r="B1448" s="32"/>
      <c r="C1448" s="137" t="s">
        <v>2028</v>
      </c>
      <c r="D1448" s="137" t="s">
        <v>201</v>
      </c>
      <c r="E1448" s="138" t="s">
        <v>2029</v>
      </c>
      <c r="F1448" s="139" t="s">
        <v>1897</v>
      </c>
      <c r="G1448" s="140" t="s">
        <v>1607</v>
      </c>
      <c r="H1448" s="141">
        <v>1</v>
      </c>
      <c r="I1448" s="142"/>
      <c r="J1448" s="143">
        <f t="shared" si="120"/>
        <v>0</v>
      </c>
      <c r="K1448" s="144"/>
      <c r="L1448" s="32"/>
      <c r="M1448" s="145" t="s">
        <v>1</v>
      </c>
      <c r="N1448" s="146" t="s">
        <v>39</v>
      </c>
      <c r="P1448" s="147">
        <f t="shared" si="121"/>
        <v>0</v>
      </c>
      <c r="Q1448" s="147">
        <v>0</v>
      </c>
      <c r="R1448" s="147">
        <f t="shared" si="122"/>
        <v>0</v>
      </c>
      <c r="S1448" s="147">
        <v>0</v>
      </c>
      <c r="T1448" s="148">
        <f t="shared" si="123"/>
        <v>0</v>
      </c>
      <c r="AR1448" s="149" t="s">
        <v>205</v>
      </c>
      <c r="AT1448" s="149" t="s">
        <v>201</v>
      </c>
      <c r="AU1448" s="149" t="s">
        <v>223</v>
      </c>
      <c r="AY1448" s="17" t="s">
        <v>199</v>
      </c>
      <c r="BE1448" s="150">
        <f t="shared" si="124"/>
        <v>0</v>
      </c>
      <c r="BF1448" s="150">
        <f t="shared" si="125"/>
        <v>0</v>
      </c>
      <c r="BG1448" s="150">
        <f t="shared" si="126"/>
        <v>0</v>
      </c>
      <c r="BH1448" s="150">
        <f t="shared" si="127"/>
        <v>0</v>
      </c>
      <c r="BI1448" s="150">
        <f t="shared" si="128"/>
        <v>0</v>
      </c>
      <c r="BJ1448" s="17" t="s">
        <v>86</v>
      </c>
      <c r="BK1448" s="150">
        <f t="shared" si="129"/>
        <v>0</v>
      </c>
      <c r="BL1448" s="17" t="s">
        <v>205</v>
      </c>
      <c r="BM1448" s="149" t="s">
        <v>2030</v>
      </c>
    </row>
    <row r="1449" spans="2:65" s="1" customFormat="1" ht="16.5" customHeight="1">
      <c r="B1449" s="32"/>
      <c r="C1449" s="137" t="s">
        <v>2031</v>
      </c>
      <c r="D1449" s="137" t="s">
        <v>201</v>
      </c>
      <c r="E1449" s="138" t="s">
        <v>2032</v>
      </c>
      <c r="F1449" s="139" t="s">
        <v>1901</v>
      </c>
      <c r="G1449" s="140" t="s">
        <v>1607</v>
      </c>
      <c r="H1449" s="141">
        <v>1</v>
      </c>
      <c r="I1449" s="142"/>
      <c r="J1449" s="143">
        <f t="shared" si="120"/>
        <v>0</v>
      </c>
      <c r="K1449" s="144"/>
      <c r="L1449" s="32"/>
      <c r="M1449" s="145" t="s">
        <v>1</v>
      </c>
      <c r="N1449" s="146" t="s">
        <v>39</v>
      </c>
      <c r="P1449" s="147">
        <f t="shared" si="121"/>
        <v>0</v>
      </c>
      <c r="Q1449" s="147">
        <v>0</v>
      </c>
      <c r="R1449" s="147">
        <f t="shared" si="122"/>
        <v>0</v>
      </c>
      <c r="S1449" s="147">
        <v>0</v>
      </c>
      <c r="T1449" s="148">
        <f t="shared" si="123"/>
        <v>0</v>
      </c>
      <c r="AR1449" s="149" t="s">
        <v>205</v>
      </c>
      <c r="AT1449" s="149" t="s">
        <v>201</v>
      </c>
      <c r="AU1449" s="149" t="s">
        <v>223</v>
      </c>
      <c r="AY1449" s="17" t="s">
        <v>199</v>
      </c>
      <c r="BE1449" s="150">
        <f t="shared" si="124"/>
        <v>0</v>
      </c>
      <c r="BF1449" s="150">
        <f t="shared" si="125"/>
        <v>0</v>
      </c>
      <c r="BG1449" s="150">
        <f t="shared" si="126"/>
        <v>0</v>
      </c>
      <c r="BH1449" s="150">
        <f t="shared" si="127"/>
        <v>0</v>
      </c>
      <c r="BI1449" s="150">
        <f t="shared" si="128"/>
        <v>0</v>
      </c>
      <c r="BJ1449" s="17" t="s">
        <v>86</v>
      </c>
      <c r="BK1449" s="150">
        <f t="shared" si="129"/>
        <v>0</v>
      </c>
      <c r="BL1449" s="17" t="s">
        <v>205</v>
      </c>
      <c r="BM1449" s="149" t="s">
        <v>2033</v>
      </c>
    </row>
    <row r="1450" spans="2:65" s="1" customFormat="1" ht="24.25" customHeight="1">
      <c r="B1450" s="32"/>
      <c r="C1450" s="137" t="s">
        <v>2034</v>
      </c>
      <c r="D1450" s="137" t="s">
        <v>201</v>
      </c>
      <c r="E1450" s="138" t="s">
        <v>2035</v>
      </c>
      <c r="F1450" s="139" t="s">
        <v>1905</v>
      </c>
      <c r="G1450" s="140" t="s">
        <v>1607</v>
      </c>
      <c r="H1450" s="141">
        <v>1</v>
      </c>
      <c r="I1450" s="142"/>
      <c r="J1450" s="143">
        <f t="shared" si="120"/>
        <v>0</v>
      </c>
      <c r="K1450" s="144"/>
      <c r="L1450" s="32"/>
      <c r="M1450" s="145" t="s">
        <v>1</v>
      </c>
      <c r="N1450" s="146" t="s">
        <v>39</v>
      </c>
      <c r="P1450" s="147">
        <f t="shared" si="121"/>
        <v>0</v>
      </c>
      <c r="Q1450" s="147">
        <v>0</v>
      </c>
      <c r="R1450" s="147">
        <f t="shared" si="122"/>
        <v>0</v>
      </c>
      <c r="S1450" s="147">
        <v>0</v>
      </c>
      <c r="T1450" s="148">
        <f t="shared" si="123"/>
        <v>0</v>
      </c>
      <c r="AR1450" s="149" t="s">
        <v>205</v>
      </c>
      <c r="AT1450" s="149" t="s">
        <v>201</v>
      </c>
      <c r="AU1450" s="149" t="s">
        <v>223</v>
      </c>
      <c r="AY1450" s="17" t="s">
        <v>199</v>
      </c>
      <c r="BE1450" s="150">
        <f t="shared" si="124"/>
        <v>0</v>
      </c>
      <c r="BF1450" s="150">
        <f t="shared" si="125"/>
        <v>0</v>
      </c>
      <c r="BG1450" s="150">
        <f t="shared" si="126"/>
        <v>0</v>
      </c>
      <c r="BH1450" s="150">
        <f t="shared" si="127"/>
        <v>0</v>
      </c>
      <c r="BI1450" s="150">
        <f t="shared" si="128"/>
        <v>0</v>
      </c>
      <c r="BJ1450" s="17" t="s">
        <v>86</v>
      </c>
      <c r="BK1450" s="150">
        <f t="shared" si="129"/>
        <v>0</v>
      </c>
      <c r="BL1450" s="17" t="s">
        <v>205</v>
      </c>
      <c r="BM1450" s="149" t="s">
        <v>2036</v>
      </c>
    </row>
    <row r="1451" spans="2:65" s="1" customFormat="1" ht="16.5" customHeight="1">
      <c r="B1451" s="32"/>
      <c r="C1451" s="137" t="s">
        <v>2037</v>
      </c>
      <c r="D1451" s="137" t="s">
        <v>201</v>
      </c>
      <c r="E1451" s="138" t="s">
        <v>2038</v>
      </c>
      <c r="F1451" s="139" t="s">
        <v>1909</v>
      </c>
      <c r="G1451" s="140" t="s">
        <v>1607</v>
      </c>
      <c r="H1451" s="141">
        <v>9</v>
      </c>
      <c r="I1451" s="142"/>
      <c r="J1451" s="143">
        <f t="shared" si="120"/>
        <v>0</v>
      </c>
      <c r="K1451" s="144"/>
      <c r="L1451" s="32"/>
      <c r="M1451" s="145" t="s">
        <v>1</v>
      </c>
      <c r="N1451" s="146" t="s">
        <v>39</v>
      </c>
      <c r="P1451" s="147">
        <f t="shared" si="121"/>
        <v>0</v>
      </c>
      <c r="Q1451" s="147">
        <v>0</v>
      </c>
      <c r="R1451" s="147">
        <f t="shared" si="122"/>
        <v>0</v>
      </c>
      <c r="S1451" s="147">
        <v>0</v>
      </c>
      <c r="T1451" s="148">
        <f t="shared" si="123"/>
        <v>0</v>
      </c>
      <c r="AR1451" s="149" t="s">
        <v>205</v>
      </c>
      <c r="AT1451" s="149" t="s">
        <v>201</v>
      </c>
      <c r="AU1451" s="149" t="s">
        <v>223</v>
      </c>
      <c r="AY1451" s="17" t="s">
        <v>199</v>
      </c>
      <c r="BE1451" s="150">
        <f t="shared" si="124"/>
        <v>0</v>
      </c>
      <c r="BF1451" s="150">
        <f t="shared" si="125"/>
        <v>0</v>
      </c>
      <c r="BG1451" s="150">
        <f t="shared" si="126"/>
        <v>0</v>
      </c>
      <c r="BH1451" s="150">
        <f t="shared" si="127"/>
        <v>0</v>
      </c>
      <c r="BI1451" s="150">
        <f t="shared" si="128"/>
        <v>0</v>
      </c>
      <c r="BJ1451" s="17" t="s">
        <v>86</v>
      </c>
      <c r="BK1451" s="150">
        <f t="shared" si="129"/>
        <v>0</v>
      </c>
      <c r="BL1451" s="17" t="s">
        <v>205</v>
      </c>
      <c r="BM1451" s="149" t="s">
        <v>2039</v>
      </c>
    </row>
    <row r="1452" spans="2:65" s="1" customFormat="1" ht="24.25" customHeight="1">
      <c r="B1452" s="32"/>
      <c r="C1452" s="137" t="s">
        <v>2040</v>
      </c>
      <c r="D1452" s="137" t="s">
        <v>201</v>
      </c>
      <c r="E1452" s="138" t="s">
        <v>2041</v>
      </c>
      <c r="F1452" s="139" t="s">
        <v>1913</v>
      </c>
      <c r="G1452" s="140" t="s">
        <v>1607</v>
      </c>
      <c r="H1452" s="141">
        <v>1</v>
      </c>
      <c r="I1452" s="142"/>
      <c r="J1452" s="143">
        <f t="shared" si="120"/>
        <v>0</v>
      </c>
      <c r="K1452" s="144"/>
      <c r="L1452" s="32"/>
      <c r="M1452" s="145" t="s">
        <v>1</v>
      </c>
      <c r="N1452" s="146" t="s">
        <v>39</v>
      </c>
      <c r="P1452" s="147">
        <f t="shared" si="121"/>
        <v>0</v>
      </c>
      <c r="Q1452" s="147">
        <v>0</v>
      </c>
      <c r="R1452" s="147">
        <f t="shared" si="122"/>
        <v>0</v>
      </c>
      <c r="S1452" s="147">
        <v>0</v>
      </c>
      <c r="T1452" s="148">
        <f t="shared" si="123"/>
        <v>0</v>
      </c>
      <c r="AR1452" s="149" t="s">
        <v>205</v>
      </c>
      <c r="AT1452" s="149" t="s">
        <v>201</v>
      </c>
      <c r="AU1452" s="149" t="s">
        <v>223</v>
      </c>
      <c r="AY1452" s="17" t="s">
        <v>199</v>
      </c>
      <c r="BE1452" s="150">
        <f t="shared" si="124"/>
        <v>0</v>
      </c>
      <c r="BF1452" s="150">
        <f t="shared" si="125"/>
        <v>0</v>
      </c>
      <c r="BG1452" s="150">
        <f t="shared" si="126"/>
        <v>0</v>
      </c>
      <c r="BH1452" s="150">
        <f t="shared" si="127"/>
        <v>0</v>
      </c>
      <c r="BI1452" s="150">
        <f t="shared" si="128"/>
        <v>0</v>
      </c>
      <c r="BJ1452" s="17" t="s">
        <v>86</v>
      </c>
      <c r="BK1452" s="150">
        <f t="shared" si="129"/>
        <v>0</v>
      </c>
      <c r="BL1452" s="17" t="s">
        <v>205</v>
      </c>
      <c r="BM1452" s="149" t="s">
        <v>2042</v>
      </c>
    </row>
    <row r="1453" spans="2:65" s="1" customFormat="1" ht="16.5" customHeight="1">
      <c r="B1453" s="32"/>
      <c r="C1453" s="137" t="s">
        <v>2043</v>
      </c>
      <c r="D1453" s="137" t="s">
        <v>201</v>
      </c>
      <c r="E1453" s="138" t="s">
        <v>2044</v>
      </c>
      <c r="F1453" s="139" t="s">
        <v>1917</v>
      </c>
      <c r="G1453" s="140" t="s">
        <v>1607</v>
      </c>
      <c r="H1453" s="141">
        <v>1</v>
      </c>
      <c r="I1453" s="142"/>
      <c r="J1453" s="143">
        <f t="shared" si="120"/>
        <v>0</v>
      </c>
      <c r="K1453" s="144"/>
      <c r="L1453" s="32"/>
      <c r="M1453" s="145" t="s">
        <v>1</v>
      </c>
      <c r="N1453" s="146" t="s">
        <v>39</v>
      </c>
      <c r="P1453" s="147">
        <f t="shared" si="121"/>
        <v>0</v>
      </c>
      <c r="Q1453" s="147">
        <v>0</v>
      </c>
      <c r="R1453" s="147">
        <f t="shared" si="122"/>
        <v>0</v>
      </c>
      <c r="S1453" s="147">
        <v>0</v>
      </c>
      <c r="T1453" s="148">
        <f t="shared" si="123"/>
        <v>0</v>
      </c>
      <c r="AR1453" s="149" t="s">
        <v>205</v>
      </c>
      <c r="AT1453" s="149" t="s">
        <v>201</v>
      </c>
      <c r="AU1453" s="149" t="s">
        <v>223</v>
      </c>
      <c r="AY1453" s="17" t="s">
        <v>199</v>
      </c>
      <c r="BE1453" s="150">
        <f t="shared" si="124"/>
        <v>0</v>
      </c>
      <c r="BF1453" s="150">
        <f t="shared" si="125"/>
        <v>0</v>
      </c>
      <c r="BG1453" s="150">
        <f t="shared" si="126"/>
        <v>0</v>
      </c>
      <c r="BH1453" s="150">
        <f t="shared" si="127"/>
        <v>0</v>
      </c>
      <c r="BI1453" s="150">
        <f t="shared" si="128"/>
        <v>0</v>
      </c>
      <c r="BJ1453" s="17" t="s">
        <v>86</v>
      </c>
      <c r="BK1453" s="150">
        <f t="shared" si="129"/>
        <v>0</v>
      </c>
      <c r="BL1453" s="17" t="s">
        <v>205</v>
      </c>
      <c r="BM1453" s="149" t="s">
        <v>2045</v>
      </c>
    </row>
    <row r="1454" spans="2:65" s="1" customFormat="1" ht="16.5" customHeight="1">
      <c r="B1454" s="32"/>
      <c r="C1454" s="137" t="s">
        <v>2046</v>
      </c>
      <c r="D1454" s="137" t="s">
        <v>201</v>
      </c>
      <c r="E1454" s="138" t="s">
        <v>2047</v>
      </c>
      <c r="F1454" s="139" t="s">
        <v>1921</v>
      </c>
      <c r="G1454" s="140" t="s">
        <v>1607</v>
      </c>
      <c r="H1454" s="141">
        <v>1</v>
      </c>
      <c r="I1454" s="142"/>
      <c r="J1454" s="143">
        <f t="shared" si="120"/>
        <v>0</v>
      </c>
      <c r="K1454" s="144"/>
      <c r="L1454" s="32"/>
      <c r="M1454" s="145" t="s">
        <v>1</v>
      </c>
      <c r="N1454" s="146" t="s">
        <v>39</v>
      </c>
      <c r="P1454" s="147">
        <f t="shared" si="121"/>
        <v>0</v>
      </c>
      <c r="Q1454" s="147">
        <v>0</v>
      </c>
      <c r="R1454" s="147">
        <f t="shared" si="122"/>
        <v>0</v>
      </c>
      <c r="S1454" s="147">
        <v>0</v>
      </c>
      <c r="T1454" s="148">
        <f t="shared" si="123"/>
        <v>0</v>
      </c>
      <c r="AR1454" s="149" t="s">
        <v>205</v>
      </c>
      <c r="AT1454" s="149" t="s">
        <v>201</v>
      </c>
      <c r="AU1454" s="149" t="s">
        <v>223</v>
      </c>
      <c r="AY1454" s="17" t="s">
        <v>199</v>
      </c>
      <c r="BE1454" s="150">
        <f t="shared" si="124"/>
        <v>0</v>
      </c>
      <c r="BF1454" s="150">
        <f t="shared" si="125"/>
        <v>0</v>
      </c>
      <c r="BG1454" s="150">
        <f t="shared" si="126"/>
        <v>0</v>
      </c>
      <c r="BH1454" s="150">
        <f t="shared" si="127"/>
        <v>0</v>
      </c>
      <c r="BI1454" s="150">
        <f t="shared" si="128"/>
        <v>0</v>
      </c>
      <c r="BJ1454" s="17" t="s">
        <v>86</v>
      </c>
      <c r="BK1454" s="150">
        <f t="shared" si="129"/>
        <v>0</v>
      </c>
      <c r="BL1454" s="17" t="s">
        <v>205</v>
      </c>
      <c r="BM1454" s="149" t="s">
        <v>2048</v>
      </c>
    </row>
    <row r="1455" spans="2:65" s="1" customFormat="1" ht="16.5" customHeight="1">
      <c r="B1455" s="32"/>
      <c r="C1455" s="137" t="s">
        <v>2049</v>
      </c>
      <c r="D1455" s="137" t="s">
        <v>201</v>
      </c>
      <c r="E1455" s="138" t="s">
        <v>2050</v>
      </c>
      <c r="F1455" s="139" t="s">
        <v>1925</v>
      </c>
      <c r="G1455" s="140" t="s">
        <v>1607</v>
      </c>
      <c r="H1455" s="141">
        <v>1</v>
      </c>
      <c r="I1455" s="142"/>
      <c r="J1455" s="143">
        <f t="shared" si="120"/>
        <v>0</v>
      </c>
      <c r="K1455" s="144"/>
      <c r="L1455" s="32"/>
      <c r="M1455" s="145" t="s">
        <v>1</v>
      </c>
      <c r="N1455" s="146" t="s">
        <v>39</v>
      </c>
      <c r="P1455" s="147">
        <f t="shared" si="121"/>
        <v>0</v>
      </c>
      <c r="Q1455" s="147">
        <v>0</v>
      </c>
      <c r="R1455" s="147">
        <f t="shared" si="122"/>
        <v>0</v>
      </c>
      <c r="S1455" s="147">
        <v>0</v>
      </c>
      <c r="T1455" s="148">
        <f t="shared" si="123"/>
        <v>0</v>
      </c>
      <c r="AR1455" s="149" t="s">
        <v>205</v>
      </c>
      <c r="AT1455" s="149" t="s">
        <v>201</v>
      </c>
      <c r="AU1455" s="149" t="s">
        <v>223</v>
      </c>
      <c r="AY1455" s="17" t="s">
        <v>199</v>
      </c>
      <c r="BE1455" s="150">
        <f t="shared" si="124"/>
        <v>0</v>
      </c>
      <c r="BF1455" s="150">
        <f t="shared" si="125"/>
        <v>0</v>
      </c>
      <c r="BG1455" s="150">
        <f t="shared" si="126"/>
        <v>0</v>
      </c>
      <c r="BH1455" s="150">
        <f t="shared" si="127"/>
        <v>0</v>
      </c>
      <c r="BI1455" s="150">
        <f t="shared" si="128"/>
        <v>0</v>
      </c>
      <c r="BJ1455" s="17" t="s">
        <v>86</v>
      </c>
      <c r="BK1455" s="150">
        <f t="shared" si="129"/>
        <v>0</v>
      </c>
      <c r="BL1455" s="17" t="s">
        <v>205</v>
      </c>
      <c r="BM1455" s="149" t="s">
        <v>2051</v>
      </c>
    </row>
    <row r="1456" spans="2:65" s="1" customFormat="1" ht="16.5" customHeight="1">
      <c r="B1456" s="32"/>
      <c r="C1456" s="137" t="s">
        <v>2052</v>
      </c>
      <c r="D1456" s="137" t="s">
        <v>201</v>
      </c>
      <c r="E1456" s="138" t="s">
        <v>2053</v>
      </c>
      <c r="F1456" s="139" t="s">
        <v>1929</v>
      </c>
      <c r="G1456" s="140" t="s">
        <v>1607</v>
      </c>
      <c r="H1456" s="141">
        <v>1</v>
      </c>
      <c r="I1456" s="142"/>
      <c r="J1456" s="143">
        <f t="shared" si="120"/>
        <v>0</v>
      </c>
      <c r="K1456" s="144"/>
      <c r="L1456" s="32"/>
      <c r="M1456" s="145" t="s">
        <v>1</v>
      </c>
      <c r="N1456" s="146" t="s">
        <v>39</v>
      </c>
      <c r="P1456" s="147">
        <f t="shared" si="121"/>
        <v>0</v>
      </c>
      <c r="Q1456" s="147">
        <v>0</v>
      </c>
      <c r="R1456" s="147">
        <f t="shared" si="122"/>
        <v>0</v>
      </c>
      <c r="S1456" s="147">
        <v>0</v>
      </c>
      <c r="T1456" s="148">
        <f t="shared" si="123"/>
        <v>0</v>
      </c>
      <c r="AR1456" s="149" t="s">
        <v>205</v>
      </c>
      <c r="AT1456" s="149" t="s">
        <v>201</v>
      </c>
      <c r="AU1456" s="149" t="s">
        <v>223</v>
      </c>
      <c r="AY1456" s="17" t="s">
        <v>199</v>
      </c>
      <c r="BE1456" s="150">
        <f t="shared" si="124"/>
        <v>0</v>
      </c>
      <c r="BF1456" s="150">
        <f t="shared" si="125"/>
        <v>0</v>
      </c>
      <c r="BG1456" s="150">
        <f t="shared" si="126"/>
        <v>0</v>
      </c>
      <c r="BH1456" s="150">
        <f t="shared" si="127"/>
        <v>0</v>
      </c>
      <c r="BI1456" s="150">
        <f t="shared" si="128"/>
        <v>0</v>
      </c>
      <c r="BJ1456" s="17" t="s">
        <v>86</v>
      </c>
      <c r="BK1456" s="150">
        <f t="shared" si="129"/>
        <v>0</v>
      </c>
      <c r="BL1456" s="17" t="s">
        <v>205</v>
      </c>
      <c r="BM1456" s="149" t="s">
        <v>2054</v>
      </c>
    </row>
    <row r="1457" spans="2:65" s="1" customFormat="1" ht="16.5" customHeight="1">
      <c r="B1457" s="32"/>
      <c r="C1457" s="137" t="s">
        <v>2055</v>
      </c>
      <c r="D1457" s="137" t="s">
        <v>201</v>
      </c>
      <c r="E1457" s="138" t="s">
        <v>2056</v>
      </c>
      <c r="F1457" s="139" t="s">
        <v>1933</v>
      </c>
      <c r="G1457" s="140" t="s">
        <v>1607</v>
      </c>
      <c r="H1457" s="141">
        <v>1</v>
      </c>
      <c r="I1457" s="142"/>
      <c r="J1457" s="143">
        <f t="shared" si="120"/>
        <v>0</v>
      </c>
      <c r="K1457" s="144"/>
      <c r="L1457" s="32"/>
      <c r="M1457" s="145" t="s">
        <v>1</v>
      </c>
      <c r="N1457" s="146" t="s">
        <v>39</v>
      </c>
      <c r="P1457" s="147">
        <f t="shared" si="121"/>
        <v>0</v>
      </c>
      <c r="Q1457" s="147">
        <v>0</v>
      </c>
      <c r="R1457" s="147">
        <f t="shared" si="122"/>
        <v>0</v>
      </c>
      <c r="S1457" s="147">
        <v>0</v>
      </c>
      <c r="T1457" s="148">
        <f t="shared" si="123"/>
        <v>0</v>
      </c>
      <c r="AR1457" s="149" t="s">
        <v>205</v>
      </c>
      <c r="AT1457" s="149" t="s">
        <v>201</v>
      </c>
      <c r="AU1457" s="149" t="s">
        <v>223</v>
      </c>
      <c r="AY1457" s="17" t="s">
        <v>199</v>
      </c>
      <c r="BE1457" s="150">
        <f t="shared" si="124"/>
        <v>0</v>
      </c>
      <c r="BF1457" s="150">
        <f t="shared" si="125"/>
        <v>0</v>
      </c>
      <c r="BG1457" s="150">
        <f t="shared" si="126"/>
        <v>0</v>
      </c>
      <c r="BH1457" s="150">
        <f t="shared" si="127"/>
        <v>0</v>
      </c>
      <c r="BI1457" s="150">
        <f t="shared" si="128"/>
        <v>0</v>
      </c>
      <c r="BJ1457" s="17" t="s">
        <v>86</v>
      </c>
      <c r="BK1457" s="150">
        <f t="shared" si="129"/>
        <v>0</v>
      </c>
      <c r="BL1457" s="17" t="s">
        <v>205</v>
      </c>
      <c r="BM1457" s="149" t="s">
        <v>2057</v>
      </c>
    </row>
    <row r="1458" spans="2:65" s="1" customFormat="1" ht="24.25" customHeight="1">
      <c r="B1458" s="32"/>
      <c r="C1458" s="137" t="s">
        <v>2058</v>
      </c>
      <c r="D1458" s="137" t="s">
        <v>201</v>
      </c>
      <c r="E1458" s="138" t="s">
        <v>2059</v>
      </c>
      <c r="F1458" s="139" t="s">
        <v>1937</v>
      </c>
      <c r="G1458" s="140" t="s">
        <v>1607</v>
      </c>
      <c r="H1458" s="141">
        <v>1</v>
      </c>
      <c r="I1458" s="142"/>
      <c r="J1458" s="143">
        <f t="shared" si="120"/>
        <v>0</v>
      </c>
      <c r="K1458" s="144"/>
      <c r="L1458" s="32"/>
      <c r="M1458" s="145" t="s">
        <v>1</v>
      </c>
      <c r="N1458" s="146" t="s">
        <v>39</v>
      </c>
      <c r="P1458" s="147">
        <f t="shared" si="121"/>
        <v>0</v>
      </c>
      <c r="Q1458" s="147">
        <v>0</v>
      </c>
      <c r="R1458" s="147">
        <f t="shared" si="122"/>
        <v>0</v>
      </c>
      <c r="S1458" s="147">
        <v>0</v>
      </c>
      <c r="T1458" s="148">
        <f t="shared" si="123"/>
        <v>0</v>
      </c>
      <c r="AR1458" s="149" t="s">
        <v>205</v>
      </c>
      <c r="AT1458" s="149" t="s">
        <v>201</v>
      </c>
      <c r="AU1458" s="149" t="s">
        <v>223</v>
      </c>
      <c r="AY1458" s="17" t="s">
        <v>199</v>
      </c>
      <c r="BE1458" s="150">
        <f t="shared" si="124"/>
        <v>0</v>
      </c>
      <c r="BF1458" s="150">
        <f t="shared" si="125"/>
        <v>0</v>
      </c>
      <c r="BG1458" s="150">
        <f t="shared" si="126"/>
        <v>0</v>
      </c>
      <c r="BH1458" s="150">
        <f t="shared" si="127"/>
        <v>0</v>
      </c>
      <c r="BI1458" s="150">
        <f t="shared" si="128"/>
        <v>0</v>
      </c>
      <c r="BJ1458" s="17" t="s">
        <v>86</v>
      </c>
      <c r="BK1458" s="150">
        <f t="shared" si="129"/>
        <v>0</v>
      </c>
      <c r="BL1458" s="17" t="s">
        <v>205</v>
      </c>
      <c r="BM1458" s="149" t="s">
        <v>2060</v>
      </c>
    </row>
    <row r="1459" spans="2:65" s="1" customFormat="1" ht="24.25" customHeight="1">
      <c r="B1459" s="32"/>
      <c r="C1459" s="137" t="s">
        <v>2061</v>
      </c>
      <c r="D1459" s="137" t="s">
        <v>201</v>
      </c>
      <c r="E1459" s="138" t="s">
        <v>2062</v>
      </c>
      <c r="F1459" s="139" t="s">
        <v>1941</v>
      </c>
      <c r="G1459" s="140" t="s">
        <v>1607</v>
      </c>
      <c r="H1459" s="141">
        <v>1</v>
      </c>
      <c r="I1459" s="142"/>
      <c r="J1459" s="143">
        <f t="shared" si="120"/>
        <v>0</v>
      </c>
      <c r="K1459" s="144"/>
      <c r="L1459" s="32"/>
      <c r="M1459" s="145" t="s">
        <v>1</v>
      </c>
      <c r="N1459" s="146" t="s">
        <v>39</v>
      </c>
      <c r="P1459" s="147">
        <f t="shared" si="121"/>
        <v>0</v>
      </c>
      <c r="Q1459" s="147">
        <v>0</v>
      </c>
      <c r="R1459" s="147">
        <f t="shared" si="122"/>
        <v>0</v>
      </c>
      <c r="S1459" s="147">
        <v>0</v>
      </c>
      <c r="T1459" s="148">
        <f t="shared" si="123"/>
        <v>0</v>
      </c>
      <c r="AR1459" s="149" t="s">
        <v>205</v>
      </c>
      <c r="AT1459" s="149" t="s">
        <v>201</v>
      </c>
      <c r="AU1459" s="149" t="s">
        <v>223</v>
      </c>
      <c r="AY1459" s="17" t="s">
        <v>199</v>
      </c>
      <c r="BE1459" s="150">
        <f t="shared" si="124"/>
        <v>0</v>
      </c>
      <c r="BF1459" s="150">
        <f t="shared" si="125"/>
        <v>0</v>
      </c>
      <c r="BG1459" s="150">
        <f t="shared" si="126"/>
        <v>0</v>
      </c>
      <c r="BH1459" s="150">
        <f t="shared" si="127"/>
        <v>0</v>
      </c>
      <c r="BI1459" s="150">
        <f t="shared" si="128"/>
        <v>0</v>
      </c>
      <c r="BJ1459" s="17" t="s">
        <v>86</v>
      </c>
      <c r="BK1459" s="150">
        <f t="shared" si="129"/>
        <v>0</v>
      </c>
      <c r="BL1459" s="17" t="s">
        <v>205</v>
      </c>
      <c r="BM1459" s="149" t="s">
        <v>2063</v>
      </c>
    </row>
    <row r="1460" spans="2:65" s="1" customFormat="1" ht="21.75" customHeight="1">
      <c r="B1460" s="32"/>
      <c r="C1460" s="137" t="s">
        <v>2064</v>
      </c>
      <c r="D1460" s="137" t="s">
        <v>201</v>
      </c>
      <c r="E1460" s="138" t="s">
        <v>2065</v>
      </c>
      <c r="F1460" s="139" t="s">
        <v>1945</v>
      </c>
      <c r="G1460" s="140" t="s">
        <v>264</v>
      </c>
      <c r="H1460" s="141">
        <v>142</v>
      </c>
      <c r="I1460" s="142"/>
      <c r="J1460" s="143">
        <f t="shared" si="120"/>
        <v>0</v>
      </c>
      <c r="K1460" s="144"/>
      <c r="L1460" s="32"/>
      <c r="M1460" s="145" t="s">
        <v>1</v>
      </c>
      <c r="N1460" s="146" t="s">
        <v>39</v>
      </c>
      <c r="P1460" s="147">
        <f t="shared" si="121"/>
        <v>0</v>
      </c>
      <c r="Q1460" s="147">
        <v>0</v>
      </c>
      <c r="R1460" s="147">
        <f t="shared" si="122"/>
        <v>0</v>
      </c>
      <c r="S1460" s="147">
        <v>0</v>
      </c>
      <c r="T1460" s="148">
        <f t="shared" si="123"/>
        <v>0</v>
      </c>
      <c r="AR1460" s="149" t="s">
        <v>205</v>
      </c>
      <c r="AT1460" s="149" t="s">
        <v>201</v>
      </c>
      <c r="AU1460" s="149" t="s">
        <v>223</v>
      </c>
      <c r="AY1460" s="17" t="s">
        <v>199</v>
      </c>
      <c r="BE1460" s="150">
        <f t="shared" si="124"/>
        <v>0</v>
      </c>
      <c r="BF1460" s="150">
        <f t="shared" si="125"/>
        <v>0</v>
      </c>
      <c r="BG1460" s="150">
        <f t="shared" si="126"/>
        <v>0</v>
      </c>
      <c r="BH1460" s="150">
        <f t="shared" si="127"/>
        <v>0</v>
      </c>
      <c r="BI1460" s="150">
        <f t="shared" si="128"/>
        <v>0</v>
      </c>
      <c r="BJ1460" s="17" t="s">
        <v>86</v>
      </c>
      <c r="BK1460" s="150">
        <f t="shared" si="129"/>
        <v>0</v>
      </c>
      <c r="BL1460" s="17" t="s">
        <v>205</v>
      </c>
      <c r="BM1460" s="149" t="s">
        <v>2066</v>
      </c>
    </row>
    <row r="1461" spans="2:65" s="1" customFormat="1" ht="21.75" customHeight="1">
      <c r="B1461" s="32"/>
      <c r="C1461" s="137" t="s">
        <v>2067</v>
      </c>
      <c r="D1461" s="137" t="s">
        <v>201</v>
      </c>
      <c r="E1461" s="138" t="s">
        <v>2068</v>
      </c>
      <c r="F1461" s="139" t="s">
        <v>1949</v>
      </c>
      <c r="G1461" s="140" t="s">
        <v>264</v>
      </c>
      <c r="H1461" s="141">
        <v>6</v>
      </c>
      <c r="I1461" s="142"/>
      <c r="J1461" s="143">
        <f t="shared" si="120"/>
        <v>0</v>
      </c>
      <c r="K1461" s="144"/>
      <c r="L1461" s="32"/>
      <c r="M1461" s="145" t="s">
        <v>1</v>
      </c>
      <c r="N1461" s="146" t="s">
        <v>39</v>
      </c>
      <c r="P1461" s="147">
        <f t="shared" si="121"/>
        <v>0</v>
      </c>
      <c r="Q1461" s="147">
        <v>0</v>
      </c>
      <c r="R1461" s="147">
        <f t="shared" si="122"/>
        <v>0</v>
      </c>
      <c r="S1461" s="147">
        <v>0</v>
      </c>
      <c r="T1461" s="148">
        <f t="shared" si="123"/>
        <v>0</v>
      </c>
      <c r="AR1461" s="149" t="s">
        <v>205</v>
      </c>
      <c r="AT1461" s="149" t="s">
        <v>201</v>
      </c>
      <c r="AU1461" s="149" t="s">
        <v>223</v>
      </c>
      <c r="AY1461" s="17" t="s">
        <v>199</v>
      </c>
      <c r="BE1461" s="150">
        <f t="shared" si="124"/>
        <v>0</v>
      </c>
      <c r="BF1461" s="150">
        <f t="shared" si="125"/>
        <v>0</v>
      </c>
      <c r="BG1461" s="150">
        <f t="shared" si="126"/>
        <v>0</v>
      </c>
      <c r="BH1461" s="150">
        <f t="shared" si="127"/>
        <v>0</v>
      </c>
      <c r="BI1461" s="150">
        <f t="shared" si="128"/>
        <v>0</v>
      </c>
      <c r="BJ1461" s="17" t="s">
        <v>86</v>
      </c>
      <c r="BK1461" s="150">
        <f t="shared" si="129"/>
        <v>0</v>
      </c>
      <c r="BL1461" s="17" t="s">
        <v>205</v>
      </c>
      <c r="BM1461" s="149" t="s">
        <v>2069</v>
      </c>
    </row>
    <row r="1462" spans="2:65" s="1" customFormat="1" ht="16.5" customHeight="1">
      <c r="B1462" s="32"/>
      <c r="C1462" s="137" t="s">
        <v>2070</v>
      </c>
      <c r="D1462" s="137" t="s">
        <v>201</v>
      </c>
      <c r="E1462" s="138" t="s">
        <v>2071</v>
      </c>
      <c r="F1462" s="139" t="s">
        <v>1953</v>
      </c>
      <c r="G1462" s="140" t="s">
        <v>264</v>
      </c>
      <c r="H1462" s="141">
        <v>2</v>
      </c>
      <c r="I1462" s="142"/>
      <c r="J1462" s="143">
        <f t="shared" si="120"/>
        <v>0</v>
      </c>
      <c r="K1462" s="144"/>
      <c r="L1462" s="32"/>
      <c r="M1462" s="145" t="s">
        <v>1</v>
      </c>
      <c r="N1462" s="146" t="s">
        <v>39</v>
      </c>
      <c r="P1462" s="147">
        <f t="shared" si="121"/>
        <v>0</v>
      </c>
      <c r="Q1462" s="147">
        <v>0</v>
      </c>
      <c r="R1462" s="147">
        <f t="shared" si="122"/>
        <v>0</v>
      </c>
      <c r="S1462" s="147">
        <v>0</v>
      </c>
      <c r="T1462" s="148">
        <f t="shared" si="123"/>
        <v>0</v>
      </c>
      <c r="AR1462" s="149" t="s">
        <v>205</v>
      </c>
      <c r="AT1462" s="149" t="s">
        <v>201</v>
      </c>
      <c r="AU1462" s="149" t="s">
        <v>223</v>
      </c>
      <c r="AY1462" s="17" t="s">
        <v>199</v>
      </c>
      <c r="BE1462" s="150">
        <f t="shared" si="124"/>
        <v>0</v>
      </c>
      <c r="BF1462" s="150">
        <f t="shared" si="125"/>
        <v>0</v>
      </c>
      <c r="BG1462" s="150">
        <f t="shared" si="126"/>
        <v>0</v>
      </c>
      <c r="BH1462" s="150">
        <f t="shared" si="127"/>
        <v>0</v>
      </c>
      <c r="BI1462" s="150">
        <f t="shared" si="128"/>
        <v>0</v>
      </c>
      <c r="BJ1462" s="17" t="s">
        <v>86</v>
      </c>
      <c r="BK1462" s="150">
        <f t="shared" si="129"/>
        <v>0</v>
      </c>
      <c r="BL1462" s="17" t="s">
        <v>205</v>
      </c>
      <c r="BM1462" s="149" t="s">
        <v>2072</v>
      </c>
    </row>
    <row r="1463" spans="2:65" s="1" customFormat="1" ht="16.5" customHeight="1">
      <c r="B1463" s="32"/>
      <c r="C1463" s="137" t="s">
        <v>2073</v>
      </c>
      <c r="D1463" s="137" t="s">
        <v>201</v>
      </c>
      <c r="E1463" s="138" t="s">
        <v>2074</v>
      </c>
      <c r="F1463" s="139" t="s">
        <v>1957</v>
      </c>
      <c r="G1463" s="140" t="s">
        <v>264</v>
      </c>
      <c r="H1463" s="141">
        <v>4</v>
      </c>
      <c r="I1463" s="142"/>
      <c r="J1463" s="143">
        <f t="shared" si="120"/>
        <v>0</v>
      </c>
      <c r="K1463" s="144"/>
      <c r="L1463" s="32"/>
      <c r="M1463" s="145" t="s">
        <v>1</v>
      </c>
      <c r="N1463" s="146" t="s">
        <v>39</v>
      </c>
      <c r="P1463" s="147">
        <f t="shared" si="121"/>
        <v>0</v>
      </c>
      <c r="Q1463" s="147">
        <v>0</v>
      </c>
      <c r="R1463" s="147">
        <f t="shared" si="122"/>
        <v>0</v>
      </c>
      <c r="S1463" s="147">
        <v>0</v>
      </c>
      <c r="T1463" s="148">
        <f t="shared" si="123"/>
        <v>0</v>
      </c>
      <c r="AR1463" s="149" t="s">
        <v>205</v>
      </c>
      <c r="AT1463" s="149" t="s">
        <v>201</v>
      </c>
      <c r="AU1463" s="149" t="s">
        <v>223</v>
      </c>
      <c r="AY1463" s="17" t="s">
        <v>199</v>
      </c>
      <c r="BE1463" s="150">
        <f t="shared" si="124"/>
        <v>0</v>
      </c>
      <c r="BF1463" s="150">
        <f t="shared" si="125"/>
        <v>0</v>
      </c>
      <c r="BG1463" s="150">
        <f t="shared" si="126"/>
        <v>0</v>
      </c>
      <c r="BH1463" s="150">
        <f t="shared" si="127"/>
        <v>0</v>
      </c>
      <c r="BI1463" s="150">
        <f t="shared" si="128"/>
        <v>0</v>
      </c>
      <c r="BJ1463" s="17" t="s">
        <v>86</v>
      </c>
      <c r="BK1463" s="150">
        <f t="shared" si="129"/>
        <v>0</v>
      </c>
      <c r="BL1463" s="17" t="s">
        <v>205</v>
      </c>
      <c r="BM1463" s="149" t="s">
        <v>2075</v>
      </c>
    </row>
    <row r="1464" spans="2:65" s="1" customFormat="1" ht="16.5" customHeight="1">
      <c r="B1464" s="32"/>
      <c r="C1464" s="137" t="s">
        <v>2076</v>
      </c>
      <c r="D1464" s="137" t="s">
        <v>201</v>
      </c>
      <c r="E1464" s="138" t="s">
        <v>2077</v>
      </c>
      <c r="F1464" s="139" t="s">
        <v>1961</v>
      </c>
      <c r="G1464" s="140" t="s">
        <v>264</v>
      </c>
      <c r="H1464" s="141">
        <v>18</v>
      </c>
      <c r="I1464" s="142"/>
      <c r="J1464" s="143">
        <f t="shared" si="120"/>
        <v>0</v>
      </c>
      <c r="K1464" s="144"/>
      <c r="L1464" s="32"/>
      <c r="M1464" s="145" t="s">
        <v>1</v>
      </c>
      <c r="N1464" s="146" t="s">
        <v>39</v>
      </c>
      <c r="P1464" s="147">
        <f t="shared" si="121"/>
        <v>0</v>
      </c>
      <c r="Q1464" s="147">
        <v>0</v>
      </c>
      <c r="R1464" s="147">
        <f t="shared" si="122"/>
        <v>0</v>
      </c>
      <c r="S1464" s="147">
        <v>0</v>
      </c>
      <c r="T1464" s="148">
        <f t="shared" si="123"/>
        <v>0</v>
      </c>
      <c r="AR1464" s="149" t="s">
        <v>205</v>
      </c>
      <c r="AT1464" s="149" t="s">
        <v>201</v>
      </c>
      <c r="AU1464" s="149" t="s">
        <v>223</v>
      </c>
      <c r="AY1464" s="17" t="s">
        <v>199</v>
      </c>
      <c r="BE1464" s="150">
        <f t="shared" si="124"/>
        <v>0</v>
      </c>
      <c r="BF1464" s="150">
        <f t="shared" si="125"/>
        <v>0</v>
      </c>
      <c r="BG1464" s="150">
        <f t="shared" si="126"/>
        <v>0</v>
      </c>
      <c r="BH1464" s="150">
        <f t="shared" si="127"/>
        <v>0</v>
      </c>
      <c r="BI1464" s="150">
        <f t="shared" si="128"/>
        <v>0</v>
      </c>
      <c r="BJ1464" s="17" t="s">
        <v>86</v>
      </c>
      <c r="BK1464" s="150">
        <f t="shared" si="129"/>
        <v>0</v>
      </c>
      <c r="BL1464" s="17" t="s">
        <v>205</v>
      </c>
      <c r="BM1464" s="149" t="s">
        <v>2078</v>
      </c>
    </row>
    <row r="1465" spans="2:65" s="1" customFormat="1" ht="16.5" customHeight="1">
      <c r="B1465" s="32"/>
      <c r="C1465" s="137" t="s">
        <v>2079</v>
      </c>
      <c r="D1465" s="137" t="s">
        <v>201</v>
      </c>
      <c r="E1465" s="138" t="s">
        <v>2080</v>
      </c>
      <c r="F1465" s="139" t="s">
        <v>1965</v>
      </c>
      <c r="G1465" s="140" t="s">
        <v>264</v>
      </c>
      <c r="H1465" s="141">
        <v>2</v>
      </c>
      <c r="I1465" s="142"/>
      <c r="J1465" s="143">
        <f t="shared" si="120"/>
        <v>0</v>
      </c>
      <c r="K1465" s="144"/>
      <c r="L1465" s="32"/>
      <c r="M1465" s="145" t="s">
        <v>1</v>
      </c>
      <c r="N1465" s="146" t="s">
        <v>39</v>
      </c>
      <c r="P1465" s="147">
        <f t="shared" si="121"/>
        <v>0</v>
      </c>
      <c r="Q1465" s="147">
        <v>0</v>
      </c>
      <c r="R1465" s="147">
        <f t="shared" si="122"/>
        <v>0</v>
      </c>
      <c r="S1465" s="147">
        <v>0</v>
      </c>
      <c r="T1465" s="148">
        <f t="shared" si="123"/>
        <v>0</v>
      </c>
      <c r="AR1465" s="149" t="s">
        <v>205</v>
      </c>
      <c r="AT1465" s="149" t="s">
        <v>201</v>
      </c>
      <c r="AU1465" s="149" t="s">
        <v>223</v>
      </c>
      <c r="AY1465" s="17" t="s">
        <v>199</v>
      </c>
      <c r="BE1465" s="150">
        <f t="shared" si="124"/>
        <v>0</v>
      </c>
      <c r="BF1465" s="150">
        <f t="shared" si="125"/>
        <v>0</v>
      </c>
      <c r="BG1465" s="150">
        <f t="shared" si="126"/>
        <v>0</v>
      </c>
      <c r="BH1465" s="150">
        <f t="shared" si="127"/>
        <v>0</v>
      </c>
      <c r="BI1465" s="150">
        <f t="shared" si="128"/>
        <v>0</v>
      </c>
      <c r="BJ1465" s="17" t="s">
        <v>86</v>
      </c>
      <c r="BK1465" s="150">
        <f t="shared" si="129"/>
        <v>0</v>
      </c>
      <c r="BL1465" s="17" t="s">
        <v>205</v>
      </c>
      <c r="BM1465" s="149" t="s">
        <v>2081</v>
      </c>
    </row>
    <row r="1466" spans="2:65" s="1" customFormat="1" ht="16.5" customHeight="1">
      <c r="B1466" s="32"/>
      <c r="C1466" s="137" t="s">
        <v>2082</v>
      </c>
      <c r="D1466" s="137" t="s">
        <v>201</v>
      </c>
      <c r="E1466" s="138" t="s">
        <v>2083</v>
      </c>
      <c r="F1466" s="139" t="s">
        <v>1969</v>
      </c>
      <c r="G1466" s="140" t="s">
        <v>264</v>
      </c>
      <c r="H1466" s="141">
        <v>6</v>
      </c>
      <c r="I1466" s="142"/>
      <c r="J1466" s="143">
        <f t="shared" si="120"/>
        <v>0</v>
      </c>
      <c r="K1466" s="144"/>
      <c r="L1466" s="32"/>
      <c r="M1466" s="145" t="s">
        <v>1</v>
      </c>
      <c r="N1466" s="146" t="s">
        <v>39</v>
      </c>
      <c r="P1466" s="147">
        <f t="shared" si="121"/>
        <v>0</v>
      </c>
      <c r="Q1466" s="147">
        <v>0</v>
      </c>
      <c r="R1466" s="147">
        <f t="shared" si="122"/>
        <v>0</v>
      </c>
      <c r="S1466" s="147">
        <v>0</v>
      </c>
      <c r="T1466" s="148">
        <f t="shared" si="123"/>
        <v>0</v>
      </c>
      <c r="AR1466" s="149" t="s">
        <v>205</v>
      </c>
      <c r="AT1466" s="149" t="s">
        <v>201</v>
      </c>
      <c r="AU1466" s="149" t="s">
        <v>223</v>
      </c>
      <c r="AY1466" s="17" t="s">
        <v>199</v>
      </c>
      <c r="BE1466" s="150">
        <f t="shared" si="124"/>
        <v>0</v>
      </c>
      <c r="BF1466" s="150">
        <f t="shared" si="125"/>
        <v>0</v>
      </c>
      <c r="BG1466" s="150">
        <f t="shared" si="126"/>
        <v>0</v>
      </c>
      <c r="BH1466" s="150">
        <f t="shared" si="127"/>
        <v>0</v>
      </c>
      <c r="BI1466" s="150">
        <f t="shared" si="128"/>
        <v>0</v>
      </c>
      <c r="BJ1466" s="17" t="s">
        <v>86</v>
      </c>
      <c r="BK1466" s="150">
        <f t="shared" si="129"/>
        <v>0</v>
      </c>
      <c r="BL1466" s="17" t="s">
        <v>205</v>
      </c>
      <c r="BM1466" s="149" t="s">
        <v>2084</v>
      </c>
    </row>
    <row r="1467" spans="2:65" s="1" customFormat="1" ht="16.5" customHeight="1">
      <c r="B1467" s="32"/>
      <c r="C1467" s="137" t="s">
        <v>2085</v>
      </c>
      <c r="D1467" s="137" t="s">
        <v>201</v>
      </c>
      <c r="E1467" s="138" t="s">
        <v>2086</v>
      </c>
      <c r="F1467" s="139" t="s">
        <v>1973</v>
      </c>
      <c r="G1467" s="140" t="s">
        <v>264</v>
      </c>
      <c r="H1467" s="141">
        <v>13</v>
      </c>
      <c r="I1467" s="142"/>
      <c r="J1467" s="143">
        <f t="shared" si="120"/>
        <v>0</v>
      </c>
      <c r="K1467" s="144"/>
      <c r="L1467" s="32"/>
      <c r="M1467" s="145" t="s">
        <v>1</v>
      </c>
      <c r="N1467" s="146" t="s">
        <v>39</v>
      </c>
      <c r="P1467" s="147">
        <f t="shared" si="121"/>
        <v>0</v>
      </c>
      <c r="Q1467" s="147">
        <v>0</v>
      </c>
      <c r="R1467" s="147">
        <f t="shared" si="122"/>
        <v>0</v>
      </c>
      <c r="S1467" s="147">
        <v>0</v>
      </c>
      <c r="T1467" s="148">
        <f t="shared" si="123"/>
        <v>0</v>
      </c>
      <c r="AR1467" s="149" t="s">
        <v>205</v>
      </c>
      <c r="AT1467" s="149" t="s">
        <v>201</v>
      </c>
      <c r="AU1467" s="149" t="s">
        <v>223</v>
      </c>
      <c r="AY1467" s="17" t="s">
        <v>199</v>
      </c>
      <c r="BE1467" s="150">
        <f t="shared" si="124"/>
        <v>0</v>
      </c>
      <c r="BF1467" s="150">
        <f t="shared" si="125"/>
        <v>0</v>
      </c>
      <c r="BG1467" s="150">
        <f t="shared" si="126"/>
        <v>0</v>
      </c>
      <c r="BH1467" s="150">
        <f t="shared" si="127"/>
        <v>0</v>
      </c>
      <c r="BI1467" s="150">
        <f t="shared" si="128"/>
        <v>0</v>
      </c>
      <c r="BJ1467" s="17" t="s">
        <v>86</v>
      </c>
      <c r="BK1467" s="150">
        <f t="shared" si="129"/>
        <v>0</v>
      </c>
      <c r="BL1467" s="17" t="s">
        <v>205</v>
      </c>
      <c r="BM1467" s="149" t="s">
        <v>2087</v>
      </c>
    </row>
    <row r="1468" spans="2:65" s="1" customFormat="1" ht="16.5" customHeight="1">
      <c r="B1468" s="32"/>
      <c r="C1468" s="137" t="s">
        <v>2088</v>
      </c>
      <c r="D1468" s="137" t="s">
        <v>201</v>
      </c>
      <c r="E1468" s="138" t="s">
        <v>2089</v>
      </c>
      <c r="F1468" s="139" t="s">
        <v>1977</v>
      </c>
      <c r="G1468" s="140" t="s">
        <v>264</v>
      </c>
      <c r="H1468" s="141">
        <v>67</v>
      </c>
      <c r="I1468" s="142"/>
      <c r="J1468" s="143">
        <f t="shared" si="120"/>
        <v>0</v>
      </c>
      <c r="K1468" s="144"/>
      <c r="L1468" s="32"/>
      <c r="M1468" s="145" t="s">
        <v>1</v>
      </c>
      <c r="N1468" s="146" t="s">
        <v>39</v>
      </c>
      <c r="P1468" s="147">
        <f t="shared" si="121"/>
        <v>0</v>
      </c>
      <c r="Q1468" s="147">
        <v>0</v>
      </c>
      <c r="R1468" s="147">
        <f t="shared" si="122"/>
        <v>0</v>
      </c>
      <c r="S1468" s="147">
        <v>0</v>
      </c>
      <c r="T1468" s="148">
        <f t="shared" si="123"/>
        <v>0</v>
      </c>
      <c r="AR1468" s="149" t="s">
        <v>205</v>
      </c>
      <c r="AT1468" s="149" t="s">
        <v>201</v>
      </c>
      <c r="AU1468" s="149" t="s">
        <v>223</v>
      </c>
      <c r="AY1468" s="17" t="s">
        <v>199</v>
      </c>
      <c r="BE1468" s="150">
        <f t="shared" si="124"/>
        <v>0</v>
      </c>
      <c r="BF1468" s="150">
        <f t="shared" si="125"/>
        <v>0</v>
      </c>
      <c r="BG1468" s="150">
        <f t="shared" si="126"/>
        <v>0</v>
      </c>
      <c r="BH1468" s="150">
        <f t="shared" si="127"/>
        <v>0</v>
      </c>
      <c r="BI1468" s="150">
        <f t="shared" si="128"/>
        <v>0</v>
      </c>
      <c r="BJ1468" s="17" t="s">
        <v>86</v>
      </c>
      <c r="BK1468" s="150">
        <f t="shared" si="129"/>
        <v>0</v>
      </c>
      <c r="BL1468" s="17" t="s">
        <v>205</v>
      </c>
      <c r="BM1468" s="149" t="s">
        <v>2090</v>
      </c>
    </row>
    <row r="1469" spans="2:65" s="1" customFormat="1" ht="16.5" customHeight="1">
      <c r="B1469" s="32"/>
      <c r="C1469" s="137" t="s">
        <v>2091</v>
      </c>
      <c r="D1469" s="137" t="s">
        <v>201</v>
      </c>
      <c r="E1469" s="138" t="s">
        <v>2092</v>
      </c>
      <c r="F1469" s="139" t="s">
        <v>1981</v>
      </c>
      <c r="G1469" s="140" t="s">
        <v>204</v>
      </c>
      <c r="H1469" s="141">
        <v>7</v>
      </c>
      <c r="I1469" s="142"/>
      <c r="J1469" s="143">
        <f t="shared" si="120"/>
        <v>0</v>
      </c>
      <c r="K1469" s="144"/>
      <c r="L1469" s="32"/>
      <c r="M1469" s="145" t="s">
        <v>1</v>
      </c>
      <c r="N1469" s="146" t="s">
        <v>39</v>
      </c>
      <c r="P1469" s="147">
        <f t="shared" si="121"/>
        <v>0</v>
      </c>
      <c r="Q1469" s="147">
        <v>0</v>
      </c>
      <c r="R1469" s="147">
        <f t="shared" si="122"/>
        <v>0</v>
      </c>
      <c r="S1469" s="147">
        <v>0</v>
      </c>
      <c r="T1469" s="148">
        <f t="shared" si="123"/>
        <v>0</v>
      </c>
      <c r="AR1469" s="149" t="s">
        <v>205</v>
      </c>
      <c r="AT1469" s="149" t="s">
        <v>201</v>
      </c>
      <c r="AU1469" s="149" t="s">
        <v>223</v>
      </c>
      <c r="AY1469" s="17" t="s">
        <v>199</v>
      </c>
      <c r="BE1469" s="150">
        <f t="shared" si="124"/>
        <v>0</v>
      </c>
      <c r="BF1469" s="150">
        <f t="shared" si="125"/>
        <v>0</v>
      </c>
      <c r="BG1469" s="150">
        <f t="shared" si="126"/>
        <v>0</v>
      </c>
      <c r="BH1469" s="150">
        <f t="shared" si="127"/>
        <v>0</v>
      </c>
      <c r="BI1469" s="150">
        <f t="shared" si="128"/>
        <v>0</v>
      </c>
      <c r="BJ1469" s="17" t="s">
        <v>86</v>
      </c>
      <c r="BK1469" s="150">
        <f t="shared" si="129"/>
        <v>0</v>
      </c>
      <c r="BL1469" s="17" t="s">
        <v>205</v>
      </c>
      <c r="BM1469" s="149" t="s">
        <v>2093</v>
      </c>
    </row>
    <row r="1470" spans="2:65" s="1" customFormat="1" ht="16.5" customHeight="1">
      <c r="B1470" s="32"/>
      <c r="C1470" s="137" t="s">
        <v>2094</v>
      </c>
      <c r="D1470" s="137" t="s">
        <v>201</v>
      </c>
      <c r="E1470" s="138" t="s">
        <v>2095</v>
      </c>
      <c r="F1470" s="139" t="s">
        <v>1985</v>
      </c>
      <c r="G1470" s="140" t="s">
        <v>1607</v>
      </c>
      <c r="H1470" s="141">
        <v>5</v>
      </c>
      <c r="I1470" s="142"/>
      <c r="J1470" s="143">
        <f t="shared" si="120"/>
        <v>0</v>
      </c>
      <c r="K1470" s="144"/>
      <c r="L1470" s="32"/>
      <c r="M1470" s="145" t="s">
        <v>1</v>
      </c>
      <c r="N1470" s="146" t="s">
        <v>39</v>
      </c>
      <c r="P1470" s="147">
        <f t="shared" si="121"/>
        <v>0</v>
      </c>
      <c r="Q1470" s="147">
        <v>0</v>
      </c>
      <c r="R1470" s="147">
        <f t="shared" si="122"/>
        <v>0</v>
      </c>
      <c r="S1470" s="147">
        <v>0</v>
      </c>
      <c r="T1470" s="148">
        <f t="shared" si="123"/>
        <v>0</v>
      </c>
      <c r="AR1470" s="149" t="s">
        <v>205</v>
      </c>
      <c r="AT1470" s="149" t="s">
        <v>201</v>
      </c>
      <c r="AU1470" s="149" t="s">
        <v>223</v>
      </c>
      <c r="AY1470" s="17" t="s">
        <v>199</v>
      </c>
      <c r="BE1470" s="150">
        <f t="shared" si="124"/>
        <v>0</v>
      </c>
      <c r="BF1470" s="150">
        <f t="shared" si="125"/>
        <v>0</v>
      </c>
      <c r="BG1470" s="150">
        <f t="shared" si="126"/>
        <v>0</v>
      </c>
      <c r="BH1470" s="150">
        <f t="shared" si="127"/>
        <v>0</v>
      </c>
      <c r="BI1470" s="150">
        <f t="shared" si="128"/>
        <v>0</v>
      </c>
      <c r="BJ1470" s="17" t="s">
        <v>86</v>
      </c>
      <c r="BK1470" s="150">
        <f t="shared" si="129"/>
        <v>0</v>
      </c>
      <c r="BL1470" s="17" t="s">
        <v>205</v>
      </c>
      <c r="BM1470" s="149" t="s">
        <v>2096</v>
      </c>
    </row>
    <row r="1471" spans="2:65" s="1" customFormat="1" ht="16.5" customHeight="1">
      <c r="B1471" s="32"/>
      <c r="C1471" s="137" t="s">
        <v>2097</v>
      </c>
      <c r="D1471" s="137" t="s">
        <v>201</v>
      </c>
      <c r="E1471" s="138" t="s">
        <v>2098</v>
      </c>
      <c r="F1471" s="139" t="s">
        <v>1989</v>
      </c>
      <c r="G1471" s="140" t="s">
        <v>1607</v>
      </c>
      <c r="H1471" s="141">
        <v>1</v>
      </c>
      <c r="I1471" s="142"/>
      <c r="J1471" s="143">
        <f t="shared" si="120"/>
        <v>0</v>
      </c>
      <c r="K1471" s="144"/>
      <c r="L1471" s="32"/>
      <c r="M1471" s="145" t="s">
        <v>1</v>
      </c>
      <c r="N1471" s="146" t="s">
        <v>39</v>
      </c>
      <c r="P1471" s="147">
        <f t="shared" si="121"/>
        <v>0</v>
      </c>
      <c r="Q1471" s="147">
        <v>0</v>
      </c>
      <c r="R1471" s="147">
        <f t="shared" si="122"/>
        <v>0</v>
      </c>
      <c r="S1471" s="147">
        <v>0</v>
      </c>
      <c r="T1471" s="148">
        <f t="shared" si="123"/>
        <v>0</v>
      </c>
      <c r="AR1471" s="149" t="s">
        <v>205</v>
      </c>
      <c r="AT1471" s="149" t="s">
        <v>201</v>
      </c>
      <c r="AU1471" s="149" t="s">
        <v>223</v>
      </c>
      <c r="AY1471" s="17" t="s">
        <v>199</v>
      </c>
      <c r="BE1471" s="150">
        <f t="shared" si="124"/>
        <v>0</v>
      </c>
      <c r="BF1471" s="150">
        <f t="shared" si="125"/>
        <v>0</v>
      </c>
      <c r="BG1471" s="150">
        <f t="shared" si="126"/>
        <v>0</v>
      </c>
      <c r="BH1471" s="150">
        <f t="shared" si="127"/>
        <v>0</v>
      </c>
      <c r="BI1471" s="150">
        <f t="shared" si="128"/>
        <v>0</v>
      </c>
      <c r="BJ1471" s="17" t="s">
        <v>86</v>
      </c>
      <c r="BK1471" s="150">
        <f t="shared" si="129"/>
        <v>0</v>
      </c>
      <c r="BL1471" s="17" t="s">
        <v>205</v>
      </c>
      <c r="BM1471" s="149" t="s">
        <v>2099</v>
      </c>
    </row>
    <row r="1472" spans="2:65" s="1" customFormat="1" ht="16.5" customHeight="1">
      <c r="B1472" s="32"/>
      <c r="C1472" s="137" t="s">
        <v>2100</v>
      </c>
      <c r="D1472" s="137" t="s">
        <v>201</v>
      </c>
      <c r="E1472" s="138" t="s">
        <v>2101</v>
      </c>
      <c r="F1472" s="139" t="s">
        <v>1993</v>
      </c>
      <c r="G1472" s="140" t="s">
        <v>1607</v>
      </c>
      <c r="H1472" s="141">
        <v>1</v>
      </c>
      <c r="I1472" s="142"/>
      <c r="J1472" s="143">
        <f t="shared" si="120"/>
        <v>0</v>
      </c>
      <c r="K1472" s="144"/>
      <c r="L1472" s="32"/>
      <c r="M1472" s="145" t="s">
        <v>1</v>
      </c>
      <c r="N1472" s="146" t="s">
        <v>39</v>
      </c>
      <c r="P1472" s="147">
        <f t="shared" si="121"/>
        <v>0</v>
      </c>
      <c r="Q1472" s="147">
        <v>0</v>
      </c>
      <c r="R1472" s="147">
        <f t="shared" si="122"/>
        <v>0</v>
      </c>
      <c r="S1472" s="147">
        <v>0</v>
      </c>
      <c r="T1472" s="148">
        <f t="shared" si="123"/>
        <v>0</v>
      </c>
      <c r="AR1472" s="149" t="s">
        <v>205</v>
      </c>
      <c r="AT1472" s="149" t="s">
        <v>201</v>
      </c>
      <c r="AU1472" s="149" t="s">
        <v>223</v>
      </c>
      <c r="AY1472" s="17" t="s">
        <v>199</v>
      </c>
      <c r="BE1472" s="150">
        <f t="shared" si="124"/>
        <v>0</v>
      </c>
      <c r="BF1472" s="150">
        <f t="shared" si="125"/>
        <v>0</v>
      </c>
      <c r="BG1472" s="150">
        <f t="shared" si="126"/>
        <v>0</v>
      </c>
      <c r="BH1472" s="150">
        <f t="shared" si="127"/>
        <v>0</v>
      </c>
      <c r="BI1472" s="150">
        <f t="shared" si="128"/>
        <v>0</v>
      </c>
      <c r="BJ1472" s="17" t="s">
        <v>86</v>
      </c>
      <c r="BK1472" s="150">
        <f t="shared" si="129"/>
        <v>0</v>
      </c>
      <c r="BL1472" s="17" t="s">
        <v>205</v>
      </c>
      <c r="BM1472" s="149" t="s">
        <v>2102</v>
      </c>
    </row>
    <row r="1473" spans="2:65" s="1" customFormat="1" ht="16.5" customHeight="1">
      <c r="B1473" s="32"/>
      <c r="C1473" s="137" t="s">
        <v>2103</v>
      </c>
      <c r="D1473" s="137" t="s">
        <v>201</v>
      </c>
      <c r="E1473" s="138" t="s">
        <v>2104</v>
      </c>
      <c r="F1473" s="139" t="s">
        <v>1997</v>
      </c>
      <c r="G1473" s="140" t="s">
        <v>296</v>
      </c>
      <c r="H1473" s="141">
        <v>16</v>
      </c>
      <c r="I1473" s="142"/>
      <c r="J1473" s="143">
        <f t="shared" si="120"/>
        <v>0</v>
      </c>
      <c r="K1473" s="144"/>
      <c r="L1473" s="32"/>
      <c r="M1473" s="145" t="s">
        <v>1</v>
      </c>
      <c r="N1473" s="146" t="s">
        <v>39</v>
      </c>
      <c r="P1473" s="147">
        <f t="shared" si="121"/>
        <v>0</v>
      </c>
      <c r="Q1473" s="147">
        <v>0</v>
      </c>
      <c r="R1473" s="147">
        <f t="shared" si="122"/>
        <v>0</v>
      </c>
      <c r="S1473" s="147">
        <v>0</v>
      </c>
      <c r="T1473" s="148">
        <f t="shared" si="123"/>
        <v>0</v>
      </c>
      <c r="AR1473" s="149" t="s">
        <v>205</v>
      </c>
      <c r="AT1473" s="149" t="s">
        <v>201</v>
      </c>
      <c r="AU1473" s="149" t="s">
        <v>223</v>
      </c>
      <c r="AY1473" s="17" t="s">
        <v>199</v>
      </c>
      <c r="BE1473" s="150">
        <f t="shared" si="124"/>
        <v>0</v>
      </c>
      <c r="BF1473" s="150">
        <f t="shared" si="125"/>
        <v>0</v>
      </c>
      <c r="BG1473" s="150">
        <f t="shared" si="126"/>
        <v>0</v>
      </c>
      <c r="BH1473" s="150">
        <f t="shared" si="127"/>
        <v>0</v>
      </c>
      <c r="BI1473" s="150">
        <f t="shared" si="128"/>
        <v>0</v>
      </c>
      <c r="BJ1473" s="17" t="s">
        <v>86</v>
      </c>
      <c r="BK1473" s="150">
        <f t="shared" si="129"/>
        <v>0</v>
      </c>
      <c r="BL1473" s="17" t="s">
        <v>205</v>
      </c>
      <c r="BM1473" s="149" t="s">
        <v>2105</v>
      </c>
    </row>
    <row r="1474" spans="2:65" s="1" customFormat="1" ht="21.75" customHeight="1">
      <c r="B1474" s="32"/>
      <c r="C1474" s="137" t="s">
        <v>2106</v>
      </c>
      <c r="D1474" s="137" t="s">
        <v>201</v>
      </c>
      <c r="E1474" s="138" t="s">
        <v>2107</v>
      </c>
      <c r="F1474" s="139" t="s">
        <v>1865</v>
      </c>
      <c r="G1474" s="140" t="s">
        <v>296</v>
      </c>
      <c r="H1474" s="141">
        <v>1</v>
      </c>
      <c r="I1474" s="142"/>
      <c r="J1474" s="143">
        <f t="shared" si="120"/>
        <v>0</v>
      </c>
      <c r="K1474" s="144"/>
      <c r="L1474" s="32"/>
      <c r="M1474" s="145" t="s">
        <v>1</v>
      </c>
      <c r="N1474" s="146" t="s">
        <v>39</v>
      </c>
      <c r="P1474" s="147">
        <f t="shared" si="121"/>
        <v>0</v>
      </c>
      <c r="Q1474" s="147">
        <v>0</v>
      </c>
      <c r="R1474" s="147">
        <f t="shared" si="122"/>
        <v>0</v>
      </c>
      <c r="S1474" s="147">
        <v>0</v>
      </c>
      <c r="T1474" s="148">
        <f t="shared" si="123"/>
        <v>0</v>
      </c>
      <c r="AR1474" s="149" t="s">
        <v>205</v>
      </c>
      <c r="AT1474" s="149" t="s">
        <v>201</v>
      </c>
      <c r="AU1474" s="149" t="s">
        <v>223</v>
      </c>
      <c r="AY1474" s="17" t="s">
        <v>199</v>
      </c>
      <c r="BE1474" s="150">
        <f t="shared" si="124"/>
        <v>0</v>
      </c>
      <c r="BF1474" s="150">
        <f t="shared" si="125"/>
        <v>0</v>
      </c>
      <c r="BG1474" s="150">
        <f t="shared" si="126"/>
        <v>0</v>
      </c>
      <c r="BH1474" s="150">
        <f t="shared" si="127"/>
        <v>0</v>
      </c>
      <c r="BI1474" s="150">
        <f t="shared" si="128"/>
        <v>0</v>
      </c>
      <c r="BJ1474" s="17" t="s">
        <v>86</v>
      </c>
      <c r="BK1474" s="150">
        <f t="shared" si="129"/>
        <v>0</v>
      </c>
      <c r="BL1474" s="17" t="s">
        <v>205</v>
      </c>
      <c r="BM1474" s="149" t="s">
        <v>2108</v>
      </c>
    </row>
    <row r="1475" spans="2:65" s="1" customFormat="1" ht="16.5" customHeight="1">
      <c r="B1475" s="32"/>
      <c r="C1475" s="137" t="s">
        <v>2109</v>
      </c>
      <c r="D1475" s="137" t="s">
        <v>201</v>
      </c>
      <c r="E1475" s="138" t="s">
        <v>2110</v>
      </c>
      <c r="F1475" s="139" t="s">
        <v>2111</v>
      </c>
      <c r="G1475" s="140" t="s">
        <v>296</v>
      </c>
      <c r="H1475" s="141">
        <v>1</v>
      </c>
      <c r="I1475" s="142"/>
      <c r="J1475" s="143">
        <f t="shared" si="120"/>
        <v>0</v>
      </c>
      <c r="K1475" s="144"/>
      <c r="L1475" s="32"/>
      <c r="M1475" s="145" t="s">
        <v>1</v>
      </c>
      <c r="N1475" s="146" t="s">
        <v>39</v>
      </c>
      <c r="P1475" s="147">
        <f t="shared" si="121"/>
        <v>0</v>
      </c>
      <c r="Q1475" s="147">
        <v>0</v>
      </c>
      <c r="R1475" s="147">
        <f t="shared" si="122"/>
        <v>0</v>
      </c>
      <c r="S1475" s="147">
        <v>0</v>
      </c>
      <c r="T1475" s="148">
        <f t="shared" si="123"/>
        <v>0</v>
      </c>
      <c r="AR1475" s="149" t="s">
        <v>205</v>
      </c>
      <c r="AT1475" s="149" t="s">
        <v>201</v>
      </c>
      <c r="AU1475" s="149" t="s">
        <v>223</v>
      </c>
      <c r="AY1475" s="17" t="s">
        <v>199</v>
      </c>
      <c r="BE1475" s="150">
        <f t="shared" si="124"/>
        <v>0</v>
      </c>
      <c r="BF1475" s="150">
        <f t="shared" si="125"/>
        <v>0</v>
      </c>
      <c r="BG1475" s="150">
        <f t="shared" si="126"/>
        <v>0</v>
      </c>
      <c r="BH1475" s="150">
        <f t="shared" si="127"/>
        <v>0</v>
      </c>
      <c r="BI1475" s="150">
        <f t="shared" si="128"/>
        <v>0</v>
      </c>
      <c r="BJ1475" s="17" t="s">
        <v>86</v>
      </c>
      <c r="BK1475" s="150">
        <f t="shared" si="129"/>
        <v>0</v>
      </c>
      <c r="BL1475" s="17" t="s">
        <v>205</v>
      </c>
      <c r="BM1475" s="149" t="s">
        <v>2112</v>
      </c>
    </row>
    <row r="1476" spans="2:65" s="1" customFormat="1" ht="16.5" customHeight="1">
      <c r="B1476" s="32"/>
      <c r="C1476" s="137" t="s">
        <v>2113</v>
      </c>
      <c r="D1476" s="137" t="s">
        <v>201</v>
      </c>
      <c r="E1476" s="138" t="s">
        <v>2114</v>
      </c>
      <c r="F1476" s="139" t="s">
        <v>2004</v>
      </c>
      <c r="G1476" s="140" t="s">
        <v>296</v>
      </c>
      <c r="H1476" s="141">
        <v>1</v>
      </c>
      <c r="I1476" s="142"/>
      <c r="J1476" s="143">
        <f t="shared" si="120"/>
        <v>0</v>
      </c>
      <c r="K1476" s="144"/>
      <c r="L1476" s="32"/>
      <c r="M1476" s="145" t="s">
        <v>1</v>
      </c>
      <c r="N1476" s="146" t="s">
        <v>39</v>
      </c>
      <c r="P1476" s="147">
        <f t="shared" si="121"/>
        <v>0</v>
      </c>
      <c r="Q1476" s="147">
        <v>0</v>
      </c>
      <c r="R1476" s="147">
        <f t="shared" si="122"/>
        <v>0</v>
      </c>
      <c r="S1476" s="147">
        <v>0</v>
      </c>
      <c r="T1476" s="148">
        <f t="shared" si="123"/>
        <v>0</v>
      </c>
      <c r="AR1476" s="149" t="s">
        <v>205</v>
      </c>
      <c r="AT1476" s="149" t="s">
        <v>201</v>
      </c>
      <c r="AU1476" s="149" t="s">
        <v>223</v>
      </c>
      <c r="AY1476" s="17" t="s">
        <v>199</v>
      </c>
      <c r="BE1476" s="150">
        <f t="shared" si="124"/>
        <v>0</v>
      </c>
      <c r="BF1476" s="150">
        <f t="shared" si="125"/>
        <v>0</v>
      </c>
      <c r="BG1476" s="150">
        <f t="shared" si="126"/>
        <v>0</v>
      </c>
      <c r="BH1476" s="150">
        <f t="shared" si="127"/>
        <v>0</v>
      </c>
      <c r="BI1476" s="150">
        <f t="shared" si="128"/>
        <v>0</v>
      </c>
      <c r="BJ1476" s="17" t="s">
        <v>86</v>
      </c>
      <c r="BK1476" s="150">
        <f t="shared" si="129"/>
        <v>0</v>
      </c>
      <c r="BL1476" s="17" t="s">
        <v>205</v>
      </c>
      <c r="BM1476" s="149" t="s">
        <v>2115</v>
      </c>
    </row>
    <row r="1477" spans="2:65" s="1" customFormat="1" ht="16.5" customHeight="1">
      <c r="B1477" s="32"/>
      <c r="C1477" s="137" t="s">
        <v>2116</v>
      </c>
      <c r="D1477" s="137" t="s">
        <v>201</v>
      </c>
      <c r="E1477" s="138" t="s">
        <v>2117</v>
      </c>
      <c r="F1477" s="139" t="s">
        <v>2008</v>
      </c>
      <c r="G1477" s="140" t="s">
        <v>296</v>
      </c>
      <c r="H1477" s="141">
        <v>1</v>
      </c>
      <c r="I1477" s="142"/>
      <c r="J1477" s="143">
        <f t="shared" si="120"/>
        <v>0</v>
      </c>
      <c r="K1477" s="144"/>
      <c r="L1477" s="32"/>
      <c r="M1477" s="145" t="s">
        <v>1</v>
      </c>
      <c r="N1477" s="146" t="s">
        <v>39</v>
      </c>
      <c r="P1477" s="147">
        <f t="shared" si="121"/>
        <v>0</v>
      </c>
      <c r="Q1477" s="147">
        <v>0</v>
      </c>
      <c r="R1477" s="147">
        <f t="shared" si="122"/>
        <v>0</v>
      </c>
      <c r="S1477" s="147">
        <v>0</v>
      </c>
      <c r="T1477" s="148">
        <f t="shared" si="123"/>
        <v>0</v>
      </c>
      <c r="AR1477" s="149" t="s">
        <v>205</v>
      </c>
      <c r="AT1477" s="149" t="s">
        <v>201</v>
      </c>
      <c r="AU1477" s="149" t="s">
        <v>223</v>
      </c>
      <c r="AY1477" s="17" t="s">
        <v>199</v>
      </c>
      <c r="BE1477" s="150">
        <f t="shared" si="124"/>
        <v>0</v>
      </c>
      <c r="BF1477" s="150">
        <f t="shared" si="125"/>
        <v>0</v>
      </c>
      <c r="BG1477" s="150">
        <f t="shared" si="126"/>
        <v>0</v>
      </c>
      <c r="BH1477" s="150">
        <f t="shared" si="127"/>
        <v>0</v>
      </c>
      <c r="BI1477" s="150">
        <f t="shared" si="128"/>
        <v>0</v>
      </c>
      <c r="BJ1477" s="17" t="s">
        <v>86</v>
      </c>
      <c r="BK1477" s="150">
        <f t="shared" si="129"/>
        <v>0</v>
      </c>
      <c r="BL1477" s="17" t="s">
        <v>205</v>
      </c>
      <c r="BM1477" s="149" t="s">
        <v>2118</v>
      </c>
    </row>
    <row r="1478" spans="2:65" s="1" customFormat="1" ht="16.5" customHeight="1">
      <c r="B1478" s="32"/>
      <c r="C1478" s="137" t="s">
        <v>2119</v>
      </c>
      <c r="D1478" s="137" t="s">
        <v>201</v>
      </c>
      <c r="E1478" s="138" t="s">
        <v>2120</v>
      </c>
      <c r="F1478" s="139" t="s">
        <v>2121</v>
      </c>
      <c r="G1478" s="140" t="s">
        <v>354</v>
      </c>
      <c r="H1478" s="141">
        <v>1</v>
      </c>
      <c r="I1478" s="142"/>
      <c r="J1478" s="143">
        <f t="shared" si="120"/>
        <v>0</v>
      </c>
      <c r="K1478" s="144"/>
      <c r="L1478" s="32"/>
      <c r="M1478" s="145" t="s">
        <v>1</v>
      </c>
      <c r="N1478" s="146" t="s">
        <v>39</v>
      </c>
      <c r="P1478" s="147">
        <f t="shared" si="121"/>
        <v>0</v>
      </c>
      <c r="Q1478" s="147">
        <v>0</v>
      </c>
      <c r="R1478" s="147">
        <f t="shared" si="122"/>
        <v>0</v>
      </c>
      <c r="S1478" s="147">
        <v>0</v>
      </c>
      <c r="T1478" s="148">
        <f t="shared" si="123"/>
        <v>0</v>
      </c>
      <c r="AR1478" s="149" t="s">
        <v>298</v>
      </c>
      <c r="AT1478" s="149" t="s">
        <v>201</v>
      </c>
      <c r="AU1478" s="149" t="s">
        <v>223</v>
      </c>
      <c r="AY1478" s="17" t="s">
        <v>199</v>
      </c>
      <c r="BE1478" s="150">
        <f t="shared" si="124"/>
        <v>0</v>
      </c>
      <c r="BF1478" s="150">
        <f t="shared" si="125"/>
        <v>0</v>
      </c>
      <c r="BG1478" s="150">
        <f t="shared" si="126"/>
        <v>0</v>
      </c>
      <c r="BH1478" s="150">
        <f t="shared" si="127"/>
        <v>0</v>
      </c>
      <c r="BI1478" s="150">
        <f t="shared" si="128"/>
        <v>0</v>
      </c>
      <c r="BJ1478" s="17" t="s">
        <v>86</v>
      </c>
      <c r="BK1478" s="150">
        <f t="shared" si="129"/>
        <v>0</v>
      </c>
      <c r="BL1478" s="17" t="s">
        <v>298</v>
      </c>
      <c r="BM1478" s="149" t="s">
        <v>2122</v>
      </c>
    </row>
    <row r="1479" spans="2:65" s="11" customFormat="1" ht="23" customHeight="1">
      <c r="B1479" s="125"/>
      <c r="D1479" s="126" t="s">
        <v>72</v>
      </c>
      <c r="E1479" s="135" t="s">
        <v>2123</v>
      </c>
      <c r="F1479" s="135" t="s">
        <v>2124</v>
      </c>
      <c r="I1479" s="128"/>
      <c r="J1479" s="136">
        <f>BK1479</f>
        <v>0</v>
      </c>
      <c r="L1479" s="125"/>
      <c r="M1479" s="130"/>
      <c r="P1479" s="131">
        <f>SUM(P1480:P1534)</f>
        <v>0</v>
      </c>
      <c r="R1479" s="131">
        <f>SUM(R1480:R1534)</f>
        <v>7.0331747800000004</v>
      </c>
      <c r="T1479" s="132">
        <f>SUM(T1480:T1534)</f>
        <v>0</v>
      </c>
      <c r="AR1479" s="126" t="s">
        <v>86</v>
      </c>
      <c r="AT1479" s="133" t="s">
        <v>72</v>
      </c>
      <c r="AU1479" s="133" t="s">
        <v>80</v>
      </c>
      <c r="AY1479" s="126" t="s">
        <v>199</v>
      </c>
      <c r="BK1479" s="134">
        <f>SUM(BK1480:BK1534)</f>
        <v>0</v>
      </c>
    </row>
    <row r="1480" spans="2:65" s="1" customFormat="1" ht="33" customHeight="1">
      <c r="B1480" s="32"/>
      <c r="C1480" s="137" t="s">
        <v>2125</v>
      </c>
      <c r="D1480" s="137" t="s">
        <v>201</v>
      </c>
      <c r="E1480" s="138" t="s">
        <v>2126</v>
      </c>
      <c r="F1480" s="139" t="s">
        <v>2127</v>
      </c>
      <c r="G1480" s="140" t="s">
        <v>213</v>
      </c>
      <c r="H1480" s="141">
        <v>8.702</v>
      </c>
      <c r="I1480" s="142"/>
      <c r="J1480" s="143">
        <f>ROUND(I1480*H1480,2)</f>
        <v>0</v>
      </c>
      <c r="K1480" s="144"/>
      <c r="L1480" s="32"/>
      <c r="M1480" s="145" t="s">
        <v>1</v>
      </c>
      <c r="N1480" s="146" t="s">
        <v>39</v>
      </c>
      <c r="P1480" s="147">
        <f>O1480*H1480</f>
        <v>0</v>
      </c>
      <c r="Q1480" s="147">
        <v>1.08E-3</v>
      </c>
      <c r="R1480" s="147">
        <f>Q1480*H1480</f>
        <v>9.3981600000000009E-3</v>
      </c>
      <c r="S1480" s="147">
        <v>0</v>
      </c>
      <c r="T1480" s="148">
        <f>S1480*H1480</f>
        <v>0</v>
      </c>
      <c r="AR1480" s="149" t="s">
        <v>298</v>
      </c>
      <c r="AT1480" s="149" t="s">
        <v>201</v>
      </c>
      <c r="AU1480" s="149" t="s">
        <v>86</v>
      </c>
      <c r="AY1480" s="17" t="s">
        <v>199</v>
      </c>
      <c r="BE1480" s="150">
        <f>IF(N1480="základní",J1480,0)</f>
        <v>0</v>
      </c>
      <c r="BF1480" s="150">
        <f>IF(N1480="snížená",J1480,0)</f>
        <v>0</v>
      </c>
      <c r="BG1480" s="150">
        <f>IF(N1480="zákl. přenesená",J1480,0)</f>
        <v>0</v>
      </c>
      <c r="BH1480" s="150">
        <f>IF(N1480="sníž. přenesená",J1480,0)</f>
        <v>0</v>
      </c>
      <c r="BI1480" s="150">
        <f>IF(N1480="nulová",J1480,0)</f>
        <v>0</v>
      </c>
      <c r="BJ1480" s="17" t="s">
        <v>86</v>
      </c>
      <c r="BK1480" s="150">
        <f>ROUND(I1480*H1480,2)</f>
        <v>0</v>
      </c>
      <c r="BL1480" s="17" t="s">
        <v>298</v>
      </c>
      <c r="BM1480" s="149" t="s">
        <v>2128</v>
      </c>
    </row>
    <row r="1481" spans="2:65" s="12" customFormat="1" ht="12">
      <c r="B1481" s="151"/>
      <c r="D1481" s="152" t="s">
        <v>207</v>
      </c>
      <c r="E1481" s="153" t="s">
        <v>1</v>
      </c>
      <c r="F1481" s="154" t="s">
        <v>2129</v>
      </c>
      <c r="H1481" s="155">
        <v>0.78500000000000003</v>
      </c>
      <c r="I1481" s="156"/>
      <c r="L1481" s="151"/>
      <c r="M1481" s="157"/>
      <c r="T1481" s="158"/>
      <c r="AT1481" s="153" t="s">
        <v>207</v>
      </c>
      <c r="AU1481" s="153" t="s">
        <v>86</v>
      </c>
      <c r="AV1481" s="12" t="s">
        <v>86</v>
      </c>
      <c r="AW1481" s="12" t="s">
        <v>30</v>
      </c>
      <c r="AX1481" s="12" t="s">
        <v>73</v>
      </c>
      <c r="AY1481" s="153" t="s">
        <v>199</v>
      </c>
    </row>
    <row r="1482" spans="2:65" s="14" customFormat="1" ht="12">
      <c r="B1482" s="166"/>
      <c r="D1482" s="152" t="s">
        <v>207</v>
      </c>
      <c r="E1482" s="167" t="s">
        <v>1</v>
      </c>
      <c r="F1482" s="168" t="s">
        <v>2130</v>
      </c>
      <c r="H1482" s="169">
        <v>0.78500000000000003</v>
      </c>
      <c r="I1482" s="170"/>
      <c r="L1482" s="166"/>
      <c r="M1482" s="171"/>
      <c r="T1482" s="172"/>
      <c r="AT1482" s="167" t="s">
        <v>207</v>
      </c>
      <c r="AU1482" s="167" t="s">
        <v>86</v>
      </c>
      <c r="AV1482" s="14" t="s">
        <v>223</v>
      </c>
      <c r="AW1482" s="14" t="s">
        <v>30</v>
      </c>
      <c r="AX1482" s="14" t="s">
        <v>73</v>
      </c>
      <c r="AY1482" s="167" t="s">
        <v>199</v>
      </c>
    </row>
    <row r="1483" spans="2:65" s="12" customFormat="1" ht="12">
      <c r="B1483" s="151"/>
      <c r="D1483" s="152" t="s">
        <v>207</v>
      </c>
      <c r="E1483" s="153" t="s">
        <v>1</v>
      </c>
      <c r="F1483" s="154" t="s">
        <v>2131</v>
      </c>
      <c r="H1483" s="155">
        <v>7.9169999999999998</v>
      </c>
      <c r="I1483" s="156"/>
      <c r="L1483" s="151"/>
      <c r="M1483" s="157"/>
      <c r="T1483" s="158"/>
      <c r="AT1483" s="153" t="s">
        <v>207</v>
      </c>
      <c r="AU1483" s="153" t="s">
        <v>86</v>
      </c>
      <c r="AV1483" s="12" t="s">
        <v>86</v>
      </c>
      <c r="AW1483" s="12" t="s">
        <v>30</v>
      </c>
      <c r="AX1483" s="12" t="s">
        <v>73</v>
      </c>
      <c r="AY1483" s="153" t="s">
        <v>199</v>
      </c>
    </row>
    <row r="1484" spans="2:65" s="14" customFormat="1" ht="12">
      <c r="B1484" s="166"/>
      <c r="D1484" s="152" t="s">
        <v>207</v>
      </c>
      <c r="E1484" s="167" t="s">
        <v>1</v>
      </c>
      <c r="F1484" s="168" t="s">
        <v>2132</v>
      </c>
      <c r="H1484" s="169">
        <v>7.9169999999999998</v>
      </c>
      <c r="I1484" s="170"/>
      <c r="L1484" s="166"/>
      <c r="M1484" s="171"/>
      <c r="T1484" s="172"/>
      <c r="AT1484" s="167" t="s">
        <v>207</v>
      </c>
      <c r="AU1484" s="167" t="s">
        <v>86</v>
      </c>
      <c r="AV1484" s="14" t="s">
        <v>223</v>
      </c>
      <c r="AW1484" s="14" t="s">
        <v>30</v>
      </c>
      <c r="AX1484" s="14" t="s">
        <v>73</v>
      </c>
      <c r="AY1484" s="167" t="s">
        <v>199</v>
      </c>
    </row>
    <row r="1485" spans="2:65" s="13" customFormat="1" ht="12">
      <c r="B1485" s="159"/>
      <c r="D1485" s="152" t="s">
        <v>207</v>
      </c>
      <c r="E1485" s="160" t="s">
        <v>1</v>
      </c>
      <c r="F1485" s="161" t="s">
        <v>209</v>
      </c>
      <c r="H1485" s="162">
        <v>8.702</v>
      </c>
      <c r="I1485" s="163"/>
      <c r="L1485" s="159"/>
      <c r="M1485" s="164"/>
      <c r="T1485" s="165"/>
      <c r="AT1485" s="160" t="s">
        <v>207</v>
      </c>
      <c r="AU1485" s="160" t="s">
        <v>86</v>
      </c>
      <c r="AV1485" s="13" t="s">
        <v>205</v>
      </c>
      <c r="AW1485" s="13" t="s">
        <v>30</v>
      </c>
      <c r="AX1485" s="13" t="s">
        <v>80</v>
      </c>
      <c r="AY1485" s="160" t="s">
        <v>199</v>
      </c>
    </row>
    <row r="1486" spans="2:65" s="1" customFormat="1" ht="33" customHeight="1">
      <c r="B1486" s="32"/>
      <c r="C1486" s="137" t="s">
        <v>2133</v>
      </c>
      <c r="D1486" s="137" t="s">
        <v>201</v>
      </c>
      <c r="E1486" s="138" t="s">
        <v>2134</v>
      </c>
      <c r="F1486" s="139" t="s">
        <v>2135</v>
      </c>
      <c r="G1486" s="140" t="s">
        <v>264</v>
      </c>
      <c r="H1486" s="141">
        <v>46.72</v>
      </c>
      <c r="I1486" s="142"/>
      <c r="J1486" s="143">
        <f>ROUND(I1486*H1486,2)</f>
        <v>0</v>
      </c>
      <c r="K1486" s="144"/>
      <c r="L1486" s="32"/>
      <c r="M1486" s="145" t="s">
        <v>1</v>
      </c>
      <c r="N1486" s="146" t="s">
        <v>39</v>
      </c>
      <c r="P1486" s="147">
        <f>O1486*H1486</f>
        <v>0</v>
      </c>
      <c r="Q1486" s="147">
        <v>0</v>
      </c>
      <c r="R1486" s="147">
        <f>Q1486*H1486</f>
        <v>0</v>
      </c>
      <c r="S1486" s="147">
        <v>0</v>
      </c>
      <c r="T1486" s="148">
        <f>S1486*H1486</f>
        <v>0</v>
      </c>
      <c r="AR1486" s="149" t="s">
        <v>298</v>
      </c>
      <c r="AT1486" s="149" t="s">
        <v>201</v>
      </c>
      <c r="AU1486" s="149" t="s">
        <v>86</v>
      </c>
      <c r="AY1486" s="17" t="s">
        <v>199</v>
      </c>
      <c r="BE1486" s="150">
        <f>IF(N1486="základní",J1486,0)</f>
        <v>0</v>
      </c>
      <c r="BF1486" s="150">
        <f>IF(N1486="snížená",J1486,0)</f>
        <v>0</v>
      </c>
      <c r="BG1486" s="150">
        <f>IF(N1486="zákl. přenesená",J1486,0)</f>
        <v>0</v>
      </c>
      <c r="BH1486" s="150">
        <f>IF(N1486="sníž. přenesená",J1486,0)</f>
        <v>0</v>
      </c>
      <c r="BI1486" s="150">
        <f>IF(N1486="nulová",J1486,0)</f>
        <v>0</v>
      </c>
      <c r="BJ1486" s="17" t="s">
        <v>86</v>
      </c>
      <c r="BK1486" s="150">
        <f>ROUND(I1486*H1486,2)</f>
        <v>0</v>
      </c>
      <c r="BL1486" s="17" t="s">
        <v>298</v>
      </c>
      <c r="BM1486" s="149" t="s">
        <v>2136</v>
      </c>
    </row>
    <row r="1487" spans="2:65" s="12" customFormat="1" ht="12">
      <c r="B1487" s="151"/>
      <c r="D1487" s="152" t="s">
        <v>207</v>
      </c>
      <c r="E1487" s="153" t="s">
        <v>1</v>
      </c>
      <c r="F1487" s="154" t="s">
        <v>2137</v>
      </c>
      <c r="H1487" s="155">
        <v>46.72</v>
      </c>
      <c r="I1487" s="156"/>
      <c r="L1487" s="151"/>
      <c r="M1487" s="157"/>
      <c r="T1487" s="158"/>
      <c r="AT1487" s="153" t="s">
        <v>207</v>
      </c>
      <c r="AU1487" s="153" t="s">
        <v>86</v>
      </c>
      <c r="AV1487" s="12" t="s">
        <v>86</v>
      </c>
      <c r="AW1487" s="12" t="s">
        <v>30</v>
      </c>
      <c r="AX1487" s="12" t="s">
        <v>73</v>
      </c>
      <c r="AY1487" s="153" t="s">
        <v>199</v>
      </c>
    </row>
    <row r="1488" spans="2:65" s="14" customFormat="1" ht="12">
      <c r="B1488" s="166"/>
      <c r="D1488" s="152" t="s">
        <v>207</v>
      </c>
      <c r="E1488" s="167" t="s">
        <v>1</v>
      </c>
      <c r="F1488" s="168" t="s">
        <v>2138</v>
      </c>
      <c r="H1488" s="169">
        <v>46.72</v>
      </c>
      <c r="I1488" s="170"/>
      <c r="L1488" s="166"/>
      <c r="M1488" s="171"/>
      <c r="T1488" s="172"/>
      <c r="AT1488" s="167" t="s">
        <v>207</v>
      </c>
      <c r="AU1488" s="167" t="s">
        <v>86</v>
      </c>
      <c r="AV1488" s="14" t="s">
        <v>223</v>
      </c>
      <c r="AW1488" s="14" t="s">
        <v>30</v>
      </c>
      <c r="AX1488" s="14" t="s">
        <v>73</v>
      </c>
      <c r="AY1488" s="167" t="s">
        <v>199</v>
      </c>
    </row>
    <row r="1489" spans="2:65" s="13" customFormat="1" ht="12">
      <c r="B1489" s="159"/>
      <c r="D1489" s="152" t="s">
        <v>207</v>
      </c>
      <c r="E1489" s="160" t="s">
        <v>1</v>
      </c>
      <c r="F1489" s="161" t="s">
        <v>209</v>
      </c>
      <c r="H1489" s="162">
        <v>46.72</v>
      </c>
      <c r="I1489" s="163"/>
      <c r="L1489" s="159"/>
      <c r="M1489" s="164"/>
      <c r="T1489" s="165"/>
      <c r="AT1489" s="160" t="s">
        <v>207</v>
      </c>
      <c r="AU1489" s="160" t="s">
        <v>86</v>
      </c>
      <c r="AV1489" s="13" t="s">
        <v>205</v>
      </c>
      <c r="AW1489" s="13" t="s">
        <v>30</v>
      </c>
      <c r="AX1489" s="13" t="s">
        <v>80</v>
      </c>
      <c r="AY1489" s="160" t="s">
        <v>199</v>
      </c>
    </row>
    <row r="1490" spans="2:65" s="1" customFormat="1" ht="21.75" customHeight="1">
      <c r="B1490" s="32"/>
      <c r="C1490" s="173" t="s">
        <v>2139</v>
      </c>
      <c r="D1490" s="173" t="s">
        <v>288</v>
      </c>
      <c r="E1490" s="174" t="s">
        <v>2140</v>
      </c>
      <c r="F1490" s="175" t="s">
        <v>2141</v>
      </c>
      <c r="G1490" s="176" t="s">
        <v>213</v>
      </c>
      <c r="H1490" s="177">
        <v>0.78500000000000003</v>
      </c>
      <c r="I1490" s="178"/>
      <c r="J1490" s="179">
        <f>ROUND(I1490*H1490,2)</f>
        <v>0</v>
      </c>
      <c r="K1490" s="180"/>
      <c r="L1490" s="181"/>
      <c r="M1490" s="182" t="s">
        <v>1</v>
      </c>
      <c r="N1490" s="183" t="s">
        <v>39</v>
      </c>
      <c r="P1490" s="147">
        <f>O1490*H1490</f>
        <v>0</v>
      </c>
      <c r="Q1490" s="147">
        <v>0.55000000000000004</v>
      </c>
      <c r="R1490" s="147">
        <f>Q1490*H1490</f>
        <v>0.43175000000000008</v>
      </c>
      <c r="S1490" s="147">
        <v>0</v>
      </c>
      <c r="T1490" s="148">
        <f>S1490*H1490</f>
        <v>0</v>
      </c>
      <c r="AR1490" s="149" t="s">
        <v>384</v>
      </c>
      <c r="AT1490" s="149" t="s">
        <v>288</v>
      </c>
      <c r="AU1490" s="149" t="s">
        <v>86</v>
      </c>
      <c r="AY1490" s="17" t="s">
        <v>199</v>
      </c>
      <c r="BE1490" s="150">
        <f>IF(N1490="základní",J1490,0)</f>
        <v>0</v>
      </c>
      <c r="BF1490" s="150">
        <f>IF(N1490="snížená",J1490,0)</f>
        <v>0</v>
      </c>
      <c r="BG1490" s="150">
        <f>IF(N1490="zákl. přenesená",J1490,0)</f>
        <v>0</v>
      </c>
      <c r="BH1490" s="150">
        <f>IF(N1490="sníž. přenesená",J1490,0)</f>
        <v>0</v>
      </c>
      <c r="BI1490" s="150">
        <f>IF(N1490="nulová",J1490,0)</f>
        <v>0</v>
      </c>
      <c r="BJ1490" s="17" t="s">
        <v>86</v>
      </c>
      <c r="BK1490" s="150">
        <f>ROUND(I1490*H1490,2)</f>
        <v>0</v>
      </c>
      <c r="BL1490" s="17" t="s">
        <v>298</v>
      </c>
      <c r="BM1490" s="149" t="s">
        <v>2142</v>
      </c>
    </row>
    <row r="1491" spans="2:65" s="12" customFormat="1" ht="12">
      <c r="B1491" s="151"/>
      <c r="D1491" s="152" t="s">
        <v>207</v>
      </c>
      <c r="E1491" s="153" t="s">
        <v>1</v>
      </c>
      <c r="F1491" s="154" t="s">
        <v>2143</v>
      </c>
      <c r="H1491" s="155">
        <v>0.78500000000000003</v>
      </c>
      <c r="I1491" s="156"/>
      <c r="L1491" s="151"/>
      <c r="M1491" s="157"/>
      <c r="T1491" s="158"/>
      <c r="AT1491" s="153" t="s">
        <v>207</v>
      </c>
      <c r="AU1491" s="153" t="s">
        <v>86</v>
      </c>
      <c r="AV1491" s="12" t="s">
        <v>86</v>
      </c>
      <c r="AW1491" s="12" t="s">
        <v>30</v>
      </c>
      <c r="AX1491" s="12" t="s">
        <v>73</v>
      </c>
      <c r="AY1491" s="153" t="s">
        <v>199</v>
      </c>
    </row>
    <row r="1492" spans="2:65" s="14" customFormat="1" ht="12">
      <c r="B1492" s="166"/>
      <c r="D1492" s="152" t="s">
        <v>207</v>
      </c>
      <c r="E1492" s="167" t="s">
        <v>1</v>
      </c>
      <c r="F1492" s="168" t="s">
        <v>2130</v>
      </c>
      <c r="H1492" s="169">
        <v>0.78500000000000003</v>
      </c>
      <c r="I1492" s="170"/>
      <c r="L1492" s="166"/>
      <c r="M1492" s="171"/>
      <c r="T1492" s="172"/>
      <c r="AT1492" s="167" t="s">
        <v>207</v>
      </c>
      <c r="AU1492" s="167" t="s">
        <v>86</v>
      </c>
      <c r="AV1492" s="14" t="s">
        <v>223</v>
      </c>
      <c r="AW1492" s="14" t="s">
        <v>30</v>
      </c>
      <c r="AX1492" s="14" t="s">
        <v>73</v>
      </c>
      <c r="AY1492" s="167" t="s">
        <v>199</v>
      </c>
    </row>
    <row r="1493" spans="2:65" s="13" customFormat="1" ht="12">
      <c r="B1493" s="159"/>
      <c r="D1493" s="152" t="s">
        <v>207</v>
      </c>
      <c r="E1493" s="160" t="s">
        <v>1</v>
      </c>
      <c r="F1493" s="161" t="s">
        <v>209</v>
      </c>
      <c r="H1493" s="162">
        <v>0.78500000000000003</v>
      </c>
      <c r="I1493" s="163"/>
      <c r="L1493" s="159"/>
      <c r="M1493" s="164"/>
      <c r="T1493" s="165"/>
      <c r="AT1493" s="160" t="s">
        <v>207</v>
      </c>
      <c r="AU1493" s="160" t="s">
        <v>86</v>
      </c>
      <c r="AV1493" s="13" t="s">
        <v>205</v>
      </c>
      <c r="AW1493" s="13" t="s">
        <v>30</v>
      </c>
      <c r="AX1493" s="13" t="s">
        <v>80</v>
      </c>
      <c r="AY1493" s="160" t="s">
        <v>199</v>
      </c>
    </row>
    <row r="1494" spans="2:65" s="1" customFormat="1" ht="33" customHeight="1">
      <c r="B1494" s="32"/>
      <c r="C1494" s="137" t="s">
        <v>2144</v>
      </c>
      <c r="D1494" s="137" t="s">
        <v>201</v>
      </c>
      <c r="E1494" s="138" t="s">
        <v>2145</v>
      </c>
      <c r="F1494" s="139" t="s">
        <v>2146</v>
      </c>
      <c r="G1494" s="140" t="s">
        <v>204</v>
      </c>
      <c r="H1494" s="141">
        <v>342.72</v>
      </c>
      <c r="I1494" s="142"/>
      <c r="J1494" s="143">
        <f>ROUND(I1494*H1494,2)</f>
        <v>0</v>
      </c>
      <c r="K1494" s="144"/>
      <c r="L1494" s="32"/>
      <c r="M1494" s="145" t="s">
        <v>1</v>
      </c>
      <c r="N1494" s="146" t="s">
        <v>39</v>
      </c>
      <c r="P1494" s="147">
        <f>O1494*H1494</f>
        <v>0</v>
      </c>
      <c r="Q1494" s="147">
        <v>0</v>
      </c>
      <c r="R1494" s="147">
        <f>Q1494*H1494</f>
        <v>0</v>
      </c>
      <c r="S1494" s="147">
        <v>0</v>
      </c>
      <c r="T1494" s="148">
        <f>S1494*H1494</f>
        <v>0</v>
      </c>
      <c r="AR1494" s="149" t="s">
        <v>298</v>
      </c>
      <c r="AT1494" s="149" t="s">
        <v>201</v>
      </c>
      <c r="AU1494" s="149" t="s">
        <v>86</v>
      </c>
      <c r="AY1494" s="17" t="s">
        <v>199</v>
      </c>
      <c r="BE1494" s="150">
        <f>IF(N1494="základní",J1494,0)</f>
        <v>0</v>
      </c>
      <c r="BF1494" s="150">
        <f>IF(N1494="snížená",J1494,0)</f>
        <v>0</v>
      </c>
      <c r="BG1494" s="150">
        <f>IF(N1494="zákl. přenesená",J1494,0)</f>
        <v>0</v>
      </c>
      <c r="BH1494" s="150">
        <f>IF(N1494="sníž. přenesená",J1494,0)</f>
        <v>0</v>
      </c>
      <c r="BI1494" s="150">
        <f>IF(N1494="nulová",J1494,0)</f>
        <v>0</v>
      </c>
      <c r="BJ1494" s="17" t="s">
        <v>86</v>
      </c>
      <c r="BK1494" s="150">
        <f>ROUND(I1494*H1494,2)</f>
        <v>0</v>
      </c>
      <c r="BL1494" s="17" t="s">
        <v>298</v>
      </c>
      <c r="BM1494" s="149" t="s">
        <v>2147</v>
      </c>
    </row>
    <row r="1495" spans="2:65" s="12" customFormat="1" ht="12">
      <c r="B1495" s="151"/>
      <c r="D1495" s="152" t="s">
        <v>207</v>
      </c>
      <c r="E1495" s="153" t="s">
        <v>1</v>
      </c>
      <c r="F1495" s="154" t="s">
        <v>2148</v>
      </c>
      <c r="H1495" s="155">
        <v>342.72</v>
      </c>
      <c r="I1495" s="156"/>
      <c r="L1495" s="151"/>
      <c r="M1495" s="157"/>
      <c r="T1495" s="158"/>
      <c r="AT1495" s="153" t="s">
        <v>207</v>
      </c>
      <c r="AU1495" s="153" t="s">
        <v>86</v>
      </c>
      <c r="AV1495" s="12" t="s">
        <v>86</v>
      </c>
      <c r="AW1495" s="12" t="s">
        <v>30</v>
      </c>
      <c r="AX1495" s="12" t="s">
        <v>73</v>
      </c>
      <c r="AY1495" s="153" t="s">
        <v>199</v>
      </c>
    </row>
    <row r="1496" spans="2:65" s="14" customFormat="1" ht="12">
      <c r="B1496" s="166"/>
      <c r="D1496" s="152" t="s">
        <v>207</v>
      </c>
      <c r="E1496" s="167" t="s">
        <v>1</v>
      </c>
      <c r="F1496" s="168" t="s">
        <v>2149</v>
      </c>
      <c r="H1496" s="169">
        <v>342.72</v>
      </c>
      <c r="I1496" s="170"/>
      <c r="L1496" s="166"/>
      <c r="M1496" s="171"/>
      <c r="T1496" s="172"/>
      <c r="AT1496" s="167" t="s">
        <v>207</v>
      </c>
      <c r="AU1496" s="167" t="s">
        <v>86</v>
      </c>
      <c r="AV1496" s="14" t="s">
        <v>223</v>
      </c>
      <c r="AW1496" s="14" t="s">
        <v>30</v>
      </c>
      <c r="AX1496" s="14" t="s">
        <v>73</v>
      </c>
      <c r="AY1496" s="167" t="s">
        <v>199</v>
      </c>
    </row>
    <row r="1497" spans="2:65" s="13" customFormat="1" ht="12">
      <c r="B1497" s="159"/>
      <c r="D1497" s="152" t="s">
        <v>207</v>
      </c>
      <c r="E1497" s="160" t="s">
        <v>1</v>
      </c>
      <c r="F1497" s="161" t="s">
        <v>209</v>
      </c>
      <c r="H1497" s="162">
        <v>342.72</v>
      </c>
      <c r="I1497" s="163"/>
      <c r="L1497" s="159"/>
      <c r="M1497" s="164"/>
      <c r="T1497" s="165"/>
      <c r="AT1497" s="160" t="s">
        <v>207</v>
      </c>
      <c r="AU1497" s="160" t="s">
        <v>86</v>
      </c>
      <c r="AV1497" s="13" t="s">
        <v>205</v>
      </c>
      <c r="AW1497" s="13" t="s">
        <v>30</v>
      </c>
      <c r="AX1497" s="13" t="s">
        <v>80</v>
      </c>
      <c r="AY1497" s="160" t="s">
        <v>199</v>
      </c>
    </row>
    <row r="1498" spans="2:65" s="1" customFormat="1" ht="16.5" customHeight="1">
      <c r="B1498" s="32"/>
      <c r="C1498" s="173" t="s">
        <v>2150</v>
      </c>
      <c r="D1498" s="173" t="s">
        <v>288</v>
      </c>
      <c r="E1498" s="174" t="s">
        <v>2151</v>
      </c>
      <c r="F1498" s="175" t="s">
        <v>2152</v>
      </c>
      <c r="G1498" s="176" t="s">
        <v>213</v>
      </c>
      <c r="H1498" s="177">
        <v>7.9169999999999998</v>
      </c>
      <c r="I1498" s="178"/>
      <c r="J1498" s="179">
        <f>ROUND(I1498*H1498,2)</f>
        <v>0</v>
      </c>
      <c r="K1498" s="180"/>
      <c r="L1498" s="181"/>
      <c r="M1498" s="182" t="s">
        <v>1</v>
      </c>
      <c r="N1498" s="183" t="s">
        <v>39</v>
      </c>
      <c r="P1498" s="147">
        <f>O1498*H1498</f>
        <v>0</v>
      </c>
      <c r="Q1498" s="147">
        <v>0.55000000000000004</v>
      </c>
      <c r="R1498" s="147">
        <f>Q1498*H1498</f>
        <v>4.3543500000000002</v>
      </c>
      <c r="S1498" s="147">
        <v>0</v>
      </c>
      <c r="T1498" s="148">
        <f>S1498*H1498</f>
        <v>0</v>
      </c>
      <c r="AR1498" s="149" t="s">
        <v>384</v>
      </c>
      <c r="AT1498" s="149" t="s">
        <v>288</v>
      </c>
      <c r="AU1498" s="149" t="s">
        <v>86</v>
      </c>
      <c r="AY1498" s="17" t="s">
        <v>199</v>
      </c>
      <c r="BE1498" s="150">
        <f>IF(N1498="základní",J1498,0)</f>
        <v>0</v>
      </c>
      <c r="BF1498" s="150">
        <f>IF(N1498="snížená",J1498,0)</f>
        <v>0</v>
      </c>
      <c r="BG1498" s="150">
        <f>IF(N1498="zákl. přenesená",J1498,0)</f>
        <v>0</v>
      </c>
      <c r="BH1498" s="150">
        <f>IF(N1498="sníž. přenesená",J1498,0)</f>
        <v>0</v>
      </c>
      <c r="BI1498" s="150">
        <f>IF(N1498="nulová",J1498,0)</f>
        <v>0</v>
      </c>
      <c r="BJ1498" s="17" t="s">
        <v>86</v>
      </c>
      <c r="BK1498" s="150">
        <f>ROUND(I1498*H1498,2)</f>
        <v>0</v>
      </c>
      <c r="BL1498" s="17" t="s">
        <v>298</v>
      </c>
      <c r="BM1498" s="149" t="s">
        <v>2153</v>
      </c>
    </row>
    <row r="1499" spans="2:65" s="12" customFormat="1" ht="12">
      <c r="B1499" s="151"/>
      <c r="D1499" s="152" t="s">
        <v>207</v>
      </c>
      <c r="E1499" s="153" t="s">
        <v>1</v>
      </c>
      <c r="F1499" s="154" t="s">
        <v>2154</v>
      </c>
      <c r="H1499" s="155">
        <v>7.9169999999999998</v>
      </c>
      <c r="I1499" s="156"/>
      <c r="L1499" s="151"/>
      <c r="M1499" s="157"/>
      <c r="T1499" s="158"/>
      <c r="AT1499" s="153" t="s">
        <v>207</v>
      </c>
      <c r="AU1499" s="153" t="s">
        <v>86</v>
      </c>
      <c r="AV1499" s="12" t="s">
        <v>86</v>
      </c>
      <c r="AW1499" s="12" t="s">
        <v>30</v>
      </c>
      <c r="AX1499" s="12" t="s">
        <v>73</v>
      </c>
      <c r="AY1499" s="153" t="s">
        <v>199</v>
      </c>
    </row>
    <row r="1500" spans="2:65" s="13" customFormat="1" ht="12">
      <c r="B1500" s="159"/>
      <c r="D1500" s="152" t="s">
        <v>207</v>
      </c>
      <c r="E1500" s="160" t="s">
        <v>1</v>
      </c>
      <c r="F1500" s="161" t="s">
        <v>209</v>
      </c>
      <c r="H1500" s="162">
        <v>7.9169999999999998</v>
      </c>
      <c r="I1500" s="163"/>
      <c r="L1500" s="159"/>
      <c r="M1500" s="164"/>
      <c r="T1500" s="165"/>
      <c r="AT1500" s="160" t="s">
        <v>207</v>
      </c>
      <c r="AU1500" s="160" t="s">
        <v>86</v>
      </c>
      <c r="AV1500" s="13" t="s">
        <v>205</v>
      </c>
      <c r="AW1500" s="13" t="s">
        <v>30</v>
      </c>
      <c r="AX1500" s="13" t="s">
        <v>80</v>
      </c>
      <c r="AY1500" s="160" t="s">
        <v>199</v>
      </c>
    </row>
    <row r="1501" spans="2:65" s="1" customFormat="1" ht="16.5" customHeight="1">
      <c r="B1501" s="32"/>
      <c r="C1501" s="137" t="s">
        <v>2155</v>
      </c>
      <c r="D1501" s="137" t="s">
        <v>201</v>
      </c>
      <c r="E1501" s="138" t="s">
        <v>2156</v>
      </c>
      <c r="F1501" s="139" t="s">
        <v>2157</v>
      </c>
      <c r="G1501" s="140" t="s">
        <v>264</v>
      </c>
      <c r="H1501" s="141">
        <v>342.72</v>
      </c>
      <c r="I1501" s="142"/>
      <c r="J1501" s="143">
        <f>ROUND(I1501*H1501,2)</f>
        <v>0</v>
      </c>
      <c r="K1501" s="144"/>
      <c r="L1501" s="32"/>
      <c r="M1501" s="145" t="s">
        <v>1</v>
      </c>
      <c r="N1501" s="146" t="s">
        <v>39</v>
      </c>
      <c r="P1501" s="147">
        <f>O1501*H1501</f>
        <v>0</v>
      </c>
      <c r="Q1501" s="147">
        <v>2.0000000000000002E-5</v>
      </c>
      <c r="R1501" s="147">
        <f>Q1501*H1501</f>
        <v>6.8544000000000009E-3</v>
      </c>
      <c r="S1501" s="147">
        <v>0</v>
      </c>
      <c r="T1501" s="148">
        <f>S1501*H1501</f>
        <v>0</v>
      </c>
      <c r="AR1501" s="149" t="s">
        <v>298</v>
      </c>
      <c r="AT1501" s="149" t="s">
        <v>201</v>
      </c>
      <c r="AU1501" s="149" t="s">
        <v>86</v>
      </c>
      <c r="AY1501" s="17" t="s">
        <v>199</v>
      </c>
      <c r="BE1501" s="150">
        <f>IF(N1501="základní",J1501,0)</f>
        <v>0</v>
      </c>
      <c r="BF1501" s="150">
        <f>IF(N1501="snížená",J1501,0)</f>
        <v>0</v>
      </c>
      <c r="BG1501" s="150">
        <f>IF(N1501="zákl. přenesená",J1501,0)</f>
        <v>0</v>
      </c>
      <c r="BH1501" s="150">
        <f>IF(N1501="sníž. přenesená",J1501,0)</f>
        <v>0</v>
      </c>
      <c r="BI1501" s="150">
        <f>IF(N1501="nulová",J1501,0)</f>
        <v>0</v>
      </c>
      <c r="BJ1501" s="17" t="s">
        <v>86</v>
      </c>
      <c r="BK1501" s="150">
        <f>ROUND(I1501*H1501,2)</f>
        <v>0</v>
      </c>
      <c r="BL1501" s="17" t="s">
        <v>298</v>
      </c>
      <c r="BM1501" s="149" t="s">
        <v>2158</v>
      </c>
    </row>
    <row r="1502" spans="2:65" s="12" customFormat="1" ht="12">
      <c r="B1502" s="151"/>
      <c r="D1502" s="152" t="s">
        <v>207</v>
      </c>
      <c r="E1502" s="153" t="s">
        <v>1</v>
      </c>
      <c r="F1502" s="154" t="s">
        <v>2159</v>
      </c>
      <c r="H1502" s="155">
        <v>342.72</v>
      </c>
      <c r="I1502" s="156"/>
      <c r="L1502" s="151"/>
      <c r="M1502" s="157"/>
      <c r="T1502" s="158"/>
      <c r="AT1502" s="153" t="s">
        <v>207</v>
      </c>
      <c r="AU1502" s="153" t="s">
        <v>86</v>
      </c>
      <c r="AV1502" s="12" t="s">
        <v>86</v>
      </c>
      <c r="AW1502" s="12" t="s">
        <v>30</v>
      </c>
      <c r="AX1502" s="12" t="s">
        <v>73</v>
      </c>
      <c r="AY1502" s="153" t="s">
        <v>199</v>
      </c>
    </row>
    <row r="1503" spans="2:65" s="13" customFormat="1" ht="12">
      <c r="B1503" s="159"/>
      <c r="D1503" s="152" t="s">
        <v>207</v>
      </c>
      <c r="E1503" s="160" t="s">
        <v>1</v>
      </c>
      <c r="F1503" s="161" t="s">
        <v>209</v>
      </c>
      <c r="H1503" s="162">
        <v>342.72</v>
      </c>
      <c r="I1503" s="163"/>
      <c r="L1503" s="159"/>
      <c r="M1503" s="164"/>
      <c r="T1503" s="165"/>
      <c r="AT1503" s="160" t="s">
        <v>207</v>
      </c>
      <c r="AU1503" s="160" t="s">
        <v>86</v>
      </c>
      <c r="AV1503" s="13" t="s">
        <v>205</v>
      </c>
      <c r="AW1503" s="13" t="s">
        <v>30</v>
      </c>
      <c r="AX1503" s="13" t="s">
        <v>80</v>
      </c>
      <c r="AY1503" s="160" t="s">
        <v>199</v>
      </c>
    </row>
    <row r="1504" spans="2:65" s="1" customFormat="1" ht="16.5" customHeight="1">
      <c r="B1504" s="32"/>
      <c r="C1504" s="173" t="s">
        <v>2160</v>
      </c>
      <c r="D1504" s="173" t="s">
        <v>288</v>
      </c>
      <c r="E1504" s="174" t="s">
        <v>2161</v>
      </c>
      <c r="F1504" s="175" t="s">
        <v>2162</v>
      </c>
      <c r="G1504" s="176" t="s">
        <v>213</v>
      </c>
      <c r="H1504" s="177">
        <v>0.86399999999999999</v>
      </c>
      <c r="I1504" s="178"/>
      <c r="J1504" s="179">
        <f>ROUND(I1504*H1504,2)</f>
        <v>0</v>
      </c>
      <c r="K1504" s="180"/>
      <c r="L1504" s="181"/>
      <c r="M1504" s="182" t="s">
        <v>1</v>
      </c>
      <c r="N1504" s="183" t="s">
        <v>39</v>
      </c>
      <c r="P1504" s="147">
        <f>O1504*H1504</f>
        <v>0</v>
      </c>
      <c r="Q1504" s="147">
        <v>0.55000000000000004</v>
      </c>
      <c r="R1504" s="147">
        <f>Q1504*H1504</f>
        <v>0.47520000000000001</v>
      </c>
      <c r="S1504" s="147">
        <v>0</v>
      </c>
      <c r="T1504" s="148">
        <f>S1504*H1504</f>
        <v>0</v>
      </c>
      <c r="AR1504" s="149" t="s">
        <v>384</v>
      </c>
      <c r="AT1504" s="149" t="s">
        <v>288</v>
      </c>
      <c r="AU1504" s="149" t="s">
        <v>86</v>
      </c>
      <c r="AY1504" s="17" t="s">
        <v>199</v>
      </c>
      <c r="BE1504" s="150">
        <f>IF(N1504="základní",J1504,0)</f>
        <v>0</v>
      </c>
      <c r="BF1504" s="150">
        <f>IF(N1504="snížená",J1504,0)</f>
        <v>0</v>
      </c>
      <c r="BG1504" s="150">
        <f>IF(N1504="zákl. přenesená",J1504,0)</f>
        <v>0</v>
      </c>
      <c r="BH1504" s="150">
        <f>IF(N1504="sníž. přenesená",J1504,0)</f>
        <v>0</v>
      </c>
      <c r="BI1504" s="150">
        <f>IF(N1504="nulová",J1504,0)</f>
        <v>0</v>
      </c>
      <c r="BJ1504" s="17" t="s">
        <v>86</v>
      </c>
      <c r="BK1504" s="150">
        <f>ROUND(I1504*H1504,2)</f>
        <v>0</v>
      </c>
      <c r="BL1504" s="17" t="s">
        <v>298</v>
      </c>
      <c r="BM1504" s="149" t="s">
        <v>2163</v>
      </c>
    </row>
    <row r="1505" spans="2:65" s="12" customFormat="1" ht="12">
      <c r="B1505" s="151"/>
      <c r="D1505" s="152" t="s">
        <v>207</v>
      </c>
      <c r="E1505" s="153" t="s">
        <v>1</v>
      </c>
      <c r="F1505" s="154" t="s">
        <v>2164</v>
      </c>
      <c r="H1505" s="155">
        <v>0.86399999999999999</v>
      </c>
      <c r="I1505" s="156"/>
      <c r="L1505" s="151"/>
      <c r="M1505" s="157"/>
      <c r="T1505" s="158"/>
      <c r="AT1505" s="153" t="s">
        <v>207</v>
      </c>
      <c r="AU1505" s="153" t="s">
        <v>86</v>
      </c>
      <c r="AV1505" s="12" t="s">
        <v>86</v>
      </c>
      <c r="AW1505" s="12" t="s">
        <v>30</v>
      </c>
      <c r="AX1505" s="12" t="s">
        <v>73</v>
      </c>
      <c r="AY1505" s="153" t="s">
        <v>199</v>
      </c>
    </row>
    <row r="1506" spans="2:65" s="13" customFormat="1" ht="12">
      <c r="B1506" s="159"/>
      <c r="D1506" s="152" t="s">
        <v>207</v>
      </c>
      <c r="E1506" s="160" t="s">
        <v>1</v>
      </c>
      <c r="F1506" s="161" t="s">
        <v>209</v>
      </c>
      <c r="H1506" s="162">
        <v>0.86399999999999999</v>
      </c>
      <c r="I1506" s="163"/>
      <c r="L1506" s="159"/>
      <c r="M1506" s="164"/>
      <c r="T1506" s="165"/>
      <c r="AT1506" s="160" t="s">
        <v>207</v>
      </c>
      <c r="AU1506" s="160" t="s">
        <v>86</v>
      </c>
      <c r="AV1506" s="13" t="s">
        <v>205</v>
      </c>
      <c r="AW1506" s="13" t="s">
        <v>30</v>
      </c>
      <c r="AX1506" s="13" t="s">
        <v>80</v>
      </c>
      <c r="AY1506" s="160" t="s">
        <v>199</v>
      </c>
    </row>
    <row r="1507" spans="2:65" s="1" customFormat="1" ht="24.25" customHeight="1">
      <c r="B1507" s="32"/>
      <c r="C1507" s="137" t="s">
        <v>2165</v>
      </c>
      <c r="D1507" s="137" t="s">
        <v>201</v>
      </c>
      <c r="E1507" s="138" t="s">
        <v>2166</v>
      </c>
      <c r="F1507" s="139" t="s">
        <v>2167</v>
      </c>
      <c r="G1507" s="140" t="s">
        <v>213</v>
      </c>
      <c r="H1507" s="141">
        <v>9.5660000000000007</v>
      </c>
      <c r="I1507" s="142"/>
      <c r="J1507" s="143">
        <f>ROUND(I1507*H1507,2)</f>
        <v>0</v>
      </c>
      <c r="K1507" s="144"/>
      <c r="L1507" s="32"/>
      <c r="M1507" s="145" t="s">
        <v>1</v>
      </c>
      <c r="N1507" s="146" t="s">
        <v>39</v>
      </c>
      <c r="P1507" s="147">
        <f>O1507*H1507</f>
        <v>0</v>
      </c>
      <c r="Q1507" s="147">
        <v>2.3369999999999998E-2</v>
      </c>
      <c r="R1507" s="147">
        <f>Q1507*H1507</f>
        <v>0.22355742000000001</v>
      </c>
      <c r="S1507" s="147">
        <v>0</v>
      </c>
      <c r="T1507" s="148">
        <f>S1507*H1507</f>
        <v>0</v>
      </c>
      <c r="AR1507" s="149" t="s">
        <v>298</v>
      </c>
      <c r="AT1507" s="149" t="s">
        <v>201</v>
      </c>
      <c r="AU1507" s="149" t="s">
        <v>86</v>
      </c>
      <c r="AY1507" s="17" t="s">
        <v>199</v>
      </c>
      <c r="BE1507" s="150">
        <f>IF(N1507="základní",J1507,0)</f>
        <v>0</v>
      </c>
      <c r="BF1507" s="150">
        <f>IF(N1507="snížená",J1507,0)</f>
        <v>0</v>
      </c>
      <c r="BG1507" s="150">
        <f>IF(N1507="zákl. přenesená",J1507,0)</f>
        <v>0</v>
      </c>
      <c r="BH1507" s="150">
        <f>IF(N1507="sníž. přenesená",J1507,0)</f>
        <v>0</v>
      </c>
      <c r="BI1507" s="150">
        <f>IF(N1507="nulová",J1507,0)</f>
        <v>0</v>
      </c>
      <c r="BJ1507" s="17" t="s">
        <v>86</v>
      </c>
      <c r="BK1507" s="150">
        <f>ROUND(I1507*H1507,2)</f>
        <v>0</v>
      </c>
      <c r="BL1507" s="17" t="s">
        <v>298</v>
      </c>
      <c r="BM1507" s="149" t="s">
        <v>2168</v>
      </c>
    </row>
    <row r="1508" spans="2:65" s="12" customFormat="1" ht="12">
      <c r="B1508" s="151"/>
      <c r="D1508" s="152" t="s">
        <v>207</v>
      </c>
      <c r="E1508" s="153" t="s">
        <v>1</v>
      </c>
      <c r="F1508" s="154" t="s">
        <v>2169</v>
      </c>
      <c r="H1508" s="155">
        <v>9.5660000000000007</v>
      </c>
      <c r="I1508" s="156"/>
      <c r="L1508" s="151"/>
      <c r="M1508" s="157"/>
      <c r="T1508" s="158"/>
      <c r="AT1508" s="153" t="s">
        <v>207</v>
      </c>
      <c r="AU1508" s="153" t="s">
        <v>86</v>
      </c>
      <c r="AV1508" s="12" t="s">
        <v>86</v>
      </c>
      <c r="AW1508" s="12" t="s">
        <v>30</v>
      </c>
      <c r="AX1508" s="12" t="s">
        <v>73</v>
      </c>
      <c r="AY1508" s="153" t="s">
        <v>199</v>
      </c>
    </row>
    <row r="1509" spans="2:65" s="13" customFormat="1" ht="12">
      <c r="B1509" s="159"/>
      <c r="D1509" s="152" t="s">
        <v>207</v>
      </c>
      <c r="E1509" s="160" t="s">
        <v>1</v>
      </c>
      <c r="F1509" s="161" t="s">
        <v>209</v>
      </c>
      <c r="H1509" s="162">
        <v>9.5660000000000007</v>
      </c>
      <c r="I1509" s="163"/>
      <c r="L1509" s="159"/>
      <c r="M1509" s="164"/>
      <c r="T1509" s="165"/>
      <c r="AT1509" s="160" t="s">
        <v>207</v>
      </c>
      <c r="AU1509" s="160" t="s">
        <v>86</v>
      </c>
      <c r="AV1509" s="13" t="s">
        <v>205</v>
      </c>
      <c r="AW1509" s="13" t="s">
        <v>30</v>
      </c>
      <c r="AX1509" s="13" t="s">
        <v>80</v>
      </c>
      <c r="AY1509" s="160" t="s">
        <v>199</v>
      </c>
    </row>
    <row r="1510" spans="2:65" s="1" customFormat="1" ht="24.25" customHeight="1">
      <c r="B1510" s="32"/>
      <c r="C1510" s="137" t="s">
        <v>2170</v>
      </c>
      <c r="D1510" s="137" t="s">
        <v>201</v>
      </c>
      <c r="E1510" s="138" t="s">
        <v>2171</v>
      </c>
      <c r="F1510" s="139" t="s">
        <v>2172</v>
      </c>
      <c r="G1510" s="140" t="s">
        <v>204</v>
      </c>
      <c r="H1510" s="141">
        <v>2.73</v>
      </c>
      <c r="I1510" s="142"/>
      <c r="J1510" s="143">
        <f>ROUND(I1510*H1510,2)</f>
        <v>0</v>
      </c>
      <c r="K1510" s="144"/>
      <c r="L1510" s="32"/>
      <c r="M1510" s="145" t="s">
        <v>1</v>
      </c>
      <c r="N1510" s="146" t="s">
        <v>39</v>
      </c>
      <c r="P1510" s="147">
        <f>O1510*H1510</f>
        <v>0</v>
      </c>
      <c r="Q1510" s="147">
        <v>1.423E-2</v>
      </c>
      <c r="R1510" s="147">
        <f>Q1510*H1510</f>
        <v>3.8847899999999998E-2</v>
      </c>
      <c r="S1510" s="147">
        <v>0</v>
      </c>
      <c r="T1510" s="148">
        <f>S1510*H1510</f>
        <v>0</v>
      </c>
      <c r="AR1510" s="149" t="s">
        <v>298</v>
      </c>
      <c r="AT1510" s="149" t="s">
        <v>201</v>
      </c>
      <c r="AU1510" s="149" t="s">
        <v>86</v>
      </c>
      <c r="AY1510" s="17" t="s">
        <v>199</v>
      </c>
      <c r="BE1510" s="150">
        <f>IF(N1510="základní",J1510,0)</f>
        <v>0</v>
      </c>
      <c r="BF1510" s="150">
        <f>IF(N1510="snížená",J1510,0)</f>
        <v>0</v>
      </c>
      <c r="BG1510" s="150">
        <f>IF(N1510="zákl. přenesená",J1510,0)</f>
        <v>0</v>
      </c>
      <c r="BH1510" s="150">
        <f>IF(N1510="sníž. přenesená",J1510,0)</f>
        <v>0</v>
      </c>
      <c r="BI1510" s="150">
        <f>IF(N1510="nulová",J1510,0)</f>
        <v>0</v>
      </c>
      <c r="BJ1510" s="17" t="s">
        <v>86</v>
      </c>
      <c r="BK1510" s="150">
        <f>ROUND(I1510*H1510,2)</f>
        <v>0</v>
      </c>
      <c r="BL1510" s="17" t="s">
        <v>298</v>
      </c>
      <c r="BM1510" s="149" t="s">
        <v>2173</v>
      </c>
    </row>
    <row r="1511" spans="2:65" s="12" customFormat="1" ht="12">
      <c r="B1511" s="151"/>
      <c r="D1511" s="152" t="s">
        <v>207</v>
      </c>
      <c r="E1511" s="153" t="s">
        <v>1</v>
      </c>
      <c r="F1511" s="154" t="s">
        <v>671</v>
      </c>
      <c r="H1511" s="155">
        <v>2.73</v>
      </c>
      <c r="I1511" s="156"/>
      <c r="L1511" s="151"/>
      <c r="M1511" s="157"/>
      <c r="T1511" s="158"/>
      <c r="AT1511" s="153" t="s">
        <v>207</v>
      </c>
      <c r="AU1511" s="153" t="s">
        <v>86</v>
      </c>
      <c r="AV1511" s="12" t="s">
        <v>86</v>
      </c>
      <c r="AW1511" s="12" t="s">
        <v>30</v>
      </c>
      <c r="AX1511" s="12" t="s">
        <v>73</v>
      </c>
      <c r="AY1511" s="153" t="s">
        <v>199</v>
      </c>
    </row>
    <row r="1512" spans="2:65" s="13" customFormat="1" ht="12">
      <c r="B1512" s="159"/>
      <c r="D1512" s="152" t="s">
        <v>207</v>
      </c>
      <c r="E1512" s="160" t="s">
        <v>1</v>
      </c>
      <c r="F1512" s="161" t="s">
        <v>672</v>
      </c>
      <c r="H1512" s="162">
        <v>2.73</v>
      </c>
      <c r="I1512" s="163"/>
      <c r="L1512" s="159"/>
      <c r="M1512" s="164"/>
      <c r="T1512" s="165"/>
      <c r="AT1512" s="160" t="s">
        <v>207</v>
      </c>
      <c r="AU1512" s="160" t="s">
        <v>86</v>
      </c>
      <c r="AV1512" s="13" t="s">
        <v>205</v>
      </c>
      <c r="AW1512" s="13" t="s">
        <v>30</v>
      </c>
      <c r="AX1512" s="13" t="s">
        <v>80</v>
      </c>
      <c r="AY1512" s="160" t="s">
        <v>199</v>
      </c>
    </row>
    <row r="1513" spans="2:65" s="1" customFormat="1" ht="33" customHeight="1">
      <c r="B1513" s="32"/>
      <c r="C1513" s="137" t="s">
        <v>2174</v>
      </c>
      <c r="D1513" s="137" t="s">
        <v>201</v>
      </c>
      <c r="E1513" s="138" t="s">
        <v>2175</v>
      </c>
      <c r="F1513" s="139" t="s">
        <v>2176</v>
      </c>
      <c r="G1513" s="140" t="s">
        <v>204</v>
      </c>
      <c r="H1513" s="141">
        <v>29.2</v>
      </c>
      <c r="I1513" s="142"/>
      <c r="J1513" s="143">
        <f>ROUND(I1513*H1513,2)</f>
        <v>0</v>
      </c>
      <c r="K1513" s="144"/>
      <c r="L1513" s="32"/>
      <c r="M1513" s="145" t="s">
        <v>1</v>
      </c>
      <c r="N1513" s="146" t="s">
        <v>39</v>
      </c>
      <c r="P1513" s="147">
        <f>O1513*H1513</f>
        <v>0</v>
      </c>
      <c r="Q1513" s="147">
        <v>1.959E-2</v>
      </c>
      <c r="R1513" s="147">
        <f>Q1513*H1513</f>
        <v>0.57202799999999998</v>
      </c>
      <c r="S1513" s="147">
        <v>0</v>
      </c>
      <c r="T1513" s="148">
        <f>S1513*H1513</f>
        <v>0</v>
      </c>
      <c r="AR1513" s="149" t="s">
        <v>298</v>
      </c>
      <c r="AT1513" s="149" t="s">
        <v>201</v>
      </c>
      <c r="AU1513" s="149" t="s">
        <v>86</v>
      </c>
      <c r="AY1513" s="17" t="s">
        <v>199</v>
      </c>
      <c r="BE1513" s="150">
        <f>IF(N1513="základní",J1513,0)</f>
        <v>0</v>
      </c>
      <c r="BF1513" s="150">
        <f>IF(N1513="snížená",J1513,0)</f>
        <v>0</v>
      </c>
      <c r="BG1513" s="150">
        <f>IF(N1513="zákl. přenesená",J1513,0)</f>
        <v>0</v>
      </c>
      <c r="BH1513" s="150">
        <f>IF(N1513="sníž. přenesená",J1513,0)</f>
        <v>0</v>
      </c>
      <c r="BI1513" s="150">
        <f>IF(N1513="nulová",J1513,0)</f>
        <v>0</v>
      </c>
      <c r="BJ1513" s="17" t="s">
        <v>86</v>
      </c>
      <c r="BK1513" s="150">
        <f>ROUND(I1513*H1513,2)</f>
        <v>0</v>
      </c>
      <c r="BL1513" s="17" t="s">
        <v>298</v>
      </c>
      <c r="BM1513" s="149" t="s">
        <v>2177</v>
      </c>
    </row>
    <row r="1514" spans="2:65" s="12" customFormat="1" ht="12">
      <c r="B1514" s="151"/>
      <c r="D1514" s="152" t="s">
        <v>207</v>
      </c>
      <c r="E1514" s="153" t="s">
        <v>1</v>
      </c>
      <c r="F1514" s="154" t="s">
        <v>2178</v>
      </c>
      <c r="H1514" s="155">
        <v>29.2</v>
      </c>
      <c r="I1514" s="156"/>
      <c r="L1514" s="151"/>
      <c r="M1514" s="157"/>
      <c r="T1514" s="158"/>
      <c r="AT1514" s="153" t="s">
        <v>207</v>
      </c>
      <c r="AU1514" s="153" t="s">
        <v>86</v>
      </c>
      <c r="AV1514" s="12" t="s">
        <v>86</v>
      </c>
      <c r="AW1514" s="12" t="s">
        <v>30</v>
      </c>
      <c r="AX1514" s="12" t="s">
        <v>73</v>
      </c>
      <c r="AY1514" s="153" t="s">
        <v>199</v>
      </c>
    </row>
    <row r="1515" spans="2:65" s="13" customFormat="1" ht="12">
      <c r="B1515" s="159"/>
      <c r="D1515" s="152" t="s">
        <v>207</v>
      </c>
      <c r="E1515" s="160" t="s">
        <v>1</v>
      </c>
      <c r="F1515" s="161" t="s">
        <v>2179</v>
      </c>
      <c r="H1515" s="162">
        <v>29.2</v>
      </c>
      <c r="I1515" s="163"/>
      <c r="L1515" s="159"/>
      <c r="M1515" s="164"/>
      <c r="T1515" s="165"/>
      <c r="AT1515" s="160" t="s">
        <v>207</v>
      </c>
      <c r="AU1515" s="160" t="s">
        <v>86</v>
      </c>
      <c r="AV1515" s="13" t="s">
        <v>205</v>
      </c>
      <c r="AW1515" s="13" t="s">
        <v>30</v>
      </c>
      <c r="AX1515" s="13" t="s">
        <v>80</v>
      </c>
      <c r="AY1515" s="160" t="s">
        <v>199</v>
      </c>
    </row>
    <row r="1516" spans="2:65" s="1" customFormat="1" ht="24.25" customHeight="1">
      <c r="B1516" s="32"/>
      <c r="C1516" s="137" t="s">
        <v>2180</v>
      </c>
      <c r="D1516" s="137" t="s">
        <v>201</v>
      </c>
      <c r="E1516" s="138" t="s">
        <v>2181</v>
      </c>
      <c r="F1516" s="139" t="s">
        <v>2182</v>
      </c>
      <c r="G1516" s="140" t="s">
        <v>204</v>
      </c>
      <c r="H1516" s="141">
        <v>31.93</v>
      </c>
      <c r="I1516" s="142"/>
      <c r="J1516" s="143">
        <f>ROUND(I1516*H1516,2)</f>
        <v>0</v>
      </c>
      <c r="K1516" s="144"/>
      <c r="L1516" s="32"/>
      <c r="M1516" s="145" t="s">
        <v>1</v>
      </c>
      <c r="N1516" s="146" t="s">
        <v>39</v>
      </c>
      <c r="P1516" s="147">
        <f>O1516*H1516</f>
        <v>0</v>
      </c>
      <c r="Q1516" s="147">
        <v>1.8000000000000001E-4</v>
      </c>
      <c r="R1516" s="147">
        <f>Q1516*H1516</f>
        <v>5.7474000000000006E-3</v>
      </c>
      <c r="S1516" s="147">
        <v>0</v>
      </c>
      <c r="T1516" s="148">
        <f>S1516*H1516</f>
        <v>0</v>
      </c>
      <c r="AR1516" s="149" t="s">
        <v>298</v>
      </c>
      <c r="AT1516" s="149" t="s">
        <v>201</v>
      </c>
      <c r="AU1516" s="149" t="s">
        <v>86</v>
      </c>
      <c r="AY1516" s="17" t="s">
        <v>199</v>
      </c>
      <c r="BE1516" s="150">
        <f>IF(N1516="základní",J1516,0)</f>
        <v>0</v>
      </c>
      <c r="BF1516" s="150">
        <f>IF(N1516="snížená",J1516,0)</f>
        <v>0</v>
      </c>
      <c r="BG1516" s="150">
        <f>IF(N1516="zákl. přenesená",J1516,0)</f>
        <v>0</v>
      </c>
      <c r="BH1516" s="150">
        <f>IF(N1516="sníž. přenesená",J1516,0)</f>
        <v>0</v>
      </c>
      <c r="BI1516" s="150">
        <f>IF(N1516="nulová",J1516,0)</f>
        <v>0</v>
      </c>
      <c r="BJ1516" s="17" t="s">
        <v>86</v>
      </c>
      <c r="BK1516" s="150">
        <f>ROUND(I1516*H1516,2)</f>
        <v>0</v>
      </c>
      <c r="BL1516" s="17" t="s">
        <v>298</v>
      </c>
      <c r="BM1516" s="149" t="s">
        <v>2183</v>
      </c>
    </row>
    <row r="1517" spans="2:65" s="12" customFormat="1" ht="12">
      <c r="B1517" s="151"/>
      <c r="D1517" s="152" t="s">
        <v>207</v>
      </c>
      <c r="E1517" s="153" t="s">
        <v>1</v>
      </c>
      <c r="F1517" s="154" t="s">
        <v>2184</v>
      </c>
      <c r="H1517" s="155">
        <v>31.93</v>
      </c>
      <c r="I1517" s="156"/>
      <c r="L1517" s="151"/>
      <c r="M1517" s="157"/>
      <c r="T1517" s="158"/>
      <c r="AT1517" s="153" t="s">
        <v>207</v>
      </c>
      <c r="AU1517" s="153" t="s">
        <v>86</v>
      </c>
      <c r="AV1517" s="12" t="s">
        <v>86</v>
      </c>
      <c r="AW1517" s="12" t="s">
        <v>30</v>
      </c>
      <c r="AX1517" s="12" t="s">
        <v>73</v>
      </c>
      <c r="AY1517" s="153" t="s">
        <v>199</v>
      </c>
    </row>
    <row r="1518" spans="2:65" s="13" customFormat="1" ht="12">
      <c r="B1518" s="159"/>
      <c r="D1518" s="152" t="s">
        <v>207</v>
      </c>
      <c r="E1518" s="160" t="s">
        <v>1</v>
      </c>
      <c r="F1518" s="161" t="s">
        <v>209</v>
      </c>
      <c r="H1518" s="162">
        <v>31.93</v>
      </c>
      <c r="I1518" s="163"/>
      <c r="L1518" s="159"/>
      <c r="M1518" s="164"/>
      <c r="T1518" s="165"/>
      <c r="AT1518" s="160" t="s">
        <v>207</v>
      </c>
      <c r="AU1518" s="160" t="s">
        <v>86</v>
      </c>
      <c r="AV1518" s="13" t="s">
        <v>205</v>
      </c>
      <c r="AW1518" s="13" t="s">
        <v>30</v>
      </c>
      <c r="AX1518" s="13" t="s">
        <v>80</v>
      </c>
      <c r="AY1518" s="160" t="s">
        <v>199</v>
      </c>
    </row>
    <row r="1519" spans="2:65" s="1" customFormat="1" ht="44.25" customHeight="1">
      <c r="B1519" s="32"/>
      <c r="C1519" s="137" t="s">
        <v>2185</v>
      </c>
      <c r="D1519" s="137" t="s">
        <v>201</v>
      </c>
      <c r="E1519" s="138" t="s">
        <v>2186</v>
      </c>
      <c r="F1519" s="139" t="s">
        <v>2187</v>
      </c>
      <c r="G1519" s="140" t="s">
        <v>204</v>
      </c>
      <c r="H1519" s="141">
        <v>33.4</v>
      </c>
      <c r="I1519" s="142"/>
      <c r="J1519" s="143">
        <f>ROUND(I1519*H1519,2)</f>
        <v>0</v>
      </c>
      <c r="K1519" s="144"/>
      <c r="L1519" s="32"/>
      <c r="M1519" s="145" t="s">
        <v>1</v>
      </c>
      <c r="N1519" s="146" t="s">
        <v>39</v>
      </c>
      <c r="P1519" s="147">
        <f>O1519*H1519</f>
        <v>0</v>
      </c>
      <c r="Q1519" s="147">
        <v>8.0000000000000007E-5</v>
      </c>
      <c r="R1519" s="147">
        <f>Q1519*H1519</f>
        <v>2.6719999999999999E-3</v>
      </c>
      <c r="S1519" s="147">
        <v>0</v>
      </c>
      <c r="T1519" s="148">
        <f>S1519*H1519</f>
        <v>0</v>
      </c>
      <c r="AR1519" s="149" t="s">
        <v>298</v>
      </c>
      <c r="AT1519" s="149" t="s">
        <v>201</v>
      </c>
      <c r="AU1519" s="149" t="s">
        <v>86</v>
      </c>
      <c r="AY1519" s="17" t="s">
        <v>199</v>
      </c>
      <c r="BE1519" s="150">
        <f>IF(N1519="základní",J1519,0)</f>
        <v>0</v>
      </c>
      <c r="BF1519" s="150">
        <f>IF(N1519="snížená",J1519,0)</f>
        <v>0</v>
      </c>
      <c r="BG1519" s="150">
        <f>IF(N1519="zákl. přenesená",J1519,0)</f>
        <v>0</v>
      </c>
      <c r="BH1519" s="150">
        <f>IF(N1519="sníž. přenesená",J1519,0)</f>
        <v>0</v>
      </c>
      <c r="BI1519" s="150">
        <f>IF(N1519="nulová",J1519,0)</f>
        <v>0</v>
      </c>
      <c r="BJ1519" s="17" t="s">
        <v>86</v>
      </c>
      <c r="BK1519" s="150">
        <f>ROUND(I1519*H1519,2)</f>
        <v>0</v>
      </c>
      <c r="BL1519" s="17" t="s">
        <v>298</v>
      </c>
      <c r="BM1519" s="149" t="s">
        <v>2188</v>
      </c>
    </row>
    <row r="1520" spans="2:65" s="12" customFormat="1" ht="12">
      <c r="B1520" s="151"/>
      <c r="D1520" s="152" t="s">
        <v>207</v>
      </c>
      <c r="E1520" s="153" t="s">
        <v>1</v>
      </c>
      <c r="F1520" s="154" t="s">
        <v>583</v>
      </c>
      <c r="H1520" s="155">
        <v>33.4</v>
      </c>
      <c r="I1520" s="156"/>
      <c r="L1520" s="151"/>
      <c r="M1520" s="157"/>
      <c r="T1520" s="158"/>
      <c r="AT1520" s="153" t="s">
        <v>207</v>
      </c>
      <c r="AU1520" s="153" t="s">
        <v>86</v>
      </c>
      <c r="AV1520" s="12" t="s">
        <v>86</v>
      </c>
      <c r="AW1520" s="12" t="s">
        <v>30</v>
      </c>
      <c r="AX1520" s="12" t="s">
        <v>73</v>
      </c>
      <c r="AY1520" s="153" t="s">
        <v>199</v>
      </c>
    </row>
    <row r="1521" spans="2:65" s="13" customFormat="1" ht="12">
      <c r="B1521" s="159"/>
      <c r="D1521" s="152" t="s">
        <v>207</v>
      </c>
      <c r="E1521" s="160" t="s">
        <v>1</v>
      </c>
      <c r="F1521" s="161" t="s">
        <v>209</v>
      </c>
      <c r="H1521" s="162">
        <v>33.4</v>
      </c>
      <c r="I1521" s="163"/>
      <c r="L1521" s="159"/>
      <c r="M1521" s="164"/>
      <c r="T1521" s="165"/>
      <c r="AT1521" s="160" t="s">
        <v>207</v>
      </c>
      <c r="AU1521" s="160" t="s">
        <v>86</v>
      </c>
      <c r="AV1521" s="13" t="s">
        <v>205</v>
      </c>
      <c r="AW1521" s="13" t="s">
        <v>30</v>
      </c>
      <c r="AX1521" s="13" t="s">
        <v>80</v>
      </c>
      <c r="AY1521" s="160" t="s">
        <v>199</v>
      </c>
    </row>
    <row r="1522" spans="2:65" s="1" customFormat="1" ht="24.25" customHeight="1">
      <c r="B1522" s="32"/>
      <c r="C1522" s="137" t="s">
        <v>2189</v>
      </c>
      <c r="D1522" s="137" t="s">
        <v>201</v>
      </c>
      <c r="E1522" s="138" t="s">
        <v>2190</v>
      </c>
      <c r="F1522" s="139" t="s">
        <v>2191</v>
      </c>
      <c r="G1522" s="140" t="s">
        <v>264</v>
      </c>
      <c r="H1522" s="141">
        <v>84</v>
      </c>
      <c r="I1522" s="142"/>
      <c r="J1522" s="143">
        <f>ROUND(I1522*H1522,2)</f>
        <v>0</v>
      </c>
      <c r="K1522" s="144"/>
      <c r="L1522" s="32"/>
      <c r="M1522" s="145" t="s">
        <v>1</v>
      </c>
      <c r="N1522" s="146" t="s">
        <v>39</v>
      </c>
      <c r="P1522" s="147">
        <f>O1522*H1522</f>
        <v>0</v>
      </c>
      <c r="Q1522" s="147">
        <v>8.9999999999999998E-4</v>
      </c>
      <c r="R1522" s="147">
        <f>Q1522*H1522</f>
        <v>7.5600000000000001E-2</v>
      </c>
      <c r="S1522" s="147">
        <v>0</v>
      </c>
      <c r="T1522" s="148">
        <f>S1522*H1522</f>
        <v>0</v>
      </c>
      <c r="AR1522" s="149" t="s">
        <v>298</v>
      </c>
      <c r="AT1522" s="149" t="s">
        <v>201</v>
      </c>
      <c r="AU1522" s="149" t="s">
        <v>86</v>
      </c>
      <c r="AY1522" s="17" t="s">
        <v>199</v>
      </c>
      <c r="BE1522" s="150">
        <f>IF(N1522="základní",J1522,0)</f>
        <v>0</v>
      </c>
      <c r="BF1522" s="150">
        <f>IF(N1522="snížená",J1522,0)</f>
        <v>0</v>
      </c>
      <c r="BG1522" s="150">
        <f>IF(N1522="zákl. přenesená",J1522,0)</f>
        <v>0</v>
      </c>
      <c r="BH1522" s="150">
        <f>IF(N1522="sníž. přenesená",J1522,0)</f>
        <v>0</v>
      </c>
      <c r="BI1522" s="150">
        <f>IF(N1522="nulová",J1522,0)</f>
        <v>0</v>
      </c>
      <c r="BJ1522" s="17" t="s">
        <v>86</v>
      </c>
      <c r="BK1522" s="150">
        <f>ROUND(I1522*H1522,2)</f>
        <v>0</v>
      </c>
      <c r="BL1522" s="17" t="s">
        <v>298</v>
      </c>
      <c r="BM1522" s="149" t="s">
        <v>2192</v>
      </c>
    </row>
    <row r="1523" spans="2:65" s="12" customFormat="1" ht="12">
      <c r="B1523" s="151"/>
      <c r="D1523" s="152" t="s">
        <v>207</v>
      </c>
      <c r="E1523" s="153" t="s">
        <v>1</v>
      </c>
      <c r="F1523" s="154" t="s">
        <v>2193</v>
      </c>
      <c r="H1523" s="155">
        <v>84</v>
      </c>
      <c r="I1523" s="156"/>
      <c r="L1523" s="151"/>
      <c r="M1523" s="157"/>
      <c r="T1523" s="158"/>
      <c r="AT1523" s="153" t="s">
        <v>207</v>
      </c>
      <c r="AU1523" s="153" t="s">
        <v>86</v>
      </c>
      <c r="AV1523" s="12" t="s">
        <v>86</v>
      </c>
      <c r="AW1523" s="12" t="s">
        <v>30</v>
      </c>
      <c r="AX1523" s="12" t="s">
        <v>73</v>
      </c>
      <c r="AY1523" s="153" t="s">
        <v>199</v>
      </c>
    </row>
    <row r="1524" spans="2:65" s="13" customFormat="1" ht="12">
      <c r="B1524" s="159"/>
      <c r="D1524" s="152" t="s">
        <v>207</v>
      </c>
      <c r="E1524" s="160" t="s">
        <v>1</v>
      </c>
      <c r="F1524" s="161" t="s">
        <v>209</v>
      </c>
      <c r="H1524" s="162">
        <v>84</v>
      </c>
      <c r="I1524" s="163"/>
      <c r="L1524" s="159"/>
      <c r="M1524" s="164"/>
      <c r="T1524" s="165"/>
      <c r="AT1524" s="160" t="s">
        <v>207</v>
      </c>
      <c r="AU1524" s="160" t="s">
        <v>86</v>
      </c>
      <c r="AV1524" s="13" t="s">
        <v>205</v>
      </c>
      <c r="AW1524" s="13" t="s">
        <v>30</v>
      </c>
      <c r="AX1524" s="13" t="s">
        <v>80</v>
      </c>
      <c r="AY1524" s="160" t="s">
        <v>199</v>
      </c>
    </row>
    <row r="1525" spans="2:65" s="1" customFormat="1" ht="33" customHeight="1">
      <c r="B1525" s="32"/>
      <c r="C1525" s="137" t="s">
        <v>2194</v>
      </c>
      <c r="D1525" s="137" t="s">
        <v>201</v>
      </c>
      <c r="E1525" s="138" t="s">
        <v>2195</v>
      </c>
      <c r="F1525" s="139" t="s">
        <v>2196</v>
      </c>
      <c r="G1525" s="140" t="s">
        <v>204</v>
      </c>
      <c r="H1525" s="141">
        <v>33.4</v>
      </c>
      <c r="I1525" s="142"/>
      <c r="J1525" s="143">
        <f>ROUND(I1525*H1525,2)</f>
        <v>0</v>
      </c>
      <c r="K1525" s="144"/>
      <c r="L1525" s="32"/>
      <c r="M1525" s="145" t="s">
        <v>1</v>
      </c>
      <c r="N1525" s="146" t="s">
        <v>39</v>
      </c>
      <c r="P1525" s="147">
        <f>O1525*H1525</f>
        <v>0</v>
      </c>
      <c r="Q1525" s="147">
        <v>5.9000000000000003E-4</v>
      </c>
      <c r="R1525" s="147">
        <f>Q1525*H1525</f>
        <v>1.9706000000000001E-2</v>
      </c>
      <c r="S1525" s="147">
        <v>0</v>
      </c>
      <c r="T1525" s="148">
        <f>S1525*H1525</f>
        <v>0</v>
      </c>
      <c r="AR1525" s="149" t="s">
        <v>205</v>
      </c>
      <c r="AT1525" s="149" t="s">
        <v>201</v>
      </c>
      <c r="AU1525" s="149" t="s">
        <v>86</v>
      </c>
      <c r="AY1525" s="17" t="s">
        <v>199</v>
      </c>
      <c r="BE1525" s="150">
        <f>IF(N1525="základní",J1525,0)</f>
        <v>0</v>
      </c>
      <c r="BF1525" s="150">
        <f>IF(N1525="snížená",J1525,0)</f>
        <v>0</v>
      </c>
      <c r="BG1525" s="150">
        <f>IF(N1525="zákl. přenesená",J1525,0)</f>
        <v>0</v>
      </c>
      <c r="BH1525" s="150">
        <f>IF(N1525="sníž. přenesená",J1525,0)</f>
        <v>0</v>
      </c>
      <c r="BI1525" s="150">
        <f>IF(N1525="nulová",J1525,0)</f>
        <v>0</v>
      </c>
      <c r="BJ1525" s="17" t="s">
        <v>86</v>
      </c>
      <c r="BK1525" s="150">
        <f>ROUND(I1525*H1525,2)</f>
        <v>0</v>
      </c>
      <c r="BL1525" s="17" t="s">
        <v>205</v>
      </c>
      <c r="BM1525" s="149" t="s">
        <v>2197</v>
      </c>
    </row>
    <row r="1526" spans="2:65" s="12" customFormat="1" ht="12">
      <c r="B1526" s="151"/>
      <c r="D1526" s="152" t="s">
        <v>207</v>
      </c>
      <c r="E1526" s="153" t="s">
        <v>1</v>
      </c>
      <c r="F1526" s="154" t="s">
        <v>583</v>
      </c>
      <c r="H1526" s="155">
        <v>33.4</v>
      </c>
      <c r="I1526" s="156"/>
      <c r="L1526" s="151"/>
      <c r="M1526" s="157"/>
      <c r="T1526" s="158"/>
      <c r="AT1526" s="153" t="s">
        <v>207</v>
      </c>
      <c r="AU1526" s="153" t="s">
        <v>86</v>
      </c>
      <c r="AV1526" s="12" t="s">
        <v>86</v>
      </c>
      <c r="AW1526" s="12" t="s">
        <v>30</v>
      </c>
      <c r="AX1526" s="12" t="s">
        <v>73</v>
      </c>
      <c r="AY1526" s="153" t="s">
        <v>199</v>
      </c>
    </row>
    <row r="1527" spans="2:65" s="13" customFormat="1" ht="12">
      <c r="B1527" s="159"/>
      <c r="D1527" s="152" t="s">
        <v>207</v>
      </c>
      <c r="E1527" s="160" t="s">
        <v>1</v>
      </c>
      <c r="F1527" s="161" t="s">
        <v>209</v>
      </c>
      <c r="H1527" s="162">
        <v>33.4</v>
      </c>
      <c r="I1527" s="163"/>
      <c r="L1527" s="159"/>
      <c r="M1527" s="164"/>
      <c r="T1527" s="165"/>
      <c r="AT1527" s="160" t="s">
        <v>207</v>
      </c>
      <c r="AU1527" s="160" t="s">
        <v>86</v>
      </c>
      <c r="AV1527" s="13" t="s">
        <v>205</v>
      </c>
      <c r="AW1527" s="13" t="s">
        <v>30</v>
      </c>
      <c r="AX1527" s="13" t="s">
        <v>80</v>
      </c>
      <c r="AY1527" s="160" t="s">
        <v>199</v>
      </c>
    </row>
    <row r="1528" spans="2:65" s="1" customFormat="1" ht="21.75" customHeight="1">
      <c r="B1528" s="32"/>
      <c r="C1528" s="173" t="s">
        <v>2198</v>
      </c>
      <c r="D1528" s="173" t="s">
        <v>288</v>
      </c>
      <c r="E1528" s="174" t="s">
        <v>2199</v>
      </c>
      <c r="F1528" s="175" t="s">
        <v>2200</v>
      </c>
      <c r="G1528" s="176" t="s">
        <v>264</v>
      </c>
      <c r="H1528" s="177">
        <v>244</v>
      </c>
      <c r="I1528" s="178"/>
      <c r="J1528" s="179">
        <f>ROUND(I1528*H1528,2)</f>
        <v>0</v>
      </c>
      <c r="K1528" s="180"/>
      <c r="L1528" s="181"/>
      <c r="M1528" s="182" t="s">
        <v>1</v>
      </c>
      <c r="N1528" s="183" t="s">
        <v>39</v>
      </c>
      <c r="P1528" s="147">
        <f>O1528*H1528</f>
        <v>0</v>
      </c>
      <c r="Q1528" s="147">
        <v>3.2499999999999999E-3</v>
      </c>
      <c r="R1528" s="147">
        <f>Q1528*H1528</f>
        <v>0.79299999999999993</v>
      </c>
      <c r="S1528" s="147">
        <v>0</v>
      </c>
      <c r="T1528" s="148">
        <f>S1528*H1528</f>
        <v>0</v>
      </c>
      <c r="AR1528" s="149" t="s">
        <v>250</v>
      </c>
      <c r="AT1528" s="149" t="s">
        <v>288</v>
      </c>
      <c r="AU1528" s="149" t="s">
        <v>86</v>
      </c>
      <c r="AY1528" s="17" t="s">
        <v>199</v>
      </c>
      <c r="BE1528" s="150">
        <f>IF(N1528="základní",J1528,0)</f>
        <v>0</v>
      </c>
      <c r="BF1528" s="150">
        <f>IF(N1528="snížená",J1528,0)</f>
        <v>0</v>
      </c>
      <c r="BG1528" s="150">
        <f>IF(N1528="zákl. přenesená",J1528,0)</f>
        <v>0</v>
      </c>
      <c r="BH1528" s="150">
        <f>IF(N1528="sníž. přenesená",J1528,0)</f>
        <v>0</v>
      </c>
      <c r="BI1528" s="150">
        <f>IF(N1528="nulová",J1528,0)</f>
        <v>0</v>
      </c>
      <c r="BJ1528" s="17" t="s">
        <v>86</v>
      </c>
      <c r="BK1528" s="150">
        <f>ROUND(I1528*H1528,2)</f>
        <v>0</v>
      </c>
      <c r="BL1528" s="17" t="s">
        <v>205</v>
      </c>
      <c r="BM1528" s="149" t="s">
        <v>2201</v>
      </c>
    </row>
    <row r="1529" spans="2:65" s="1" customFormat="1" ht="16.5" customHeight="1">
      <c r="B1529" s="32"/>
      <c r="C1529" s="137" t="s">
        <v>2202</v>
      </c>
      <c r="D1529" s="137" t="s">
        <v>201</v>
      </c>
      <c r="E1529" s="138" t="s">
        <v>2203</v>
      </c>
      <c r="F1529" s="139" t="s">
        <v>2204</v>
      </c>
      <c r="G1529" s="140" t="s">
        <v>264</v>
      </c>
      <c r="H1529" s="141">
        <v>16.350000000000001</v>
      </c>
      <c r="I1529" s="142"/>
      <c r="J1529" s="143">
        <f>ROUND(I1529*H1529,2)</f>
        <v>0</v>
      </c>
      <c r="K1529" s="144"/>
      <c r="L1529" s="32"/>
      <c r="M1529" s="145" t="s">
        <v>1</v>
      </c>
      <c r="N1529" s="146" t="s">
        <v>39</v>
      </c>
      <c r="P1529" s="147">
        <f>O1529*H1529</f>
        <v>0</v>
      </c>
      <c r="Q1529" s="147">
        <v>1.0000000000000001E-5</v>
      </c>
      <c r="R1529" s="147">
        <f>Q1529*H1529</f>
        <v>1.6350000000000002E-4</v>
      </c>
      <c r="S1529" s="147">
        <v>0</v>
      </c>
      <c r="T1529" s="148">
        <f>S1529*H1529</f>
        <v>0</v>
      </c>
      <c r="AR1529" s="149" t="s">
        <v>298</v>
      </c>
      <c r="AT1529" s="149" t="s">
        <v>201</v>
      </c>
      <c r="AU1529" s="149" t="s">
        <v>86</v>
      </c>
      <c r="AY1529" s="17" t="s">
        <v>199</v>
      </c>
      <c r="BE1529" s="150">
        <f>IF(N1529="základní",J1529,0)</f>
        <v>0</v>
      </c>
      <c r="BF1529" s="150">
        <f>IF(N1529="snížená",J1529,0)</f>
        <v>0</v>
      </c>
      <c r="BG1529" s="150">
        <f>IF(N1529="zákl. přenesená",J1529,0)</f>
        <v>0</v>
      </c>
      <c r="BH1529" s="150">
        <f>IF(N1529="sníž. přenesená",J1529,0)</f>
        <v>0</v>
      </c>
      <c r="BI1529" s="150">
        <f>IF(N1529="nulová",J1529,0)</f>
        <v>0</v>
      </c>
      <c r="BJ1529" s="17" t="s">
        <v>86</v>
      </c>
      <c r="BK1529" s="150">
        <f>ROUND(I1529*H1529,2)</f>
        <v>0</v>
      </c>
      <c r="BL1529" s="17" t="s">
        <v>298</v>
      </c>
      <c r="BM1529" s="149" t="s">
        <v>2205</v>
      </c>
    </row>
    <row r="1530" spans="2:65" s="12" customFormat="1" ht="12">
      <c r="B1530" s="151"/>
      <c r="D1530" s="152" t="s">
        <v>207</v>
      </c>
      <c r="E1530" s="153" t="s">
        <v>1</v>
      </c>
      <c r="F1530" s="154" t="s">
        <v>2206</v>
      </c>
      <c r="H1530" s="155">
        <v>16.350000000000001</v>
      </c>
      <c r="I1530" s="156"/>
      <c r="L1530" s="151"/>
      <c r="M1530" s="157"/>
      <c r="T1530" s="158"/>
      <c r="AT1530" s="153" t="s">
        <v>207</v>
      </c>
      <c r="AU1530" s="153" t="s">
        <v>86</v>
      </c>
      <c r="AV1530" s="12" t="s">
        <v>86</v>
      </c>
      <c r="AW1530" s="12" t="s">
        <v>30</v>
      </c>
      <c r="AX1530" s="12" t="s">
        <v>73</v>
      </c>
      <c r="AY1530" s="153" t="s">
        <v>199</v>
      </c>
    </row>
    <row r="1531" spans="2:65" s="13" customFormat="1" ht="12">
      <c r="B1531" s="159"/>
      <c r="D1531" s="152" t="s">
        <v>207</v>
      </c>
      <c r="E1531" s="160" t="s">
        <v>1</v>
      </c>
      <c r="F1531" s="161" t="s">
        <v>209</v>
      </c>
      <c r="H1531" s="162">
        <v>16.350000000000001</v>
      </c>
      <c r="I1531" s="163"/>
      <c r="L1531" s="159"/>
      <c r="M1531" s="164"/>
      <c r="T1531" s="165"/>
      <c r="AT1531" s="160" t="s">
        <v>207</v>
      </c>
      <c r="AU1531" s="160" t="s">
        <v>86</v>
      </c>
      <c r="AV1531" s="13" t="s">
        <v>205</v>
      </c>
      <c r="AW1531" s="13" t="s">
        <v>30</v>
      </c>
      <c r="AX1531" s="13" t="s">
        <v>80</v>
      </c>
      <c r="AY1531" s="160" t="s">
        <v>199</v>
      </c>
    </row>
    <row r="1532" spans="2:65" s="1" customFormat="1" ht="16.5" customHeight="1">
      <c r="B1532" s="32"/>
      <c r="C1532" s="173" t="s">
        <v>2207</v>
      </c>
      <c r="D1532" s="173" t="s">
        <v>288</v>
      </c>
      <c r="E1532" s="174" t="s">
        <v>2208</v>
      </c>
      <c r="F1532" s="175" t="s">
        <v>2209</v>
      </c>
      <c r="G1532" s="176" t="s">
        <v>264</v>
      </c>
      <c r="H1532" s="177">
        <v>18</v>
      </c>
      <c r="I1532" s="178"/>
      <c r="J1532" s="179">
        <f>ROUND(I1532*H1532,2)</f>
        <v>0</v>
      </c>
      <c r="K1532" s="180"/>
      <c r="L1532" s="181"/>
      <c r="M1532" s="182" t="s">
        <v>1</v>
      </c>
      <c r="N1532" s="183" t="s">
        <v>39</v>
      </c>
      <c r="P1532" s="147">
        <f>O1532*H1532</f>
        <v>0</v>
      </c>
      <c r="Q1532" s="147">
        <v>1.3500000000000001E-3</v>
      </c>
      <c r="R1532" s="147">
        <f>Q1532*H1532</f>
        <v>2.4300000000000002E-2</v>
      </c>
      <c r="S1532" s="147">
        <v>0</v>
      </c>
      <c r="T1532" s="148">
        <f>S1532*H1532</f>
        <v>0</v>
      </c>
      <c r="AR1532" s="149" t="s">
        <v>384</v>
      </c>
      <c r="AT1532" s="149" t="s">
        <v>288</v>
      </c>
      <c r="AU1532" s="149" t="s">
        <v>86</v>
      </c>
      <c r="AY1532" s="17" t="s">
        <v>199</v>
      </c>
      <c r="BE1532" s="150">
        <f>IF(N1532="základní",J1532,0)</f>
        <v>0</v>
      </c>
      <c r="BF1532" s="150">
        <f>IF(N1532="snížená",J1532,0)</f>
        <v>0</v>
      </c>
      <c r="BG1532" s="150">
        <f>IF(N1532="zákl. přenesená",J1532,0)</f>
        <v>0</v>
      </c>
      <c r="BH1532" s="150">
        <f>IF(N1532="sníž. přenesená",J1532,0)</f>
        <v>0</v>
      </c>
      <c r="BI1532" s="150">
        <f>IF(N1532="nulová",J1532,0)</f>
        <v>0</v>
      </c>
      <c r="BJ1532" s="17" t="s">
        <v>86</v>
      </c>
      <c r="BK1532" s="150">
        <f>ROUND(I1532*H1532,2)</f>
        <v>0</v>
      </c>
      <c r="BL1532" s="17" t="s">
        <v>298</v>
      </c>
      <c r="BM1532" s="149" t="s">
        <v>2210</v>
      </c>
    </row>
    <row r="1533" spans="2:65" s="12" customFormat="1" ht="12">
      <c r="B1533" s="151"/>
      <c r="D1533" s="152" t="s">
        <v>207</v>
      </c>
      <c r="E1533" s="153" t="s">
        <v>1</v>
      </c>
      <c r="F1533" s="154" t="s">
        <v>2211</v>
      </c>
      <c r="H1533" s="155">
        <v>18</v>
      </c>
      <c r="I1533" s="156"/>
      <c r="L1533" s="151"/>
      <c r="M1533" s="157"/>
      <c r="T1533" s="158"/>
      <c r="AT1533" s="153" t="s">
        <v>207</v>
      </c>
      <c r="AU1533" s="153" t="s">
        <v>86</v>
      </c>
      <c r="AV1533" s="12" t="s">
        <v>86</v>
      </c>
      <c r="AW1533" s="12" t="s">
        <v>30</v>
      </c>
      <c r="AX1533" s="12" t="s">
        <v>80</v>
      </c>
      <c r="AY1533" s="153" t="s">
        <v>199</v>
      </c>
    </row>
    <row r="1534" spans="2:65" s="1" customFormat="1" ht="24.25" customHeight="1">
      <c r="B1534" s="32"/>
      <c r="C1534" s="137" t="s">
        <v>2212</v>
      </c>
      <c r="D1534" s="137" t="s">
        <v>201</v>
      </c>
      <c r="E1534" s="138" t="s">
        <v>2213</v>
      </c>
      <c r="F1534" s="139" t="s">
        <v>2214</v>
      </c>
      <c r="G1534" s="140" t="s">
        <v>247</v>
      </c>
      <c r="H1534" s="141">
        <v>7.0330000000000004</v>
      </c>
      <c r="I1534" s="142"/>
      <c r="J1534" s="143">
        <f>ROUND(I1534*H1534,2)</f>
        <v>0</v>
      </c>
      <c r="K1534" s="144"/>
      <c r="L1534" s="32"/>
      <c r="M1534" s="145" t="s">
        <v>1</v>
      </c>
      <c r="N1534" s="146" t="s">
        <v>39</v>
      </c>
      <c r="P1534" s="147">
        <f>O1534*H1534</f>
        <v>0</v>
      </c>
      <c r="Q1534" s="147">
        <v>0</v>
      </c>
      <c r="R1534" s="147">
        <f>Q1534*H1534</f>
        <v>0</v>
      </c>
      <c r="S1534" s="147">
        <v>0</v>
      </c>
      <c r="T1534" s="148">
        <f>S1534*H1534</f>
        <v>0</v>
      </c>
      <c r="AR1534" s="149" t="s">
        <v>298</v>
      </c>
      <c r="AT1534" s="149" t="s">
        <v>201</v>
      </c>
      <c r="AU1534" s="149" t="s">
        <v>86</v>
      </c>
      <c r="AY1534" s="17" t="s">
        <v>199</v>
      </c>
      <c r="BE1534" s="150">
        <f>IF(N1534="základní",J1534,0)</f>
        <v>0</v>
      </c>
      <c r="BF1534" s="150">
        <f>IF(N1534="snížená",J1534,0)</f>
        <v>0</v>
      </c>
      <c r="BG1534" s="150">
        <f>IF(N1534="zákl. přenesená",J1534,0)</f>
        <v>0</v>
      </c>
      <c r="BH1534" s="150">
        <f>IF(N1534="sníž. přenesená",J1534,0)</f>
        <v>0</v>
      </c>
      <c r="BI1534" s="150">
        <f>IF(N1534="nulová",J1534,0)</f>
        <v>0</v>
      </c>
      <c r="BJ1534" s="17" t="s">
        <v>86</v>
      </c>
      <c r="BK1534" s="150">
        <f>ROUND(I1534*H1534,2)</f>
        <v>0</v>
      </c>
      <c r="BL1534" s="17" t="s">
        <v>298</v>
      </c>
      <c r="BM1534" s="149" t="s">
        <v>2215</v>
      </c>
    </row>
    <row r="1535" spans="2:65" s="11" customFormat="1" ht="23" customHeight="1">
      <c r="B1535" s="125"/>
      <c r="D1535" s="126" t="s">
        <v>72</v>
      </c>
      <c r="E1535" s="135" t="s">
        <v>2216</v>
      </c>
      <c r="F1535" s="135" t="s">
        <v>2217</v>
      </c>
      <c r="I1535" s="128"/>
      <c r="J1535" s="136">
        <f>BK1535</f>
        <v>0</v>
      </c>
      <c r="L1535" s="125"/>
      <c r="M1535" s="130"/>
      <c r="P1535" s="131">
        <f>SUM(P1536:P1619)</f>
        <v>0</v>
      </c>
      <c r="R1535" s="131">
        <f>SUM(R1536:R1619)</f>
        <v>8.3816740200000002</v>
      </c>
      <c r="T1535" s="132">
        <f>SUM(T1536:T1619)</f>
        <v>0</v>
      </c>
      <c r="AR1535" s="126" t="s">
        <v>86</v>
      </c>
      <c r="AT1535" s="133" t="s">
        <v>72</v>
      </c>
      <c r="AU1535" s="133" t="s">
        <v>80</v>
      </c>
      <c r="AY1535" s="126" t="s">
        <v>199</v>
      </c>
      <c r="BK1535" s="134">
        <f>SUM(BK1536:BK1619)</f>
        <v>0</v>
      </c>
    </row>
    <row r="1536" spans="2:65" s="1" customFormat="1" ht="24.25" customHeight="1">
      <c r="B1536" s="32"/>
      <c r="C1536" s="137" t="s">
        <v>2218</v>
      </c>
      <c r="D1536" s="137" t="s">
        <v>201</v>
      </c>
      <c r="E1536" s="138" t="s">
        <v>2219</v>
      </c>
      <c r="F1536" s="139" t="s">
        <v>2220</v>
      </c>
      <c r="G1536" s="140" t="s">
        <v>204</v>
      </c>
      <c r="H1536" s="141">
        <v>220.45</v>
      </c>
      <c r="I1536" s="142"/>
      <c r="J1536" s="143">
        <f>ROUND(I1536*H1536,2)</f>
        <v>0</v>
      </c>
      <c r="K1536" s="144"/>
      <c r="L1536" s="32"/>
      <c r="M1536" s="145" t="s">
        <v>1</v>
      </c>
      <c r="N1536" s="146" t="s">
        <v>39</v>
      </c>
      <c r="P1536" s="147">
        <f>O1536*H1536</f>
        <v>0</v>
      </c>
      <c r="Q1536" s="147">
        <v>1.3849999999999999E-2</v>
      </c>
      <c r="R1536" s="147">
        <f>Q1536*H1536</f>
        <v>3.0532324999999996</v>
      </c>
      <c r="S1536" s="147">
        <v>0</v>
      </c>
      <c r="T1536" s="148">
        <f>S1536*H1536</f>
        <v>0</v>
      </c>
      <c r="AR1536" s="149" t="s">
        <v>298</v>
      </c>
      <c r="AT1536" s="149" t="s">
        <v>201</v>
      </c>
      <c r="AU1536" s="149" t="s">
        <v>86</v>
      </c>
      <c r="AY1536" s="17" t="s">
        <v>199</v>
      </c>
      <c r="BE1536" s="150">
        <f>IF(N1536="základní",J1536,0)</f>
        <v>0</v>
      </c>
      <c r="BF1536" s="150">
        <f>IF(N1536="snížená",J1536,0)</f>
        <v>0</v>
      </c>
      <c r="BG1536" s="150">
        <f>IF(N1536="zákl. přenesená",J1536,0)</f>
        <v>0</v>
      </c>
      <c r="BH1536" s="150">
        <f>IF(N1536="sníž. přenesená",J1536,0)</f>
        <v>0</v>
      </c>
      <c r="BI1536" s="150">
        <f>IF(N1536="nulová",J1536,0)</f>
        <v>0</v>
      </c>
      <c r="BJ1536" s="17" t="s">
        <v>86</v>
      </c>
      <c r="BK1536" s="150">
        <f>ROUND(I1536*H1536,2)</f>
        <v>0</v>
      </c>
      <c r="BL1536" s="17" t="s">
        <v>298</v>
      </c>
      <c r="BM1536" s="149" t="s">
        <v>2221</v>
      </c>
    </row>
    <row r="1537" spans="2:65" s="12" customFormat="1" ht="12">
      <c r="B1537" s="151"/>
      <c r="D1537" s="152" t="s">
        <v>207</v>
      </c>
      <c r="E1537" s="153" t="s">
        <v>1</v>
      </c>
      <c r="F1537" s="154" t="s">
        <v>848</v>
      </c>
      <c r="H1537" s="155">
        <v>13.77</v>
      </c>
      <c r="I1537" s="156"/>
      <c r="L1537" s="151"/>
      <c r="M1537" s="157"/>
      <c r="T1537" s="158"/>
      <c r="AT1537" s="153" t="s">
        <v>207</v>
      </c>
      <c r="AU1537" s="153" t="s">
        <v>86</v>
      </c>
      <c r="AV1537" s="12" t="s">
        <v>86</v>
      </c>
      <c r="AW1537" s="12" t="s">
        <v>30</v>
      </c>
      <c r="AX1537" s="12" t="s">
        <v>73</v>
      </c>
      <c r="AY1537" s="153" t="s">
        <v>199</v>
      </c>
    </row>
    <row r="1538" spans="2:65" s="12" customFormat="1" ht="12">
      <c r="B1538" s="151"/>
      <c r="D1538" s="152" t="s">
        <v>207</v>
      </c>
      <c r="E1538" s="153" t="s">
        <v>1</v>
      </c>
      <c r="F1538" s="154" t="s">
        <v>849</v>
      </c>
      <c r="H1538" s="155">
        <v>9.7200000000000006</v>
      </c>
      <c r="I1538" s="156"/>
      <c r="L1538" s="151"/>
      <c r="M1538" s="157"/>
      <c r="T1538" s="158"/>
      <c r="AT1538" s="153" t="s">
        <v>207</v>
      </c>
      <c r="AU1538" s="153" t="s">
        <v>86</v>
      </c>
      <c r="AV1538" s="12" t="s">
        <v>86</v>
      </c>
      <c r="AW1538" s="12" t="s">
        <v>30</v>
      </c>
      <c r="AX1538" s="12" t="s">
        <v>73</v>
      </c>
      <c r="AY1538" s="153" t="s">
        <v>199</v>
      </c>
    </row>
    <row r="1539" spans="2:65" s="12" customFormat="1" ht="12">
      <c r="B1539" s="151"/>
      <c r="D1539" s="152" t="s">
        <v>207</v>
      </c>
      <c r="E1539" s="153" t="s">
        <v>1</v>
      </c>
      <c r="F1539" s="154" t="s">
        <v>851</v>
      </c>
      <c r="H1539" s="155">
        <v>8.4600000000000009</v>
      </c>
      <c r="I1539" s="156"/>
      <c r="L1539" s="151"/>
      <c r="M1539" s="157"/>
      <c r="T1539" s="158"/>
      <c r="AT1539" s="153" t="s">
        <v>207</v>
      </c>
      <c r="AU1539" s="153" t="s">
        <v>86</v>
      </c>
      <c r="AV1539" s="12" t="s">
        <v>86</v>
      </c>
      <c r="AW1539" s="12" t="s">
        <v>30</v>
      </c>
      <c r="AX1539" s="12" t="s">
        <v>73</v>
      </c>
      <c r="AY1539" s="153" t="s">
        <v>199</v>
      </c>
    </row>
    <row r="1540" spans="2:65" s="12" customFormat="1" ht="12">
      <c r="B1540" s="151"/>
      <c r="D1540" s="152" t="s">
        <v>207</v>
      </c>
      <c r="E1540" s="153" t="s">
        <v>1</v>
      </c>
      <c r="F1540" s="154" t="s">
        <v>852</v>
      </c>
      <c r="H1540" s="155">
        <v>56.34</v>
      </c>
      <c r="I1540" s="156"/>
      <c r="L1540" s="151"/>
      <c r="M1540" s="157"/>
      <c r="T1540" s="158"/>
      <c r="AT1540" s="153" t="s">
        <v>207</v>
      </c>
      <c r="AU1540" s="153" t="s">
        <v>86</v>
      </c>
      <c r="AV1540" s="12" t="s">
        <v>86</v>
      </c>
      <c r="AW1540" s="12" t="s">
        <v>30</v>
      </c>
      <c r="AX1540" s="12" t="s">
        <v>73</v>
      </c>
      <c r="AY1540" s="153" t="s">
        <v>199</v>
      </c>
    </row>
    <row r="1541" spans="2:65" s="12" customFormat="1" ht="12">
      <c r="B1541" s="151"/>
      <c r="D1541" s="152" t="s">
        <v>207</v>
      </c>
      <c r="E1541" s="153" t="s">
        <v>1</v>
      </c>
      <c r="F1541" s="154" t="s">
        <v>853</v>
      </c>
      <c r="H1541" s="155">
        <v>6.57</v>
      </c>
      <c r="I1541" s="156"/>
      <c r="L1541" s="151"/>
      <c r="M1541" s="157"/>
      <c r="T1541" s="158"/>
      <c r="AT1541" s="153" t="s">
        <v>207</v>
      </c>
      <c r="AU1541" s="153" t="s">
        <v>86</v>
      </c>
      <c r="AV1541" s="12" t="s">
        <v>86</v>
      </c>
      <c r="AW1541" s="12" t="s">
        <v>30</v>
      </c>
      <c r="AX1541" s="12" t="s">
        <v>73</v>
      </c>
      <c r="AY1541" s="153" t="s">
        <v>199</v>
      </c>
    </row>
    <row r="1542" spans="2:65" s="12" customFormat="1" ht="12">
      <c r="B1542" s="151"/>
      <c r="D1542" s="152" t="s">
        <v>207</v>
      </c>
      <c r="E1542" s="153" t="s">
        <v>1</v>
      </c>
      <c r="F1542" s="154" t="s">
        <v>855</v>
      </c>
      <c r="H1542" s="155">
        <v>17.23</v>
      </c>
      <c r="I1542" s="156"/>
      <c r="L1542" s="151"/>
      <c r="M1542" s="157"/>
      <c r="T1542" s="158"/>
      <c r="AT1542" s="153" t="s">
        <v>207</v>
      </c>
      <c r="AU1542" s="153" t="s">
        <v>86</v>
      </c>
      <c r="AV1542" s="12" t="s">
        <v>86</v>
      </c>
      <c r="AW1542" s="12" t="s">
        <v>30</v>
      </c>
      <c r="AX1542" s="12" t="s">
        <v>73</v>
      </c>
      <c r="AY1542" s="153" t="s">
        <v>199</v>
      </c>
    </row>
    <row r="1543" spans="2:65" s="12" customFormat="1" ht="12">
      <c r="B1543" s="151"/>
      <c r="D1543" s="152" t="s">
        <v>207</v>
      </c>
      <c r="E1543" s="153" t="s">
        <v>1</v>
      </c>
      <c r="F1543" s="154" t="s">
        <v>856</v>
      </c>
      <c r="H1543" s="155">
        <v>17.23</v>
      </c>
      <c r="I1543" s="156"/>
      <c r="L1543" s="151"/>
      <c r="M1543" s="157"/>
      <c r="T1543" s="158"/>
      <c r="AT1543" s="153" t="s">
        <v>207</v>
      </c>
      <c r="AU1543" s="153" t="s">
        <v>86</v>
      </c>
      <c r="AV1543" s="12" t="s">
        <v>86</v>
      </c>
      <c r="AW1543" s="12" t="s">
        <v>30</v>
      </c>
      <c r="AX1543" s="12" t="s">
        <v>73</v>
      </c>
      <c r="AY1543" s="153" t="s">
        <v>199</v>
      </c>
    </row>
    <row r="1544" spans="2:65" s="12" customFormat="1" ht="12">
      <c r="B1544" s="151"/>
      <c r="D1544" s="152" t="s">
        <v>207</v>
      </c>
      <c r="E1544" s="153" t="s">
        <v>1</v>
      </c>
      <c r="F1544" s="154" t="s">
        <v>859</v>
      </c>
      <c r="H1544" s="155">
        <v>17.23</v>
      </c>
      <c r="I1544" s="156"/>
      <c r="L1544" s="151"/>
      <c r="M1544" s="157"/>
      <c r="T1544" s="158"/>
      <c r="AT1544" s="153" t="s">
        <v>207</v>
      </c>
      <c r="AU1544" s="153" t="s">
        <v>86</v>
      </c>
      <c r="AV1544" s="12" t="s">
        <v>86</v>
      </c>
      <c r="AW1544" s="12" t="s">
        <v>30</v>
      </c>
      <c r="AX1544" s="12" t="s">
        <v>73</v>
      </c>
      <c r="AY1544" s="153" t="s">
        <v>199</v>
      </c>
    </row>
    <row r="1545" spans="2:65" s="12" customFormat="1" ht="12">
      <c r="B1545" s="151"/>
      <c r="D1545" s="152" t="s">
        <v>207</v>
      </c>
      <c r="E1545" s="153" t="s">
        <v>1</v>
      </c>
      <c r="F1545" s="154" t="s">
        <v>860</v>
      </c>
      <c r="H1545" s="155">
        <v>19.84</v>
      </c>
      <c r="I1545" s="156"/>
      <c r="L1545" s="151"/>
      <c r="M1545" s="157"/>
      <c r="T1545" s="158"/>
      <c r="AT1545" s="153" t="s">
        <v>207</v>
      </c>
      <c r="AU1545" s="153" t="s">
        <v>86</v>
      </c>
      <c r="AV1545" s="12" t="s">
        <v>86</v>
      </c>
      <c r="AW1545" s="12" t="s">
        <v>30</v>
      </c>
      <c r="AX1545" s="12" t="s">
        <v>73</v>
      </c>
      <c r="AY1545" s="153" t="s">
        <v>199</v>
      </c>
    </row>
    <row r="1546" spans="2:65" s="12" customFormat="1" ht="12">
      <c r="B1546" s="151"/>
      <c r="D1546" s="152" t="s">
        <v>207</v>
      </c>
      <c r="E1546" s="153" t="s">
        <v>1</v>
      </c>
      <c r="F1546" s="154" t="s">
        <v>861</v>
      </c>
      <c r="H1546" s="155">
        <v>17.23</v>
      </c>
      <c r="I1546" s="156"/>
      <c r="L1546" s="151"/>
      <c r="M1546" s="157"/>
      <c r="T1546" s="158"/>
      <c r="AT1546" s="153" t="s">
        <v>207</v>
      </c>
      <c r="AU1546" s="153" t="s">
        <v>86</v>
      </c>
      <c r="AV1546" s="12" t="s">
        <v>86</v>
      </c>
      <c r="AW1546" s="12" t="s">
        <v>30</v>
      </c>
      <c r="AX1546" s="12" t="s">
        <v>73</v>
      </c>
      <c r="AY1546" s="153" t="s">
        <v>199</v>
      </c>
    </row>
    <row r="1547" spans="2:65" s="12" customFormat="1" ht="12">
      <c r="B1547" s="151"/>
      <c r="D1547" s="152" t="s">
        <v>207</v>
      </c>
      <c r="E1547" s="153" t="s">
        <v>1</v>
      </c>
      <c r="F1547" s="154" t="s">
        <v>864</v>
      </c>
      <c r="H1547" s="155">
        <v>17.23</v>
      </c>
      <c r="I1547" s="156"/>
      <c r="L1547" s="151"/>
      <c r="M1547" s="157"/>
      <c r="T1547" s="158"/>
      <c r="AT1547" s="153" t="s">
        <v>207</v>
      </c>
      <c r="AU1547" s="153" t="s">
        <v>86</v>
      </c>
      <c r="AV1547" s="12" t="s">
        <v>86</v>
      </c>
      <c r="AW1547" s="12" t="s">
        <v>30</v>
      </c>
      <c r="AX1547" s="12" t="s">
        <v>73</v>
      </c>
      <c r="AY1547" s="153" t="s">
        <v>199</v>
      </c>
    </row>
    <row r="1548" spans="2:65" s="12" customFormat="1" ht="12">
      <c r="B1548" s="151"/>
      <c r="D1548" s="152" t="s">
        <v>207</v>
      </c>
      <c r="E1548" s="153" t="s">
        <v>1</v>
      </c>
      <c r="F1548" s="154" t="s">
        <v>865</v>
      </c>
      <c r="H1548" s="155">
        <v>17.23</v>
      </c>
      <c r="I1548" s="156"/>
      <c r="L1548" s="151"/>
      <c r="M1548" s="157"/>
      <c r="T1548" s="158"/>
      <c r="AT1548" s="153" t="s">
        <v>207</v>
      </c>
      <c r="AU1548" s="153" t="s">
        <v>86</v>
      </c>
      <c r="AV1548" s="12" t="s">
        <v>86</v>
      </c>
      <c r="AW1548" s="12" t="s">
        <v>30</v>
      </c>
      <c r="AX1548" s="12" t="s">
        <v>73</v>
      </c>
      <c r="AY1548" s="153" t="s">
        <v>199</v>
      </c>
    </row>
    <row r="1549" spans="2:65" s="12" customFormat="1" ht="12">
      <c r="B1549" s="151"/>
      <c r="D1549" s="152" t="s">
        <v>207</v>
      </c>
      <c r="E1549" s="153" t="s">
        <v>1</v>
      </c>
      <c r="F1549" s="154" t="s">
        <v>867</v>
      </c>
      <c r="H1549" s="155">
        <v>2.37</v>
      </c>
      <c r="I1549" s="156"/>
      <c r="L1549" s="151"/>
      <c r="M1549" s="157"/>
      <c r="T1549" s="158"/>
      <c r="AT1549" s="153" t="s">
        <v>207</v>
      </c>
      <c r="AU1549" s="153" t="s">
        <v>86</v>
      </c>
      <c r="AV1549" s="12" t="s">
        <v>86</v>
      </c>
      <c r="AW1549" s="12" t="s">
        <v>30</v>
      </c>
      <c r="AX1549" s="12" t="s">
        <v>73</v>
      </c>
      <c r="AY1549" s="153" t="s">
        <v>199</v>
      </c>
    </row>
    <row r="1550" spans="2:65" s="13" customFormat="1" ht="12">
      <c r="B1550" s="159"/>
      <c r="D1550" s="152" t="s">
        <v>207</v>
      </c>
      <c r="E1550" s="160" t="s">
        <v>1</v>
      </c>
      <c r="F1550" s="161" t="s">
        <v>209</v>
      </c>
      <c r="H1550" s="162">
        <v>220.45</v>
      </c>
      <c r="I1550" s="163"/>
      <c r="L1550" s="159"/>
      <c r="M1550" s="164"/>
      <c r="T1550" s="165"/>
      <c r="AT1550" s="160" t="s">
        <v>207</v>
      </c>
      <c r="AU1550" s="160" t="s">
        <v>86</v>
      </c>
      <c r="AV1550" s="13" t="s">
        <v>205</v>
      </c>
      <c r="AW1550" s="13" t="s">
        <v>30</v>
      </c>
      <c r="AX1550" s="13" t="s">
        <v>80</v>
      </c>
      <c r="AY1550" s="160" t="s">
        <v>199</v>
      </c>
    </row>
    <row r="1551" spans="2:65" s="1" customFormat="1" ht="24.25" customHeight="1">
      <c r="B1551" s="32"/>
      <c r="C1551" s="137" t="s">
        <v>2222</v>
      </c>
      <c r="D1551" s="137" t="s">
        <v>201</v>
      </c>
      <c r="E1551" s="138" t="s">
        <v>2223</v>
      </c>
      <c r="F1551" s="139" t="s">
        <v>2224</v>
      </c>
      <c r="G1551" s="140" t="s">
        <v>204</v>
      </c>
      <c r="H1551" s="141">
        <v>49.6</v>
      </c>
      <c r="I1551" s="142"/>
      <c r="J1551" s="143">
        <f>ROUND(I1551*H1551,2)</f>
        <v>0</v>
      </c>
      <c r="K1551" s="144"/>
      <c r="L1551" s="32"/>
      <c r="M1551" s="145" t="s">
        <v>1</v>
      </c>
      <c r="N1551" s="146" t="s">
        <v>39</v>
      </c>
      <c r="P1551" s="147">
        <f>O1551*H1551</f>
        <v>0</v>
      </c>
      <c r="Q1551" s="147">
        <v>1.3860000000000001E-2</v>
      </c>
      <c r="R1551" s="147">
        <f>Q1551*H1551</f>
        <v>0.68745600000000007</v>
      </c>
      <c r="S1551" s="147">
        <v>0</v>
      </c>
      <c r="T1551" s="148">
        <f>S1551*H1551</f>
        <v>0</v>
      </c>
      <c r="AR1551" s="149" t="s">
        <v>298</v>
      </c>
      <c r="AT1551" s="149" t="s">
        <v>201</v>
      </c>
      <c r="AU1551" s="149" t="s">
        <v>86</v>
      </c>
      <c r="AY1551" s="17" t="s">
        <v>199</v>
      </c>
      <c r="BE1551" s="150">
        <f>IF(N1551="základní",J1551,0)</f>
        <v>0</v>
      </c>
      <c r="BF1551" s="150">
        <f>IF(N1551="snížená",J1551,0)</f>
        <v>0</v>
      </c>
      <c r="BG1551" s="150">
        <f>IF(N1551="zákl. přenesená",J1551,0)</f>
        <v>0</v>
      </c>
      <c r="BH1551" s="150">
        <f>IF(N1551="sníž. přenesená",J1551,0)</f>
        <v>0</v>
      </c>
      <c r="BI1551" s="150">
        <f>IF(N1551="nulová",J1551,0)</f>
        <v>0</v>
      </c>
      <c r="BJ1551" s="17" t="s">
        <v>86</v>
      </c>
      <c r="BK1551" s="150">
        <f>ROUND(I1551*H1551,2)</f>
        <v>0</v>
      </c>
      <c r="BL1551" s="17" t="s">
        <v>298</v>
      </c>
      <c r="BM1551" s="149" t="s">
        <v>2225</v>
      </c>
    </row>
    <row r="1552" spans="2:65" s="12" customFormat="1" ht="12">
      <c r="B1552" s="151"/>
      <c r="D1552" s="152" t="s">
        <v>207</v>
      </c>
      <c r="E1552" s="153" t="s">
        <v>1</v>
      </c>
      <c r="F1552" s="154" t="s">
        <v>850</v>
      </c>
      <c r="H1552" s="155">
        <v>2.36</v>
      </c>
      <c r="I1552" s="156"/>
      <c r="L1552" s="151"/>
      <c r="M1552" s="157"/>
      <c r="T1552" s="158"/>
      <c r="AT1552" s="153" t="s">
        <v>207</v>
      </c>
      <c r="AU1552" s="153" t="s">
        <v>86</v>
      </c>
      <c r="AV1552" s="12" t="s">
        <v>86</v>
      </c>
      <c r="AW1552" s="12" t="s">
        <v>30</v>
      </c>
      <c r="AX1552" s="12" t="s">
        <v>73</v>
      </c>
      <c r="AY1552" s="153" t="s">
        <v>199</v>
      </c>
    </row>
    <row r="1553" spans="2:65" s="12" customFormat="1" ht="12">
      <c r="B1553" s="151"/>
      <c r="D1553" s="152" t="s">
        <v>207</v>
      </c>
      <c r="E1553" s="153" t="s">
        <v>1</v>
      </c>
      <c r="F1553" s="154" t="s">
        <v>854</v>
      </c>
      <c r="H1553" s="155">
        <v>6.74</v>
      </c>
      <c r="I1553" s="156"/>
      <c r="L1553" s="151"/>
      <c r="M1553" s="157"/>
      <c r="T1553" s="158"/>
      <c r="AT1553" s="153" t="s">
        <v>207</v>
      </c>
      <c r="AU1553" s="153" t="s">
        <v>86</v>
      </c>
      <c r="AV1553" s="12" t="s">
        <v>86</v>
      </c>
      <c r="AW1553" s="12" t="s">
        <v>30</v>
      </c>
      <c r="AX1553" s="12" t="s">
        <v>73</v>
      </c>
      <c r="AY1553" s="153" t="s">
        <v>199</v>
      </c>
    </row>
    <row r="1554" spans="2:65" s="12" customFormat="1" ht="12">
      <c r="B1554" s="151"/>
      <c r="D1554" s="152" t="s">
        <v>207</v>
      </c>
      <c r="E1554" s="153" t="s">
        <v>1</v>
      </c>
      <c r="F1554" s="154" t="s">
        <v>857</v>
      </c>
      <c r="H1554" s="155">
        <v>6.74</v>
      </c>
      <c r="I1554" s="156"/>
      <c r="L1554" s="151"/>
      <c r="M1554" s="157"/>
      <c r="T1554" s="158"/>
      <c r="AT1554" s="153" t="s">
        <v>207</v>
      </c>
      <c r="AU1554" s="153" t="s">
        <v>86</v>
      </c>
      <c r="AV1554" s="12" t="s">
        <v>86</v>
      </c>
      <c r="AW1554" s="12" t="s">
        <v>30</v>
      </c>
      <c r="AX1554" s="12" t="s">
        <v>73</v>
      </c>
      <c r="AY1554" s="153" t="s">
        <v>199</v>
      </c>
    </row>
    <row r="1555" spans="2:65" s="12" customFormat="1" ht="12">
      <c r="B1555" s="151"/>
      <c r="D1555" s="152" t="s">
        <v>207</v>
      </c>
      <c r="E1555" s="153" t="s">
        <v>1</v>
      </c>
      <c r="F1555" s="154" t="s">
        <v>858</v>
      </c>
      <c r="H1555" s="155">
        <v>6.74</v>
      </c>
      <c r="I1555" s="156"/>
      <c r="L1555" s="151"/>
      <c r="M1555" s="157"/>
      <c r="T1555" s="158"/>
      <c r="AT1555" s="153" t="s">
        <v>207</v>
      </c>
      <c r="AU1555" s="153" t="s">
        <v>86</v>
      </c>
      <c r="AV1555" s="12" t="s">
        <v>86</v>
      </c>
      <c r="AW1555" s="12" t="s">
        <v>30</v>
      </c>
      <c r="AX1555" s="12" t="s">
        <v>73</v>
      </c>
      <c r="AY1555" s="153" t="s">
        <v>199</v>
      </c>
    </row>
    <row r="1556" spans="2:65" s="12" customFormat="1" ht="12">
      <c r="B1556" s="151"/>
      <c r="D1556" s="152" t="s">
        <v>207</v>
      </c>
      <c r="E1556" s="153" t="s">
        <v>1</v>
      </c>
      <c r="F1556" s="154" t="s">
        <v>862</v>
      </c>
      <c r="H1556" s="155">
        <v>6.74</v>
      </c>
      <c r="I1556" s="156"/>
      <c r="L1556" s="151"/>
      <c r="M1556" s="157"/>
      <c r="T1556" s="158"/>
      <c r="AT1556" s="153" t="s">
        <v>207</v>
      </c>
      <c r="AU1556" s="153" t="s">
        <v>86</v>
      </c>
      <c r="AV1556" s="12" t="s">
        <v>86</v>
      </c>
      <c r="AW1556" s="12" t="s">
        <v>30</v>
      </c>
      <c r="AX1556" s="12" t="s">
        <v>73</v>
      </c>
      <c r="AY1556" s="153" t="s">
        <v>199</v>
      </c>
    </row>
    <row r="1557" spans="2:65" s="12" customFormat="1" ht="12">
      <c r="B1557" s="151"/>
      <c r="D1557" s="152" t="s">
        <v>207</v>
      </c>
      <c r="E1557" s="153" t="s">
        <v>1</v>
      </c>
      <c r="F1557" s="154" t="s">
        <v>863</v>
      </c>
      <c r="H1557" s="155">
        <v>6.74</v>
      </c>
      <c r="I1557" s="156"/>
      <c r="L1557" s="151"/>
      <c r="M1557" s="157"/>
      <c r="T1557" s="158"/>
      <c r="AT1557" s="153" t="s">
        <v>207</v>
      </c>
      <c r="AU1557" s="153" t="s">
        <v>86</v>
      </c>
      <c r="AV1557" s="12" t="s">
        <v>86</v>
      </c>
      <c r="AW1557" s="12" t="s">
        <v>30</v>
      </c>
      <c r="AX1557" s="12" t="s">
        <v>73</v>
      </c>
      <c r="AY1557" s="153" t="s">
        <v>199</v>
      </c>
    </row>
    <row r="1558" spans="2:65" s="12" customFormat="1" ht="12">
      <c r="B1558" s="151"/>
      <c r="D1558" s="152" t="s">
        <v>207</v>
      </c>
      <c r="E1558" s="153" t="s">
        <v>1</v>
      </c>
      <c r="F1558" s="154" t="s">
        <v>866</v>
      </c>
      <c r="H1558" s="155">
        <v>7.83</v>
      </c>
      <c r="I1558" s="156"/>
      <c r="L1558" s="151"/>
      <c r="M1558" s="157"/>
      <c r="T1558" s="158"/>
      <c r="AT1558" s="153" t="s">
        <v>207</v>
      </c>
      <c r="AU1558" s="153" t="s">
        <v>86</v>
      </c>
      <c r="AV1558" s="12" t="s">
        <v>86</v>
      </c>
      <c r="AW1558" s="12" t="s">
        <v>30</v>
      </c>
      <c r="AX1558" s="12" t="s">
        <v>73</v>
      </c>
      <c r="AY1558" s="153" t="s">
        <v>199</v>
      </c>
    </row>
    <row r="1559" spans="2:65" s="12" customFormat="1" ht="12">
      <c r="B1559" s="151"/>
      <c r="D1559" s="152" t="s">
        <v>207</v>
      </c>
      <c r="E1559" s="153" t="s">
        <v>1</v>
      </c>
      <c r="F1559" s="154" t="s">
        <v>868</v>
      </c>
      <c r="H1559" s="155">
        <v>5.71</v>
      </c>
      <c r="I1559" s="156"/>
      <c r="L1559" s="151"/>
      <c r="M1559" s="157"/>
      <c r="T1559" s="158"/>
      <c r="AT1559" s="153" t="s">
        <v>207</v>
      </c>
      <c r="AU1559" s="153" t="s">
        <v>86</v>
      </c>
      <c r="AV1559" s="12" t="s">
        <v>86</v>
      </c>
      <c r="AW1559" s="12" t="s">
        <v>30</v>
      </c>
      <c r="AX1559" s="12" t="s">
        <v>73</v>
      </c>
      <c r="AY1559" s="153" t="s">
        <v>199</v>
      </c>
    </row>
    <row r="1560" spans="2:65" s="13" customFormat="1" ht="12">
      <c r="B1560" s="159"/>
      <c r="D1560" s="152" t="s">
        <v>207</v>
      </c>
      <c r="E1560" s="160" t="s">
        <v>1</v>
      </c>
      <c r="F1560" s="161" t="s">
        <v>209</v>
      </c>
      <c r="H1560" s="162">
        <v>49.6</v>
      </c>
      <c r="I1560" s="163"/>
      <c r="L1560" s="159"/>
      <c r="M1560" s="164"/>
      <c r="T1560" s="165"/>
      <c r="AT1560" s="160" t="s">
        <v>207</v>
      </c>
      <c r="AU1560" s="160" t="s">
        <v>86</v>
      </c>
      <c r="AV1560" s="13" t="s">
        <v>205</v>
      </c>
      <c r="AW1560" s="13" t="s">
        <v>30</v>
      </c>
      <c r="AX1560" s="13" t="s">
        <v>80</v>
      </c>
      <c r="AY1560" s="160" t="s">
        <v>199</v>
      </c>
    </row>
    <row r="1561" spans="2:65" s="1" customFormat="1" ht="16.5" customHeight="1">
      <c r="B1561" s="32"/>
      <c r="C1561" s="137" t="s">
        <v>2226</v>
      </c>
      <c r="D1561" s="137" t="s">
        <v>201</v>
      </c>
      <c r="E1561" s="138" t="s">
        <v>2227</v>
      </c>
      <c r="F1561" s="139" t="s">
        <v>2228</v>
      </c>
      <c r="G1561" s="140" t="s">
        <v>204</v>
      </c>
      <c r="H1561" s="141">
        <v>270.05</v>
      </c>
      <c r="I1561" s="142"/>
      <c r="J1561" s="143">
        <f>ROUND(I1561*H1561,2)</f>
        <v>0</v>
      </c>
      <c r="K1561" s="144"/>
      <c r="L1561" s="32"/>
      <c r="M1561" s="145" t="s">
        <v>1</v>
      </c>
      <c r="N1561" s="146" t="s">
        <v>39</v>
      </c>
      <c r="P1561" s="147">
        <f>O1561*H1561</f>
        <v>0</v>
      </c>
      <c r="Q1561" s="147">
        <v>1E-4</v>
      </c>
      <c r="R1561" s="147">
        <f>Q1561*H1561</f>
        <v>2.7005000000000001E-2</v>
      </c>
      <c r="S1561" s="147">
        <v>0</v>
      </c>
      <c r="T1561" s="148">
        <f>S1561*H1561</f>
        <v>0</v>
      </c>
      <c r="AR1561" s="149" t="s">
        <v>298</v>
      </c>
      <c r="AT1561" s="149" t="s">
        <v>201</v>
      </c>
      <c r="AU1561" s="149" t="s">
        <v>86</v>
      </c>
      <c r="AY1561" s="17" t="s">
        <v>199</v>
      </c>
      <c r="BE1561" s="150">
        <f>IF(N1561="základní",J1561,0)</f>
        <v>0</v>
      </c>
      <c r="BF1561" s="150">
        <f>IF(N1561="snížená",J1561,0)</f>
        <v>0</v>
      </c>
      <c r="BG1561" s="150">
        <f>IF(N1561="zákl. přenesená",J1561,0)</f>
        <v>0</v>
      </c>
      <c r="BH1561" s="150">
        <f>IF(N1561="sníž. přenesená",J1561,0)</f>
        <v>0</v>
      </c>
      <c r="BI1561" s="150">
        <f>IF(N1561="nulová",J1561,0)</f>
        <v>0</v>
      </c>
      <c r="BJ1561" s="17" t="s">
        <v>86</v>
      </c>
      <c r="BK1561" s="150">
        <f>ROUND(I1561*H1561,2)</f>
        <v>0</v>
      </c>
      <c r="BL1561" s="17" t="s">
        <v>298</v>
      </c>
      <c r="BM1561" s="149" t="s">
        <v>2229</v>
      </c>
    </row>
    <row r="1562" spans="2:65" s="12" customFormat="1" ht="12">
      <c r="B1562" s="151"/>
      <c r="D1562" s="152" t="s">
        <v>207</v>
      </c>
      <c r="E1562" s="153" t="s">
        <v>1</v>
      </c>
      <c r="F1562" s="154" t="s">
        <v>848</v>
      </c>
      <c r="H1562" s="155">
        <v>13.77</v>
      </c>
      <c r="I1562" s="156"/>
      <c r="L1562" s="151"/>
      <c r="M1562" s="157"/>
      <c r="T1562" s="158"/>
      <c r="AT1562" s="153" t="s">
        <v>207</v>
      </c>
      <c r="AU1562" s="153" t="s">
        <v>86</v>
      </c>
      <c r="AV1562" s="12" t="s">
        <v>86</v>
      </c>
      <c r="AW1562" s="12" t="s">
        <v>30</v>
      </c>
      <c r="AX1562" s="12" t="s">
        <v>73</v>
      </c>
      <c r="AY1562" s="153" t="s">
        <v>199</v>
      </c>
    </row>
    <row r="1563" spans="2:65" s="12" customFormat="1" ht="12">
      <c r="B1563" s="151"/>
      <c r="D1563" s="152" t="s">
        <v>207</v>
      </c>
      <c r="E1563" s="153" t="s">
        <v>1</v>
      </c>
      <c r="F1563" s="154" t="s">
        <v>849</v>
      </c>
      <c r="H1563" s="155">
        <v>9.7200000000000006</v>
      </c>
      <c r="I1563" s="156"/>
      <c r="L1563" s="151"/>
      <c r="M1563" s="157"/>
      <c r="T1563" s="158"/>
      <c r="AT1563" s="153" t="s">
        <v>207</v>
      </c>
      <c r="AU1563" s="153" t="s">
        <v>86</v>
      </c>
      <c r="AV1563" s="12" t="s">
        <v>86</v>
      </c>
      <c r="AW1563" s="12" t="s">
        <v>30</v>
      </c>
      <c r="AX1563" s="12" t="s">
        <v>73</v>
      </c>
      <c r="AY1563" s="153" t="s">
        <v>199</v>
      </c>
    </row>
    <row r="1564" spans="2:65" s="12" customFormat="1" ht="12">
      <c r="B1564" s="151"/>
      <c r="D1564" s="152" t="s">
        <v>207</v>
      </c>
      <c r="E1564" s="153" t="s">
        <v>1</v>
      </c>
      <c r="F1564" s="154" t="s">
        <v>850</v>
      </c>
      <c r="H1564" s="155">
        <v>2.36</v>
      </c>
      <c r="I1564" s="156"/>
      <c r="L1564" s="151"/>
      <c r="M1564" s="157"/>
      <c r="T1564" s="158"/>
      <c r="AT1564" s="153" t="s">
        <v>207</v>
      </c>
      <c r="AU1564" s="153" t="s">
        <v>86</v>
      </c>
      <c r="AV1564" s="12" t="s">
        <v>86</v>
      </c>
      <c r="AW1564" s="12" t="s">
        <v>30</v>
      </c>
      <c r="AX1564" s="12" t="s">
        <v>73</v>
      </c>
      <c r="AY1564" s="153" t="s">
        <v>199</v>
      </c>
    </row>
    <row r="1565" spans="2:65" s="12" customFormat="1" ht="12">
      <c r="B1565" s="151"/>
      <c r="D1565" s="152" t="s">
        <v>207</v>
      </c>
      <c r="E1565" s="153" t="s">
        <v>1</v>
      </c>
      <c r="F1565" s="154" t="s">
        <v>851</v>
      </c>
      <c r="H1565" s="155">
        <v>8.4600000000000009</v>
      </c>
      <c r="I1565" s="156"/>
      <c r="L1565" s="151"/>
      <c r="M1565" s="157"/>
      <c r="T1565" s="158"/>
      <c r="AT1565" s="153" t="s">
        <v>207</v>
      </c>
      <c r="AU1565" s="153" t="s">
        <v>86</v>
      </c>
      <c r="AV1565" s="12" t="s">
        <v>86</v>
      </c>
      <c r="AW1565" s="12" t="s">
        <v>30</v>
      </c>
      <c r="AX1565" s="12" t="s">
        <v>73</v>
      </c>
      <c r="AY1565" s="153" t="s">
        <v>199</v>
      </c>
    </row>
    <row r="1566" spans="2:65" s="12" customFormat="1" ht="12">
      <c r="B1566" s="151"/>
      <c r="D1566" s="152" t="s">
        <v>207</v>
      </c>
      <c r="E1566" s="153" t="s">
        <v>1</v>
      </c>
      <c r="F1566" s="154" t="s">
        <v>852</v>
      </c>
      <c r="H1566" s="155">
        <v>56.34</v>
      </c>
      <c r="I1566" s="156"/>
      <c r="L1566" s="151"/>
      <c r="M1566" s="157"/>
      <c r="T1566" s="158"/>
      <c r="AT1566" s="153" t="s">
        <v>207</v>
      </c>
      <c r="AU1566" s="153" t="s">
        <v>86</v>
      </c>
      <c r="AV1566" s="12" t="s">
        <v>86</v>
      </c>
      <c r="AW1566" s="12" t="s">
        <v>30</v>
      </c>
      <c r="AX1566" s="12" t="s">
        <v>73</v>
      </c>
      <c r="AY1566" s="153" t="s">
        <v>199</v>
      </c>
    </row>
    <row r="1567" spans="2:65" s="12" customFormat="1" ht="12">
      <c r="B1567" s="151"/>
      <c r="D1567" s="152" t="s">
        <v>207</v>
      </c>
      <c r="E1567" s="153" t="s">
        <v>1</v>
      </c>
      <c r="F1567" s="154" t="s">
        <v>853</v>
      </c>
      <c r="H1567" s="155">
        <v>6.57</v>
      </c>
      <c r="I1567" s="156"/>
      <c r="L1567" s="151"/>
      <c r="M1567" s="157"/>
      <c r="T1567" s="158"/>
      <c r="AT1567" s="153" t="s">
        <v>207</v>
      </c>
      <c r="AU1567" s="153" t="s">
        <v>86</v>
      </c>
      <c r="AV1567" s="12" t="s">
        <v>86</v>
      </c>
      <c r="AW1567" s="12" t="s">
        <v>30</v>
      </c>
      <c r="AX1567" s="12" t="s">
        <v>73</v>
      </c>
      <c r="AY1567" s="153" t="s">
        <v>199</v>
      </c>
    </row>
    <row r="1568" spans="2:65" s="12" customFormat="1" ht="12">
      <c r="B1568" s="151"/>
      <c r="D1568" s="152" t="s">
        <v>207</v>
      </c>
      <c r="E1568" s="153" t="s">
        <v>1</v>
      </c>
      <c r="F1568" s="154" t="s">
        <v>854</v>
      </c>
      <c r="H1568" s="155">
        <v>6.74</v>
      </c>
      <c r="I1568" s="156"/>
      <c r="L1568" s="151"/>
      <c r="M1568" s="157"/>
      <c r="T1568" s="158"/>
      <c r="AT1568" s="153" t="s">
        <v>207</v>
      </c>
      <c r="AU1568" s="153" t="s">
        <v>86</v>
      </c>
      <c r="AV1568" s="12" t="s">
        <v>86</v>
      </c>
      <c r="AW1568" s="12" t="s">
        <v>30</v>
      </c>
      <c r="AX1568" s="12" t="s">
        <v>73</v>
      </c>
      <c r="AY1568" s="153" t="s">
        <v>199</v>
      </c>
    </row>
    <row r="1569" spans="2:65" s="12" customFormat="1" ht="12">
      <c r="B1569" s="151"/>
      <c r="D1569" s="152" t="s">
        <v>207</v>
      </c>
      <c r="E1569" s="153" t="s">
        <v>1</v>
      </c>
      <c r="F1569" s="154" t="s">
        <v>855</v>
      </c>
      <c r="H1569" s="155">
        <v>17.23</v>
      </c>
      <c r="I1569" s="156"/>
      <c r="L1569" s="151"/>
      <c r="M1569" s="157"/>
      <c r="T1569" s="158"/>
      <c r="AT1569" s="153" t="s">
        <v>207</v>
      </c>
      <c r="AU1569" s="153" t="s">
        <v>86</v>
      </c>
      <c r="AV1569" s="12" t="s">
        <v>86</v>
      </c>
      <c r="AW1569" s="12" t="s">
        <v>30</v>
      </c>
      <c r="AX1569" s="12" t="s">
        <v>73</v>
      </c>
      <c r="AY1569" s="153" t="s">
        <v>199</v>
      </c>
    </row>
    <row r="1570" spans="2:65" s="12" customFormat="1" ht="12">
      <c r="B1570" s="151"/>
      <c r="D1570" s="152" t="s">
        <v>207</v>
      </c>
      <c r="E1570" s="153" t="s">
        <v>1</v>
      </c>
      <c r="F1570" s="154" t="s">
        <v>856</v>
      </c>
      <c r="H1570" s="155">
        <v>17.23</v>
      </c>
      <c r="I1570" s="156"/>
      <c r="L1570" s="151"/>
      <c r="M1570" s="157"/>
      <c r="T1570" s="158"/>
      <c r="AT1570" s="153" t="s">
        <v>207</v>
      </c>
      <c r="AU1570" s="153" t="s">
        <v>86</v>
      </c>
      <c r="AV1570" s="12" t="s">
        <v>86</v>
      </c>
      <c r="AW1570" s="12" t="s">
        <v>30</v>
      </c>
      <c r="AX1570" s="12" t="s">
        <v>73</v>
      </c>
      <c r="AY1570" s="153" t="s">
        <v>199</v>
      </c>
    </row>
    <row r="1571" spans="2:65" s="12" customFormat="1" ht="12">
      <c r="B1571" s="151"/>
      <c r="D1571" s="152" t="s">
        <v>207</v>
      </c>
      <c r="E1571" s="153" t="s">
        <v>1</v>
      </c>
      <c r="F1571" s="154" t="s">
        <v>857</v>
      </c>
      <c r="H1571" s="155">
        <v>6.74</v>
      </c>
      <c r="I1571" s="156"/>
      <c r="L1571" s="151"/>
      <c r="M1571" s="157"/>
      <c r="T1571" s="158"/>
      <c r="AT1571" s="153" t="s">
        <v>207</v>
      </c>
      <c r="AU1571" s="153" t="s">
        <v>86</v>
      </c>
      <c r="AV1571" s="12" t="s">
        <v>86</v>
      </c>
      <c r="AW1571" s="12" t="s">
        <v>30</v>
      </c>
      <c r="AX1571" s="12" t="s">
        <v>73</v>
      </c>
      <c r="AY1571" s="153" t="s">
        <v>199</v>
      </c>
    </row>
    <row r="1572" spans="2:65" s="12" customFormat="1" ht="12">
      <c r="B1572" s="151"/>
      <c r="D1572" s="152" t="s">
        <v>207</v>
      </c>
      <c r="E1572" s="153" t="s">
        <v>1</v>
      </c>
      <c r="F1572" s="154" t="s">
        <v>858</v>
      </c>
      <c r="H1572" s="155">
        <v>6.74</v>
      </c>
      <c r="I1572" s="156"/>
      <c r="L1572" s="151"/>
      <c r="M1572" s="157"/>
      <c r="T1572" s="158"/>
      <c r="AT1572" s="153" t="s">
        <v>207</v>
      </c>
      <c r="AU1572" s="153" t="s">
        <v>86</v>
      </c>
      <c r="AV1572" s="12" t="s">
        <v>86</v>
      </c>
      <c r="AW1572" s="12" t="s">
        <v>30</v>
      </c>
      <c r="AX1572" s="12" t="s">
        <v>73</v>
      </c>
      <c r="AY1572" s="153" t="s">
        <v>199</v>
      </c>
    </row>
    <row r="1573" spans="2:65" s="12" customFormat="1" ht="12">
      <c r="B1573" s="151"/>
      <c r="D1573" s="152" t="s">
        <v>207</v>
      </c>
      <c r="E1573" s="153" t="s">
        <v>1</v>
      </c>
      <c r="F1573" s="154" t="s">
        <v>859</v>
      </c>
      <c r="H1573" s="155">
        <v>17.23</v>
      </c>
      <c r="I1573" s="156"/>
      <c r="L1573" s="151"/>
      <c r="M1573" s="157"/>
      <c r="T1573" s="158"/>
      <c r="AT1573" s="153" t="s">
        <v>207</v>
      </c>
      <c r="AU1573" s="153" t="s">
        <v>86</v>
      </c>
      <c r="AV1573" s="12" t="s">
        <v>86</v>
      </c>
      <c r="AW1573" s="12" t="s">
        <v>30</v>
      </c>
      <c r="AX1573" s="12" t="s">
        <v>73</v>
      </c>
      <c r="AY1573" s="153" t="s">
        <v>199</v>
      </c>
    </row>
    <row r="1574" spans="2:65" s="12" customFormat="1" ht="12">
      <c r="B1574" s="151"/>
      <c r="D1574" s="152" t="s">
        <v>207</v>
      </c>
      <c r="E1574" s="153" t="s">
        <v>1</v>
      </c>
      <c r="F1574" s="154" t="s">
        <v>860</v>
      </c>
      <c r="H1574" s="155">
        <v>19.84</v>
      </c>
      <c r="I1574" s="156"/>
      <c r="L1574" s="151"/>
      <c r="M1574" s="157"/>
      <c r="T1574" s="158"/>
      <c r="AT1574" s="153" t="s">
        <v>207</v>
      </c>
      <c r="AU1574" s="153" t="s">
        <v>86</v>
      </c>
      <c r="AV1574" s="12" t="s">
        <v>86</v>
      </c>
      <c r="AW1574" s="12" t="s">
        <v>30</v>
      </c>
      <c r="AX1574" s="12" t="s">
        <v>73</v>
      </c>
      <c r="AY1574" s="153" t="s">
        <v>199</v>
      </c>
    </row>
    <row r="1575" spans="2:65" s="12" customFormat="1" ht="12">
      <c r="B1575" s="151"/>
      <c r="D1575" s="152" t="s">
        <v>207</v>
      </c>
      <c r="E1575" s="153" t="s">
        <v>1</v>
      </c>
      <c r="F1575" s="154" t="s">
        <v>861</v>
      </c>
      <c r="H1575" s="155">
        <v>17.23</v>
      </c>
      <c r="I1575" s="156"/>
      <c r="L1575" s="151"/>
      <c r="M1575" s="157"/>
      <c r="T1575" s="158"/>
      <c r="AT1575" s="153" t="s">
        <v>207</v>
      </c>
      <c r="AU1575" s="153" t="s">
        <v>86</v>
      </c>
      <c r="AV1575" s="12" t="s">
        <v>86</v>
      </c>
      <c r="AW1575" s="12" t="s">
        <v>30</v>
      </c>
      <c r="AX1575" s="12" t="s">
        <v>73</v>
      </c>
      <c r="AY1575" s="153" t="s">
        <v>199</v>
      </c>
    </row>
    <row r="1576" spans="2:65" s="12" customFormat="1" ht="12">
      <c r="B1576" s="151"/>
      <c r="D1576" s="152" t="s">
        <v>207</v>
      </c>
      <c r="E1576" s="153" t="s">
        <v>1</v>
      </c>
      <c r="F1576" s="154" t="s">
        <v>862</v>
      </c>
      <c r="H1576" s="155">
        <v>6.74</v>
      </c>
      <c r="I1576" s="156"/>
      <c r="L1576" s="151"/>
      <c r="M1576" s="157"/>
      <c r="T1576" s="158"/>
      <c r="AT1576" s="153" t="s">
        <v>207</v>
      </c>
      <c r="AU1576" s="153" t="s">
        <v>86</v>
      </c>
      <c r="AV1576" s="12" t="s">
        <v>86</v>
      </c>
      <c r="AW1576" s="12" t="s">
        <v>30</v>
      </c>
      <c r="AX1576" s="12" t="s">
        <v>73</v>
      </c>
      <c r="AY1576" s="153" t="s">
        <v>199</v>
      </c>
    </row>
    <row r="1577" spans="2:65" s="12" customFormat="1" ht="12">
      <c r="B1577" s="151"/>
      <c r="D1577" s="152" t="s">
        <v>207</v>
      </c>
      <c r="E1577" s="153" t="s">
        <v>1</v>
      </c>
      <c r="F1577" s="154" t="s">
        <v>863</v>
      </c>
      <c r="H1577" s="155">
        <v>6.74</v>
      </c>
      <c r="I1577" s="156"/>
      <c r="L1577" s="151"/>
      <c r="M1577" s="157"/>
      <c r="T1577" s="158"/>
      <c r="AT1577" s="153" t="s">
        <v>207</v>
      </c>
      <c r="AU1577" s="153" t="s">
        <v>86</v>
      </c>
      <c r="AV1577" s="12" t="s">
        <v>86</v>
      </c>
      <c r="AW1577" s="12" t="s">
        <v>30</v>
      </c>
      <c r="AX1577" s="12" t="s">
        <v>73</v>
      </c>
      <c r="AY1577" s="153" t="s">
        <v>199</v>
      </c>
    </row>
    <row r="1578" spans="2:65" s="12" customFormat="1" ht="12">
      <c r="B1578" s="151"/>
      <c r="D1578" s="152" t="s">
        <v>207</v>
      </c>
      <c r="E1578" s="153" t="s">
        <v>1</v>
      </c>
      <c r="F1578" s="154" t="s">
        <v>864</v>
      </c>
      <c r="H1578" s="155">
        <v>17.23</v>
      </c>
      <c r="I1578" s="156"/>
      <c r="L1578" s="151"/>
      <c r="M1578" s="157"/>
      <c r="T1578" s="158"/>
      <c r="AT1578" s="153" t="s">
        <v>207</v>
      </c>
      <c r="AU1578" s="153" t="s">
        <v>86</v>
      </c>
      <c r="AV1578" s="12" t="s">
        <v>86</v>
      </c>
      <c r="AW1578" s="12" t="s">
        <v>30</v>
      </c>
      <c r="AX1578" s="12" t="s">
        <v>73</v>
      </c>
      <c r="AY1578" s="153" t="s">
        <v>199</v>
      </c>
    </row>
    <row r="1579" spans="2:65" s="12" customFormat="1" ht="12">
      <c r="B1579" s="151"/>
      <c r="D1579" s="152" t="s">
        <v>207</v>
      </c>
      <c r="E1579" s="153" t="s">
        <v>1</v>
      </c>
      <c r="F1579" s="154" t="s">
        <v>865</v>
      </c>
      <c r="H1579" s="155">
        <v>17.23</v>
      </c>
      <c r="I1579" s="156"/>
      <c r="L1579" s="151"/>
      <c r="M1579" s="157"/>
      <c r="T1579" s="158"/>
      <c r="AT1579" s="153" t="s">
        <v>207</v>
      </c>
      <c r="AU1579" s="153" t="s">
        <v>86</v>
      </c>
      <c r="AV1579" s="12" t="s">
        <v>86</v>
      </c>
      <c r="AW1579" s="12" t="s">
        <v>30</v>
      </c>
      <c r="AX1579" s="12" t="s">
        <v>73</v>
      </c>
      <c r="AY1579" s="153" t="s">
        <v>199</v>
      </c>
    </row>
    <row r="1580" spans="2:65" s="12" customFormat="1" ht="12">
      <c r="B1580" s="151"/>
      <c r="D1580" s="152" t="s">
        <v>207</v>
      </c>
      <c r="E1580" s="153" t="s">
        <v>1</v>
      </c>
      <c r="F1580" s="154" t="s">
        <v>866</v>
      </c>
      <c r="H1580" s="155">
        <v>7.83</v>
      </c>
      <c r="I1580" s="156"/>
      <c r="L1580" s="151"/>
      <c r="M1580" s="157"/>
      <c r="T1580" s="158"/>
      <c r="AT1580" s="153" t="s">
        <v>207</v>
      </c>
      <c r="AU1580" s="153" t="s">
        <v>86</v>
      </c>
      <c r="AV1580" s="12" t="s">
        <v>86</v>
      </c>
      <c r="AW1580" s="12" t="s">
        <v>30</v>
      </c>
      <c r="AX1580" s="12" t="s">
        <v>73</v>
      </c>
      <c r="AY1580" s="153" t="s">
        <v>199</v>
      </c>
    </row>
    <row r="1581" spans="2:65" s="12" customFormat="1" ht="12">
      <c r="B1581" s="151"/>
      <c r="D1581" s="152" t="s">
        <v>207</v>
      </c>
      <c r="E1581" s="153" t="s">
        <v>1</v>
      </c>
      <c r="F1581" s="154" t="s">
        <v>867</v>
      </c>
      <c r="H1581" s="155">
        <v>2.37</v>
      </c>
      <c r="I1581" s="156"/>
      <c r="L1581" s="151"/>
      <c r="M1581" s="157"/>
      <c r="T1581" s="158"/>
      <c r="AT1581" s="153" t="s">
        <v>207</v>
      </c>
      <c r="AU1581" s="153" t="s">
        <v>86</v>
      </c>
      <c r="AV1581" s="12" t="s">
        <v>86</v>
      </c>
      <c r="AW1581" s="12" t="s">
        <v>30</v>
      </c>
      <c r="AX1581" s="12" t="s">
        <v>73</v>
      </c>
      <c r="AY1581" s="153" t="s">
        <v>199</v>
      </c>
    </row>
    <row r="1582" spans="2:65" s="12" customFormat="1" ht="12">
      <c r="B1582" s="151"/>
      <c r="D1582" s="152" t="s">
        <v>207</v>
      </c>
      <c r="E1582" s="153" t="s">
        <v>1</v>
      </c>
      <c r="F1582" s="154" t="s">
        <v>868</v>
      </c>
      <c r="H1582" s="155">
        <v>5.71</v>
      </c>
      <c r="I1582" s="156"/>
      <c r="L1582" s="151"/>
      <c r="M1582" s="157"/>
      <c r="T1582" s="158"/>
      <c r="AT1582" s="153" t="s">
        <v>207</v>
      </c>
      <c r="AU1582" s="153" t="s">
        <v>86</v>
      </c>
      <c r="AV1582" s="12" t="s">
        <v>86</v>
      </c>
      <c r="AW1582" s="12" t="s">
        <v>30</v>
      </c>
      <c r="AX1582" s="12" t="s">
        <v>73</v>
      </c>
      <c r="AY1582" s="153" t="s">
        <v>199</v>
      </c>
    </row>
    <row r="1583" spans="2:65" s="13" customFormat="1" ht="12">
      <c r="B1583" s="159"/>
      <c r="D1583" s="152" t="s">
        <v>207</v>
      </c>
      <c r="E1583" s="160" t="s">
        <v>1</v>
      </c>
      <c r="F1583" s="161" t="s">
        <v>209</v>
      </c>
      <c r="H1583" s="162">
        <v>270.05</v>
      </c>
      <c r="I1583" s="163"/>
      <c r="L1583" s="159"/>
      <c r="M1583" s="164"/>
      <c r="T1583" s="165"/>
      <c r="AT1583" s="160" t="s">
        <v>207</v>
      </c>
      <c r="AU1583" s="160" t="s">
        <v>86</v>
      </c>
      <c r="AV1583" s="13" t="s">
        <v>205</v>
      </c>
      <c r="AW1583" s="13" t="s">
        <v>30</v>
      </c>
      <c r="AX1583" s="13" t="s">
        <v>80</v>
      </c>
      <c r="AY1583" s="160" t="s">
        <v>199</v>
      </c>
    </row>
    <row r="1584" spans="2:65" s="1" customFormat="1" ht="16.5" customHeight="1">
      <c r="B1584" s="32"/>
      <c r="C1584" s="137" t="s">
        <v>2230</v>
      </c>
      <c r="D1584" s="137" t="s">
        <v>201</v>
      </c>
      <c r="E1584" s="138" t="s">
        <v>2231</v>
      </c>
      <c r="F1584" s="139" t="s">
        <v>2232</v>
      </c>
      <c r="G1584" s="140" t="s">
        <v>204</v>
      </c>
      <c r="H1584" s="141">
        <v>270.05</v>
      </c>
      <c r="I1584" s="142"/>
      <c r="J1584" s="143">
        <f>ROUND(I1584*H1584,2)</f>
        <v>0</v>
      </c>
      <c r="K1584" s="144"/>
      <c r="L1584" s="32"/>
      <c r="M1584" s="145" t="s">
        <v>1</v>
      </c>
      <c r="N1584" s="146" t="s">
        <v>39</v>
      </c>
      <c r="P1584" s="147">
        <f>O1584*H1584</f>
        <v>0</v>
      </c>
      <c r="Q1584" s="147">
        <v>0</v>
      </c>
      <c r="R1584" s="147">
        <f>Q1584*H1584</f>
        <v>0</v>
      </c>
      <c r="S1584" s="147">
        <v>0</v>
      </c>
      <c r="T1584" s="148">
        <f>S1584*H1584</f>
        <v>0</v>
      </c>
      <c r="AR1584" s="149" t="s">
        <v>298</v>
      </c>
      <c r="AT1584" s="149" t="s">
        <v>201</v>
      </c>
      <c r="AU1584" s="149" t="s">
        <v>86</v>
      </c>
      <c r="AY1584" s="17" t="s">
        <v>199</v>
      </c>
      <c r="BE1584" s="150">
        <f>IF(N1584="základní",J1584,0)</f>
        <v>0</v>
      </c>
      <c r="BF1584" s="150">
        <f>IF(N1584="snížená",J1584,0)</f>
        <v>0</v>
      </c>
      <c r="BG1584" s="150">
        <f>IF(N1584="zákl. přenesená",J1584,0)</f>
        <v>0</v>
      </c>
      <c r="BH1584" s="150">
        <f>IF(N1584="sníž. přenesená",J1584,0)</f>
        <v>0</v>
      </c>
      <c r="BI1584" s="150">
        <f>IF(N1584="nulová",J1584,0)</f>
        <v>0</v>
      </c>
      <c r="BJ1584" s="17" t="s">
        <v>86</v>
      </c>
      <c r="BK1584" s="150">
        <f>ROUND(I1584*H1584,2)</f>
        <v>0</v>
      </c>
      <c r="BL1584" s="17" t="s">
        <v>298</v>
      </c>
      <c r="BM1584" s="149" t="s">
        <v>2233</v>
      </c>
    </row>
    <row r="1585" spans="2:51" s="12" customFormat="1" ht="12">
      <c r="B1585" s="151"/>
      <c r="D1585" s="152" t="s">
        <v>207</v>
      </c>
      <c r="E1585" s="153" t="s">
        <v>1</v>
      </c>
      <c r="F1585" s="154" t="s">
        <v>848</v>
      </c>
      <c r="H1585" s="155">
        <v>13.77</v>
      </c>
      <c r="I1585" s="156"/>
      <c r="L1585" s="151"/>
      <c r="M1585" s="157"/>
      <c r="T1585" s="158"/>
      <c r="AT1585" s="153" t="s">
        <v>207</v>
      </c>
      <c r="AU1585" s="153" t="s">
        <v>86</v>
      </c>
      <c r="AV1585" s="12" t="s">
        <v>86</v>
      </c>
      <c r="AW1585" s="12" t="s">
        <v>30</v>
      </c>
      <c r="AX1585" s="12" t="s">
        <v>73</v>
      </c>
      <c r="AY1585" s="153" t="s">
        <v>199</v>
      </c>
    </row>
    <row r="1586" spans="2:51" s="12" customFormat="1" ht="12">
      <c r="B1586" s="151"/>
      <c r="D1586" s="152" t="s">
        <v>207</v>
      </c>
      <c r="E1586" s="153" t="s">
        <v>1</v>
      </c>
      <c r="F1586" s="154" t="s">
        <v>849</v>
      </c>
      <c r="H1586" s="155">
        <v>9.7200000000000006</v>
      </c>
      <c r="I1586" s="156"/>
      <c r="L1586" s="151"/>
      <c r="M1586" s="157"/>
      <c r="T1586" s="158"/>
      <c r="AT1586" s="153" t="s">
        <v>207</v>
      </c>
      <c r="AU1586" s="153" t="s">
        <v>86</v>
      </c>
      <c r="AV1586" s="12" t="s">
        <v>86</v>
      </c>
      <c r="AW1586" s="12" t="s">
        <v>30</v>
      </c>
      <c r="AX1586" s="12" t="s">
        <v>73</v>
      </c>
      <c r="AY1586" s="153" t="s">
        <v>199</v>
      </c>
    </row>
    <row r="1587" spans="2:51" s="12" customFormat="1" ht="12">
      <c r="B1587" s="151"/>
      <c r="D1587" s="152" t="s">
        <v>207</v>
      </c>
      <c r="E1587" s="153" t="s">
        <v>1</v>
      </c>
      <c r="F1587" s="154" t="s">
        <v>850</v>
      </c>
      <c r="H1587" s="155">
        <v>2.36</v>
      </c>
      <c r="I1587" s="156"/>
      <c r="L1587" s="151"/>
      <c r="M1587" s="157"/>
      <c r="T1587" s="158"/>
      <c r="AT1587" s="153" t="s">
        <v>207</v>
      </c>
      <c r="AU1587" s="153" t="s">
        <v>86</v>
      </c>
      <c r="AV1587" s="12" t="s">
        <v>86</v>
      </c>
      <c r="AW1587" s="12" t="s">
        <v>30</v>
      </c>
      <c r="AX1587" s="12" t="s">
        <v>73</v>
      </c>
      <c r="AY1587" s="153" t="s">
        <v>199</v>
      </c>
    </row>
    <row r="1588" spans="2:51" s="12" customFormat="1" ht="12">
      <c r="B1588" s="151"/>
      <c r="D1588" s="152" t="s">
        <v>207</v>
      </c>
      <c r="E1588" s="153" t="s">
        <v>1</v>
      </c>
      <c r="F1588" s="154" t="s">
        <v>851</v>
      </c>
      <c r="H1588" s="155">
        <v>8.4600000000000009</v>
      </c>
      <c r="I1588" s="156"/>
      <c r="L1588" s="151"/>
      <c r="M1588" s="157"/>
      <c r="T1588" s="158"/>
      <c r="AT1588" s="153" t="s">
        <v>207</v>
      </c>
      <c r="AU1588" s="153" t="s">
        <v>86</v>
      </c>
      <c r="AV1588" s="12" t="s">
        <v>86</v>
      </c>
      <c r="AW1588" s="12" t="s">
        <v>30</v>
      </c>
      <c r="AX1588" s="12" t="s">
        <v>73</v>
      </c>
      <c r="AY1588" s="153" t="s">
        <v>199</v>
      </c>
    </row>
    <row r="1589" spans="2:51" s="12" customFormat="1" ht="12">
      <c r="B1589" s="151"/>
      <c r="D1589" s="152" t="s">
        <v>207</v>
      </c>
      <c r="E1589" s="153" t="s">
        <v>1</v>
      </c>
      <c r="F1589" s="154" t="s">
        <v>852</v>
      </c>
      <c r="H1589" s="155">
        <v>56.34</v>
      </c>
      <c r="I1589" s="156"/>
      <c r="L1589" s="151"/>
      <c r="M1589" s="157"/>
      <c r="T1589" s="158"/>
      <c r="AT1589" s="153" t="s">
        <v>207</v>
      </c>
      <c r="AU1589" s="153" t="s">
        <v>86</v>
      </c>
      <c r="AV1589" s="12" t="s">
        <v>86</v>
      </c>
      <c r="AW1589" s="12" t="s">
        <v>30</v>
      </c>
      <c r="AX1589" s="12" t="s">
        <v>73</v>
      </c>
      <c r="AY1589" s="153" t="s">
        <v>199</v>
      </c>
    </row>
    <row r="1590" spans="2:51" s="12" customFormat="1" ht="12">
      <c r="B1590" s="151"/>
      <c r="D1590" s="152" t="s">
        <v>207</v>
      </c>
      <c r="E1590" s="153" t="s">
        <v>1</v>
      </c>
      <c r="F1590" s="154" t="s">
        <v>853</v>
      </c>
      <c r="H1590" s="155">
        <v>6.57</v>
      </c>
      <c r="I1590" s="156"/>
      <c r="L1590" s="151"/>
      <c r="M1590" s="157"/>
      <c r="T1590" s="158"/>
      <c r="AT1590" s="153" t="s">
        <v>207</v>
      </c>
      <c r="AU1590" s="153" t="s">
        <v>86</v>
      </c>
      <c r="AV1590" s="12" t="s">
        <v>86</v>
      </c>
      <c r="AW1590" s="12" t="s">
        <v>30</v>
      </c>
      <c r="AX1590" s="12" t="s">
        <v>73</v>
      </c>
      <c r="AY1590" s="153" t="s">
        <v>199</v>
      </c>
    </row>
    <row r="1591" spans="2:51" s="12" customFormat="1" ht="12">
      <c r="B1591" s="151"/>
      <c r="D1591" s="152" t="s">
        <v>207</v>
      </c>
      <c r="E1591" s="153" t="s">
        <v>1</v>
      </c>
      <c r="F1591" s="154" t="s">
        <v>854</v>
      </c>
      <c r="H1591" s="155">
        <v>6.74</v>
      </c>
      <c r="I1591" s="156"/>
      <c r="L1591" s="151"/>
      <c r="M1591" s="157"/>
      <c r="T1591" s="158"/>
      <c r="AT1591" s="153" t="s">
        <v>207</v>
      </c>
      <c r="AU1591" s="153" t="s">
        <v>86</v>
      </c>
      <c r="AV1591" s="12" t="s">
        <v>86</v>
      </c>
      <c r="AW1591" s="12" t="s">
        <v>30</v>
      </c>
      <c r="AX1591" s="12" t="s">
        <v>73</v>
      </c>
      <c r="AY1591" s="153" t="s">
        <v>199</v>
      </c>
    </row>
    <row r="1592" spans="2:51" s="12" customFormat="1" ht="12">
      <c r="B1592" s="151"/>
      <c r="D1592" s="152" t="s">
        <v>207</v>
      </c>
      <c r="E1592" s="153" t="s">
        <v>1</v>
      </c>
      <c r="F1592" s="154" t="s">
        <v>855</v>
      </c>
      <c r="H1592" s="155">
        <v>17.23</v>
      </c>
      <c r="I1592" s="156"/>
      <c r="L1592" s="151"/>
      <c r="M1592" s="157"/>
      <c r="T1592" s="158"/>
      <c r="AT1592" s="153" t="s">
        <v>207</v>
      </c>
      <c r="AU1592" s="153" t="s">
        <v>86</v>
      </c>
      <c r="AV1592" s="12" t="s">
        <v>86</v>
      </c>
      <c r="AW1592" s="12" t="s">
        <v>30</v>
      </c>
      <c r="AX1592" s="12" t="s">
        <v>73</v>
      </c>
      <c r="AY1592" s="153" t="s">
        <v>199</v>
      </c>
    </row>
    <row r="1593" spans="2:51" s="12" customFormat="1" ht="12">
      <c r="B1593" s="151"/>
      <c r="D1593" s="152" t="s">
        <v>207</v>
      </c>
      <c r="E1593" s="153" t="s">
        <v>1</v>
      </c>
      <c r="F1593" s="154" t="s">
        <v>856</v>
      </c>
      <c r="H1593" s="155">
        <v>17.23</v>
      </c>
      <c r="I1593" s="156"/>
      <c r="L1593" s="151"/>
      <c r="M1593" s="157"/>
      <c r="T1593" s="158"/>
      <c r="AT1593" s="153" t="s">
        <v>207</v>
      </c>
      <c r="AU1593" s="153" t="s">
        <v>86</v>
      </c>
      <c r="AV1593" s="12" t="s">
        <v>86</v>
      </c>
      <c r="AW1593" s="12" t="s">
        <v>30</v>
      </c>
      <c r="AX1593" s="12" t="s">
        <v>73</v>
      </c>
      <c r="AY1593" s="153" t="s">
        <v>199</v>
      </c>
    </row>
    <row r="1594" spans="2:51" s="12" customFormat="1" ht="12">
      <c r="B1594" s="151"/>
      <c r="D1594" s="152" t="s">
        <v>207</v>
      </c>
      <c r="E1594" s="153" t="s">
        <v>1</v>
      </c>
      <c r="F1594" s="154" t="s">
        <v>857</v>
      </c>
      <c r="H1594" s="155">
        <v>6.74</v>
      </c>
      <c r="I1594" s="156"/>
      <c r="L1594" s="151"/>
      <c r="M1594" s="157"/>
      <c r="T1594" s="158"/>
      <c r="AT1594" s="153" t="s">
        <v>207</v>
      </c>
      <c r="AU1594" s="153" t="s">
        <v>86</v>
      </c>
      <c r="AV1594" s="12" t="s">
        <v>86</v>
      </c>
      <c r="AW1594" s="12" t="s">
        <v>30</v>
      </c>
      <c r="AX1594" s="12" t="s">
        <v>73</v>
      </c>
      <c r="AY1594" s="153" t="s">
        <v>199</v>
      </c>
    </row>
    <row r="1595" spans="2:51" s="12" customFormat="1" ht="12">
      <c r="B1595" s="151"/>
      <c r="D1595" s="152" t="s">
        <v>207</v>
      </c>
      <c r="E1595" s="153" t="s">
        <v>1</v>
      </c>
      <c r="F1595" s="154" t="s">
        <v>858</v>
      </c>
      <c r="H1595" s="155">
        <v>6.74</v>
      </c>
      <c r="I1595" s="156"/>
      <c r="L1595" s="151"/>
      <c r="M1595" s="157"/>
      <c r="T1595" s="158"/>
      <c r="AT1595" s="153" t="s">
        <v>207</v>
      </c>
      <c r="AU1595" s="153" t="s">
        <v>86</v>
      </c>
      <c r="AV1595" s="12" t="s">
        <v>86</v>
      </c>
      <c r="AW1595" s="12" t="s">
        <v>30</v>
      </c>
      <c r="AX1595" s="12" t="s">
        <v>73</v>
      </c>
      <c r="AY1595" s="153" t="s">
        <v>199</v>
      </c>
    </row>
    <row r="1596" spans="2:51" s="12" customFormat="1" ht="12">
      <c r="B1596" s="151"/>
      <c r="D1596" s="152" t="s">
        <v>207</v>
      </c>
      <c r="E1596" s="153" t="s">
        <v>1</v>
      </c>
      <c r="F1596" s="154" t="s">
        <v>859</v>
      </c>
      <c r="H1596" s="155">
        <v>17.23</v>
      </c>
      <c r="I1596" s="156"/>
      <c r="L1596" s="151"/>
      <c r="M1596" s="157"/>
      <c r="T1596" s="158"/>
      <c r="AT1596" s="153" t="s">
        <v>207</v>
      </c>
      <c r="AU1596" s="153" t="s">
        <v>86</v>
      </c>
      <c r="AV1596" s="12" t="s">
        <v>86</v>
      </c>
      <c r="AW1596" s="12" t="s">
        <v>30</v>
      </c>
      <c r="AX1596" s="12" t="s">
        <v>73</v>
      </c>
      <c r="AY1596" s="153" t="s">
        <v>199</v>
      </c>
    </row>
    <row r="1597" spans="2:51" s="12" customFormat="1" ht="12">
      <c r="B1597" s="151"/>
      <c r="D1597" s="152" t="s">
        <v>207</v>
      </c>
      <c r="E1597" s="153" t="s">
        <v>1</v>
      </c>
      <c r="F1597" s="154" t="s">
        <v>860</v>
      </c>
      <c r="H1597" s="155">
        <v>19.84</v>
      </c>
      <c r="I1597" s="156"/>
      <c r="L1597" s="151"/>
      <c r="M1597" s="157"/>
      <c r="T1597" s="158"/>
      <c r="AT1597" s="153" t="s">
        <v>207</v>
      </c>
      <c r="AU1597" s="153" t="s">
        <v>86</v>
      </c>
      <c r="AV1597" s="12" t="s">
        <v>86</v>
      </c>
      <c r="AW1597" s="12" t="s">
        <v>30</v>
      </c>
      <c r="AX1597" s="12" t="s">
        <v>73</v>
      </c>
      <c r="AY1597" s="153" t="s">
        <v>199</v>
      </c>
    </row>
    <row r="1598" spans="2:51" s="12" customFormat="1" ht="12">
      <c r="B1598" s="151"/>
      <c r="D1598" s="152" t="s">
        <v>207</v>
      </c>
      <c r="E1598" s="153" t="s">
        <v>1</v>
      </c>
      <c r="F1598" s="154" t="s">
        <v>861</v>
      </c>
      <c r="H1598" s="155">
        <v>17.23</v>
      </c>
      <c r="I1598" s="156"/>
      <c r="L1598" s="151"/>
      <c r="M1598" s="157"/>
      <c r="T1598" s="158"/>
      <c r="AT1598" s="153" t="s">
        <v>207</v>
      </c>
      <c r="AU1598" s="153" t="s">
        <v>86</v>
      </c>
      <c r="AV1598" s="12" t="s">
        <v>86</v>
      </c>
      <c r="AW1598" s="12" t="s">
        <v>30</v>
      </c>
      <c r="AX1598" s="12" t="s">
        <v>73</v>
      </c>
      <c r="AY1598" s="153" t="s">
        <v>199</v>
      </c>
    </row>
    <row r="1599" spans="2:51" s="12" customFormat="1" ht="12">
      <c r="B1599" s="151"/>
      <c r="D1599" s="152" t="s">
        <v>207</v>
      </c>
      <c r="E1599" s="153" t="s">
        <v>1</v>
      </c>
      <c r="F1599" s="154" t="s">
        <v>862</v>
      </c>
      <c r="H1599" s="155">
        <v>6.74</v>
      </c>
      <c r="I1599" s="156"/>
      <c r="L1599" s="151"/>
      <c r="M1599" s="157"/>
      <c r="T1599" s="158"/>
      <c r="AT1599" s="153" t="s">
        <v>207</v>
      </c>
      <c r="AU1599" s="153" t="s">
        <v>86</v>
      </c>
      <c r="AV1599" s="12" t="s">
        <v>86</v>
      </c>
      <c r="AW1599" s="12" t="s">
        <v>30</v>
      </c>
      <c r="AX1599" s="12" t="s">
        <v>73</v>
      </c>
      <c r="AY1599" s="153" t="s">
        <v>199</v>
      </c>
    </row>
    <row r="1600" spans="2:51" s="12" customFormat="1" ht="12">
      <c r="B1600" s="151"/>
      <c r="D1600" s="152" t="s">
        <v>207</v>
      </c>
      <c r="E1600" s="153" t="s">
        <v>1</v>
      </c>
      <c r="F1600" s="154" t="s">
        <v>863</v>
      </c>
      <c r="H1600" s="155">
        <v>6.74</v>
      </c>
      <c r="I1600" s="156"/>
      <c r="L1600" s="151"/>
      <c r="M1600" s="157"/>
      <c r="T1600" s="158"/>
      <c r="AT1600" s="153" t="s">
        <v>207</v>
      </c>
      <c r="AU1600" s="153" t="s">
        <v>86</v>
      </c>
      <c r="AV1600" s="12" t="s">
        <v>86</v>
      </c>
      <c r="AW1600" s="12" t="s">
        <v>30</v>
      </c>
      <c r="AX1600" s="12" t="s">
        <v>73</v>
      </c>
      <c r="AY1600" s="153" t="s">
        <v>199</v>
      </c>
    </row>
    <row r="1601" spans="2:65" s="12" customFormat="1" ht="12">
      <c r="B1601" s="151"/>
      <c r="D1601" s="152" t="s">
        <v>207</v>
      </c>
      <c r="E1601" s="153" t="s">
        <v>1</v>
      </c>
      <c r="F1601" s="154" t="s">
        <v>864</v>
      </c>
      <c r="H1601" s="155">
        <v>17.23</v>
      </c>
      <c r="I1601" s="156"/>
      <c r="L1601" s="151"/>
      <c r="M1601" s="157"/>
      <c r="T1601" s="158"/>
      <c r="AT1601" s="153" t="s">
        <v>207</v>
      </c>
      <c r="AU1601" s="153" t="s">
        <v>86</v>
      </c>
      <c r="AV1601" s="12" t="s">
        <v>86</v>
      </c>
      <c r="AW1601" s="12" t="s">
        <v>30</v>
      </c>
      <c r="AX1601" s="12" t="s">
        <v>73</v>
      </c>
      <c r="AY1601" s="153" t="s">
        <v>199</v>
      </c>
    </row>
    <row r="1602" spans="2:65" s="12" customFormat="1" ht="12">
      <c r="B1602" s="151"/>
      <c r="D1602" s="152" t="s">
        <v>207</v>
      </c>
      <c r="E1602" s="153" t="s">
        <v>1</v>
      </c>
      <c r="F1602" s="154" t="s">
        <v>865</v>
      </c>
      <c r="H1602" s="155">
        <v>17.23</v>
      </c>
      <c r="I1602" s="156"/>
      <c r="L1602" s="151"/>
      <c r="M1602" s="157"/>
      <c r="T1602" s="158"/>
      <c r="AT1602" s="153" t="s">
        <v>207</v>
      </c>
      <c r="AU1602" s="153" t="s">
        <v>86</v>
      </c>
      <c r="AV1602" s="12" t="s">
        <v>86</v>
      </c>
      <c r="AW1602" s="12" t="s">
        <v>30</v>
      </c>
      <c r="AX1602" s="12" t="s">
        <v>73</v>
      </c>
      <c r="AY1602" s="153" t="s">
        <v>199</v>
      </c>
    </row>
    <row r="1603" spans="2:65" s="12" customFormat="1" ht="12">
      <c r="B1603" s="151"/>
      <c r="D1603" s="152" t="s">
        <v>207</v>
      </c>
      <c r="E1603" s="153" t="s">
        <v>1</v>
      </c>
      <c r="F1603" s="154" t="s">
        <v>866</v>
      </c>
      <c r="H1603" s="155">
        <v>7.83</v>
      </c>
      <c r="I1603" s="156"/>
      <c r="L1603" s="151"/>
      <c r="M1603" s="157"/>
      <c r="T1603" s="158"/>
      <c r="AT1603" s="153" t="s">
        <v>207</v>
      </c>
      <c r="AU1603" s="153" t="s">
        <v>86</v>
      </c>
      <c r="AV1603" s="12" t="s">
        <v>86</v>
      </c>
      <c r="AW1603" s="12" t="s">
        <v>30</v>
      </c>
      <c r="AX1603" s="12" t="s">
        <v>73</v>
      </c>
      <c r="AY1603" s="153" t="s">
        <v>199</v>
      </c>
    </row>
    <row r="1604" spans="2:65" s="12" customFormat="1" ht="12">
      <c r="B1604" s="151"/>
      <c r="D1604" s="152" t="s">
        <v>207</v>
      </c>
      <c r="E1604" s="153" t="s">
        <v>1</v>
      </c>
      <c r="F1604" s="154" t="s">
        <v>867</v>
      </c>
      <c r="H1604" s="155">
        <v>2.37</v>
      </c>
      <c r="I1604" s="156"/>
      <c r="L1604" s="151"/>
      <c r="M1604" s="157"/>
      <c r="T1604" s="158"/>
      <c r="AT1604" s="153" t="s">
        <v>207</v>
      </c>
      <c r="AU1604" s="153" t="s">
        <v>86</v>
      </c>
      <c r="AV1604" s="12" t="s">
        <v>86</v>
      </c>
      <c r="AW1604" s="12" t="s">
        <v>30</v>
      </c>
      <c r="AX1604" s="12" t="s">
        <v>73</v>
      </c>
      <c r="AY1604" s="153" t="s">
        <v>199</v>
      </c>
    </row>
    <row r="1605" spans="2:65" s="12" customFormat="1" ht="12">
      <c r="B1605" s="151"/>
      <c r="D1605" s="152" t="s">
        <v>207</v>
      </c>
      <c r="E1605" s="153" t="s">
        <v>1</v>
      </c>
      <c r="F1605" s="154" t="s">
        <v>868</v>
      </c>
      <c r="H1605" s="155">
        <v>5.71</v>
      </c>
      <c r="I1605" s="156"/>
      <c r="L1605" s="151"/>
      <c r="M1605" s="157"/>
      <c r="T1605" s="158"/>
      <c r="AT1605" s="153" t="s">
        <v>207</v>
      </c>
      <c r="AU1605" s="153" t="s">
        <v>86</v>
      </c>
      <c r="AV1605" s="12" t="s">
        <v>86</v>
      </c>
      <c r="AW1605" s="12" t="s">
        <v>30</v>
      </c>
      <c r="AX1605" s="12" t="s">
        <v>73</v>
      </c>
      <c r="AY1605" s="153" t="s">
        <v>199</v>
      </c>
    </row>
    <row r="1606" spans="2:65" s="13" customFormat="1" ht="12">
      <c r="B1606" s="159"/>
      <c r="D1606" s="152" t="s">
        <v>207</v>
      </c>
      <c r="E1606" s="160" t="s">
        <v>1</v>
      </c>
      <c r="F1606" s="161" t="s">
        <v>209</v>
      </c>
      <c r="H1606" s="162">
        <v>270.05</v>
      </c>
      <c r="I1606" s="163"/>
      <c r="L1606" s="159"/>
      <c r="M1606" s="164"/>
      <c r="T1606" s="165"/>
      <c r="AT1606" s="160" t="s">
        <v>207</v>
      </c>
      <c r="AU1606" s="160" t="s">
        <v>86</v>
      </c>
      <c r="AV1606" s="13" t="s">
        <v>205</v>
      </c>
      <c r="AW1606" s="13" t="s">
        <v>30</v>
      </c>
      <c r="AX1606" s="13" t="s">
        <v>80</v>
      </c>
      <c r="AY1606" s="160" t="s">
        <v>199</v>
      </c>
    </row>
    <row r="1607" spans="2:65" s="1" customFormat="1" ht="24.25" customHeight="1">
      <c r="B1607" s="32"/>
      <c r="C1607" s="173" t="s">
        <v>2234</v>
      </c>
      <c r="D1607" s="173" t="s">
        <v>288</v>
      </c>
      <c r="E1607" s="174" t="s">
        <v>2235</v>
      </c>
      <c r="F1607" s="175" t="s">
        <v>2236</v>
      </c>
      <c r="G1607" s="176" t="s">
        <v>204</v>
      </c>
      <c r="H1607" s="177">
        <v>324.06</v>
      </c>
      <c r="I1607" s="178"/>
      <c r="J1607" s="179">
        <f>ROUND(I1607*H1607,2)</f>
        <v>0</v>
      </c>
      <c r="K1607" s="180"/>
      <c r="L1607" s="181"/>
      <c r="M1607" s="182" t="s">
        <v>1</v>
      </c>
      <c r="N1607" s="183" t="s">
        <v>39</v>
      </c>
      <c r="P1607" s="147">
        <f>O1607*H1607</f>
        <v>0</v>
      </c>
      <c r="Q1607" s="147">
        <v>1.7000000000000001E-4</v>
      </c>
      <c r="R1607" s="147">
        <f>Q1607*H1607</f>
        <v>5.5090200000000006E-2</v>
      </c>
      <c r="S1607" s="147">
        <v>0</v>
      </c>
      <c r="T1607" s="148">
        <f>S1607*H1607</f>
        <v>0</v>
      </c>
      <c r="AR1607" s="149" t="s">
        <v>384</v>
      </c>
      <c r="AT1607" s="149" t="s">
        <v>288</v>
      </c>
      <c r="AU1607" s="149" t="s">
        <v>86</v>
      </c>
      <c r="AY1607" s="17" t="s">
        <v>199</v>
      </c>
      <c r="BE1607" s="150">
        <f>IF(N1607="základní",J1607,0)</f>
        <v>0</v>
      </c>
      <c r="BF1607" s="150">
        <f>IF(N1607="snížená",J1607,0)</f>
        <v>0</v>
      </c>
      <c r="BG1607" s="150">
        <f>IF(N1607="zákl. přenesená",J1607,0)</f>
        <v>0</v>
      </c>
      <c r="BH1607" s="150">
        <f>IF(N1607="sníž. přenesená",J1607,0)</f>
        <v>0</v>
      </c>
      <c r="BI1607" s="150">
        <f>IF(N1607="nulová",J1607,0)</f>
        <v>0</v>
      </c>
      <c r="BJ1607" s="17" t="s">
        <v>86</v>
      </c>
      <c r="BK1607" s="150">
        <f>ROUND(I1607*H1607,2)</f>
        <v>0</v>
      </c>
      <c r="BL1607" s="17" t="s">
        <v>298</v>
      </c>
      <c r="BM1607" s="149" t="s">
        <v>2237</v>
      </c>
    </row>
    <row r="1608" spans="2:65" s="12" customFormat="1" ht="12">
      <c r="B1608" s="151"/>
      <c r="D1608" s="152" t="s">
        <v>207</v>
      </c>
      <c r="E1608" s="153" t="s">
        <v>1</v>
      </c>
      <c r="F1608" s="154" t="s">
        <v>2238</v>
      </c>
      <c r="H1608" s="155">
        <v>324.06</v>
      </c>
      <c r="I1608" s="156"/>
      <c r="L1608" s="151"/>
      <c r="M1608" s="157"/>
      <c r="T1608" s="158"/>
      <c r="AT1608" s="153" t="s">
        <v>207</v>
      </c>
      <c r="AU1608" s="153" t="s">
        <v>86</v>
      </c>
      <c r="AV1608" s="12" t="s">
        <v>86</v>
      </c>
      <c r="AW1608" s="12" t="s">
        <v>30</v>
      </c>
      <c r="AX1608" s="12" t="s">
        <v>73</v>
      </c>
      <c r="AY1608" s="153" t="s">
        <v>199</v>
      </c>
    </row>
    <row r="1609" spans="2:65" s="13" customFormat="1" ht="12">
      <c r="B1609" s="159"/>
      <c r="D1609" s="152" t="s">
        <v>207</v>
      </c>
      <c r="E1609" s="160" t="s">
        <v>1</v>
      </c>
      <c r="F1609" s="161" t="s">
        <v>209</v>
      </c>
      <c r="H1609" s="162">
        <v>324.06</v>
      </c>
      <c r="I1609" s="163"/>
      <c r="L1609" s="159"/>
      <c r="M1609" s="164"/>
      <c r="T1609" s="165"/>
      <c r="AT1609" s="160" t="s">
        <v>207</v>
      </c>
      <c r="AU1609" s="160" t="s">
        <v>86</v>
      </c>
      <c r="AV1609" s="13" t="s">
        <v>205</v>
      </c>
      <c r="AW1609" s="13" t="s">
        <v>30</v>
      </c>
      <c r="AX1609" s="13" t="s">
        <v>80</v>
      </c>
      <c r="AY1609" s="160" t="s">
        <v>199</v>
      </c>
    </row>
    <row r="1610" spans="2:65" s="1" customFormat="1" ht="24.25" customHeight="1">
      <c r="B1610" s="32"/>
      <c r="C1610" s="137" t="s">
        <v>2239</v>
      </c>
      <c r="D1610" s="137" t="s">
        <v>201</v>
      </c>
      <c r="E1610" s="138" t="s">
        <v>2240</v>
      </c>
      <c r="F1610" s="139" t="s">
        <v>2241</v>
      </c>
      <c r="G1610" s="140" t="s">
        <v>204</v>
      </c>
      <c r="H1610" s="141">
        <v>3.4609999999999999</v>
      </c>
      <c r="I1610" s="142"/>
      <c r="J1610" s="143">
        <f>ROUND(I1610*H1610,2)</f>
        <v>0</v>
      </c>
      <c r="K1610" s="144"/>
      <c r="L1610" s="32"/>
      <c r="M1610" s="145" t="s">
        <v>1</v>
      </c>
      <c r="N1610" s="146" t="s">
        <v>39</v>
      </c>
      <c r="P1610" s="147">
        <f>O1610*H1610</f>
        <v>0</v>
      </c>
      <c r="Q1610" s="147">
        <v>2.0119999999999999E-2</v>
      </c>
      <c r="R1610" s="147">
        <f>Q1610*H1610</f>
        <v>6.9635319999999987E-2</v>
      </c>
      <c r="S1610" s="147">
        <v>0</v>
      </c>
      <c r="T1610" s="148">
        <f>S1610*H1610</f>
        <v>0</v>
      </c>
      <c r="AR1610" s="149" t="s">
        <v>298</v>
      </c>
      <c r="AT1610" s="149" t="s">
        <v>201</v>
      </c>
      <c r="AU1610" s="149" t="s">
        <v>86</v>
      </c>
      <c r="AY1610" s="17" t="s">
        <v>199</v>
      </c>
      <c r="BE1610" s="150">
        <f>IF(N1610="základní",J1610,0)</f>
        <v>0</v>
      </c>
      <c r="BF1610" s="150">
        <f>IF(N1610="snížená",J1610,0)</f>
        <v>0</v>
      </c>
      <c r="BG1610" s="150">
        <f>IF(N1610="zákl. přenesená",J1610,0)</f>
        <v>0</v>
      </c>
      <c r="BH1610" s="150">
        <f>IF(N1610="sníž. přenesená",J1610,0)</f>
        <v>0</v>
      </c>
      <c r="BI1610" s="150">
        <f>IF(N1610="nulová",J1610,0)</f>
        <v>0</v>
      </c>
      <c r="BJ1610" s="17" t="s">
        <v>86</v>
      </c>
      <c r="BK1610" s="150">
        <f>ROUND(I1610*H1610,2)</f>
        <v>0</v>
      </c>
      <c r="BL1610" s="17" t="s">
        <v>298</v>
      </c>
      <c r="BM1610" s="149" t="s">
        <v>2242</v>
      </c>
    </row>
    <row r="1611" spans="2:65" s="12" customFormat="1" ht="12">
      <c r="B1611" s="151"/>
      <c r="D1611" s="152" t="s">
        <v>207</v>
      </c>
      <c r="E1611" s="153" t="s">
        <v>1</v>
      </c>
      <c r="F1611" s="154" t="s">
        <v>2243</v>
      </c>
      <c r="H1611" s="155">
        <v>3.4609999999999999</v>
      </c>
      <c r="I1611" s="156"/>
      <c r="L1611" s="151"/>
      <c r="M1611" s="157"/>
      <c r="T1611" s="158"/>
      <c r="AT1611" s="153" t="s">
        <v>207</v>
      </c>
      <c r="AU1611" s="153" t="s">
        <v>86</v>
      </c>
      <c r="AV1611" s="12" t="s">
        <v>86</v>
      </c>
      <c r="AW1611" s="12" t="s">
        <v>30</v>
      </c>
      <c r="AX1611" s="12" t="s">
        <v>73</v>
      </c>
      <c r="AY1611" s="153" t="s">
        <v>199</v>
      </c>
    </row>
    <row r="1612" spans="2:65" s="13" customFormat="1" ht="12">
      <c r="B1612" s="159"/>
      <c r="D1612" s="152" t="s">
        <v>207</v>
      </c>
      <c r="E1612" s="160" t="s">
        <v>1</v>
      </c>
      <c r="F1612" s="161" t="s">
        <v>209</v>
      </c>
      <c r="H1612" s="162">
        <v>3.4609999999999999</v>
      </c>
      <c r="I1612" s="163"/>
      <c r="L1612" s="159"/>
      <c r="M1612" s="164"/>
      <c r="T1612" s="165"/>
      <c r="AT1612" s="160" t="s">
        <v>207</v>
      </c>
      <c r="AU1612" s="160" t="s">
        <v>86</v>
      </c>
      <c r="AV1612" s="13" t="s">
        <v>205</v>
      </c>
      <c r="AW1612" s="13" t="s">
        <v>30</v>
      </c>
      <c r="AX1612" s="13" t="s">
        <v>80</v>
      </c>
      <c r="AY1612" s="160" t="s">
        <v>199</v>
      </c>
    </row>
    <row r="1613" spans="2:65" s="1" customFormat="1" ht="24.25" customHeight="1">
      <c r="B1613" s="32"/>
      <c r="C1613" s="137" t="s">
        <v>2244</v>
      </c>
      <c r="D1613" s="137" t="s">
        <v>201</v>
      </c>
      <c r="E1613" s="138" t="s">
        <v>2245</v>
      </c>
      <c r="F1613" s="139" t="s">
        <v>2246</v>
      </c>
      <c r="G1613" s="140" t="s">
        <v>296</v>
      </c>
      <c r="H1613" s="141">
        <v>1</v>
      </c>
      <c r="I1613" s="142"/>
      <c r="J1613" s="143">
        <f>ROUND(I1613*H1613,2)</f>
        <v>0</v>
      </c>
      <c r="K1613" s="144"/>
      <c r="L1613" s="32"/>
      <c r="M1613" s="145" t="s">
        <v>1</v>
      </c>
      <c r="N1613" s="146" t="s">
        <v>39</v>
      </c>
      <c r="P1613" s="147">
        <f>O1613*H1613</f>
        <v>0</v>
      </c>
      <c r="Q1613" s="147">
        <v>3.058E-2</v>
      </c>
      <c r="R1613" s="147">
        <f>Q1613*H1613</f>
        <v>3.058E-2</v>
      </c>
      <c r="S1613" s="147">
        <v>0</v>
      </c>
      <c r="T1613" s="148">
        <f>S1613*H1613</f>
        <v>0</v>
      </c>
      <c r="AR1613" s="149" t="s">
        <v>298</v>
      </c>
      <c r="AT1613" s="149" t="s">
        <v>201</v>
      </c>
      <c r="AU1613" s="149" t="s">
        <v>86</v>
      </c>
      <c r="AY1613" s="17" t="s">
        <v>199</v>
      </c>
      <c r="BE1613" s="150">
        <f>IF(N1613="základní",J1613,0)</f>
        <v>0</v>
      </c>
      <c r="BF1613" s="150">
        <f>IF(N1613="snížená",J1613,0)</f>
        <v>0</v>
      </c>
      <c r="BG1613" s="150">
        <f>IF(N1613="zákl. přenesená",J1613,0)</f>
        <v>0</v>
      </c>
      <c r="BH1613" s="150">
        <f>IF(N1613="sníž. přenesená",J1613,0)</f>
        <v>0</v>
      </c>
      <c r="BI1613" s="150">
        <f>IF(N1613="nulová",J1613,0)</f>
        <v>0</v>
      </c>
      <c r="BJ1613" s="17" t="s">
        <v>86</v>
      </c>
      <c r="BK1613" s="150">
        <f>ROUND(I1613*H1613,2)</f>
        <v>0</v>
      </c>
      <c r="BL1613" s="17" t="s">
        <v>298</v>
      </c>
      <c r="BM1613" s="149" t="s">
        <v>2247</v>
      </c>
    </row>
    <row r="1614" spans="2:65" s="1" customFormat="1" ht="24.25" customHeight="1">
      <c r="B1614" s="32"/>
      <c r="C1614" s="137" t="s">
        <v>2248</v>
      </c>
      <c r="D1614" s="137" t="s">
        <v>201</v>
      </c>
      <c r="E1614" s="138" t="s">
        <v>2249</v>
      </c>
      <c r="F1614" s="139" t="s">
        <v>2250</v>
      </c>
      <c r="G1614" s="140" t="s">
        <v>264</v>
      </c>
      <c r="H1614" s="141">
        <v>336.25</v>
      </c>
      <c r="I1614" s="142"/>
      <c r="J1614" s="143">
        <f>ROUND(I1614*H1614,2)</f>
        <v>0</v>
      </c>
      <c r="K1614" s="144"/>
      <c r="L1614" s="32"/>
      <c r="M1614" s="145" t="s">
        <v>1</v>
      </c>
      <c r="N1614" s="146" t="s">
        <v>39</v>
      </c>
      <c r="P1614" s="147">
        <f>O1614*H1614</f>
        <v>0</v>
      </c>
      <c r="Q1614" s="147">
        <v>0</v>
      </c>
      <c r="R1614" s="147">
        <f>Q1614*H1614</f>
        <v>0</v>
      </c>
      <c r="S1614" s="147">
        <v>0</v>
      </c>
      <c r="T1614" s="148">
        <f>S1614*H1614</f>
        <v>0</v>
      </c>
      <c r="AR1614" s="149" t="s">
        <v>298</v>
      </c>
      <c r="AT1614" s="149" t="s">
        <v>201</v>
      </c>
      <c r="AU1614" s="149" t="s">
        <v>86</v>
      </c>
      <c r="AY1614" s="17" t="s">
        <v>199</v>
      </c>
      <c r="BE1614" s="150">
        <f>IF(N1614="základní",J1614,0)</f>
        <v>0</v>
      </c>
      <c r="BF1614" s="150">
        <f>IF(N1614="snížená",J1614,0)</f>
        <v>0</v>
      </c>
      <c r="BG1614" s="150">
        <f>IF(N1614="zákl. přenesená",J1614,0)</f>
        <v>0</v>
      </c>
      <c r="BH1614" s="150">
        <f>IF(N1614="sníž. přenesená",J1614,0)</f>
        <v>0</v>
      </c>
      <c r="BI1614" s="150">
        <f>IF(N1614="nulová",J1614,0)</f>
        <v>0</v>
      </c>
      <c r="BJ1614" s="17" t="s">
        <v>86</v>
      </c>
      <c r="BK1614" s="150">
        <f>ROUND(I1614*H1614,2)</f>
        <v>0</v>
      </c>
      <c r="BL1614" s="17" t="s">
        <v>298</v>
      </c>
      <c r="BM1614" s="149" t="s">
        <v>2251</v>
      </c>
    </row>
    <row r="1615" spans="2:65" s="12" customFormat="1" ht="12">
      <c r="B1615" s="151"/>
      <c r="D1615" s="152" t="s">
        <v>207</v>
      </c>
      <c r="E1615" s="153" t="s">
        <v>1</v>
      </c>
      <c r="F1615" s="154" t="s">
        <v>2252</v>
      </c>
      <c r="H1615" s="155">
        <v>336.25</v>
      </c>
      <c r="I1615" s="156"/>
      <c r="L1615" s="151"/>
      <c r="M1615" s="157"/>
      <c r="T1615" s="158"/>
      <c r="AT1615" s="153" t="s">
        <v>207</v>
      </c>
      <c r="AU1615" s="153" t="s">
        <v>86</v>
      </c>
      <c r="AV1615" s="12" t="s">
        <v>86</v>
      </c>
      <c r="AW1615" s="12" t="s">
        <v>30</v>
      </c>
      <c r="AX1615" s="12" t="s">
        <v>73</v>
      </c>
      <c r="AY1615" s="153" t="s">
        <v>199</v>
      </c>
    </row>
    <row r="1616" spans="2:65" s="13" customFormat="1" ht="12">
      <c r="B1616" s="159"/>
      <c r="D1616" s="152" t="s">
        <v>207</v>
      </c>
      <c r="E1616" s="160" t="s">
        <v>1</v>
      </c>
      <c r="F1616" s="161" t="s">
        <v>209</v>
      </c>
      <c r="H1616" s="162">
        <v>336.25</v>
      </c>
      <c r="I1616" s="163"/>
      <c r="L1616" s="159"/>
      <c r="M1616" s="164"/>
      <c r="T1616" s="165"/>
      <c r="AT1616" s="160" t="s">
        <v>207</v>
      </c>
      <c r="AU1616" s="160" t="s">
        <v>86</v>
      </c>
      <c r="AV1616" s="13" t="s">
        <v>205</v>
      </c>
      <c r="AW1616" s="13" t="s">
        <v>30</v>
      </c>
      <c r="AX1616" s="13" t="s">
        <v>80</v>
      </c>
      <c r="AY1616" s="160" t="s">
        <v>199</v>
      </c>
    </row>
    <row r="1617" spans="2:65" s="1" customFormat="1" ht="24.25" customHeight="1">
      <c r="B1617" s="32"/>
      <c r="C1617" s="173" t="s">
        <v>2253</v>
      </c>
      <c r="D1617" s="173" t="s">
        <v>288</v>
      </c>
      <c r="E1617" s="174" t="s">
        <v>2254</v>
      </c>
      <c r="F1617" s="175" t="s">
        <v>2255</v>
      </c>
      <c r="G1617" s="176" t="s">
        <v>264</v>
      </c>
      <c r="H1617" s="177">
        <v>342.97500000000002</v>
      </c>
      <c r="I1617" s="178"/>
      <c r="J1617" s="179">
        <f>ROUND(I1617*H1617,2)</f>
        <v>0</v>
      </c>
      <c r="K1617" s="180"/>
      <c r="L1617" s="181"/>
      <c r="M1617" s="182" t="s">
        <v>1</v>
      </c>
      <c r="N1617" s="183" t="s">
        <v>39</v>
      </c>
      <c r="P1617" s="147">
        <f>O1617*H1617</f>
        <v>0</v>
      </c>
      <c r="Q1617" s="147">
        <v>1.2999999999999999E-2</v>
      </c>
      <c r="R1617" s="147">
        <f>Q1617*H1617</f>
        <v>4.4586750000000004</v>
      </c>
      <c r="S1617" s="147">
        <v>0</v>
      </c>
      <c r="T1617" s="148">
        <f>S1617*H1617</f>
        <v>0</v>
      </c>
      <c r="AR1617" s="149" t="s">
        <v>384</v>
      </c>
      <c r="AT1617" s="149" t="s">
        <v>288</v>
      </c>
      <c r="AU1617" s="149" t="s">
        <v>86</v>
      </c>
      <c r="AY1617" s="17" t="s">
        <v>199</v>
      </c>
      <c r="BE1617" s="150">
        <f>IF(N1617="základní",J1617,0)</f>
        <v>0</v>
      </c>
      <c r="BF1617" s="150">
        <f>IF(N1617="snížená",J1617,0)</f>
        <v>0</v>
      </c>
      <c r="BG1617" s="150">
        <f>IF(N1617="zákl. přenesená",J1617,0)</f>
        <v>0</v>
      </c>
      <c r="BH1617" s="150">
        <f>IF(N1617="sníž. přenesená",J1617,0)</f>
        <v>0</v>
      </c>
      <c r="BI1617" s="150">
        <f>IF(N1617="nulová",J1617,0)</f>
        <v>0</v>
      </c>
      <c r="BJ1617" s="17" t="s">
        <v>86</v>
      </c>
      <c r="BK1617" s="150">
        <f>ROUND(I1617*H1617,2)</f>
        <v>0</v>
      </c>
      <c r="BL1617" s="17" t="s">
        <v>298</v>
      </c>
      <c r="BM1617" s="149" t="s">
        <v>2256</v>
      </c>
    </row>
    <row r="1618" spans="2:65" s="12" customFormat="1" ht="12">
      <c r="B1618" s="151"/>
      <c r="D1618" s="152" t="s">
        <v>207</v>
      </c>
      <c r="E1618" s="153" t="s">
        <v>1</v>
      </c>
      <c r="F1618" s="154" t="s">
        <v>2257</v>
      </c>
      <c r="H1618" s="155">
        <v>342.97500000000002</v>
      </c>
      <c r="I1618" s="156"/>
      <c r="L1618" s="151"/>
      <c r="M1618" s="157"/>
      <c r="T1618" s="158"/>
      <c r="AT1618" s="153" t="s">
        <v>207</v>
      </c>
      <c r="AU1618" s="153" t="s">
        <v>86</v>
      </c>
      <c r="AV1618" s="12" t="s">
        <v>86</v>
      </c>
      <c r="AW1618" s="12" t="s">
        <v>30</v>
      </c>
      <c r="AX1618" s="12" t="s">
        <v>80</v>
      </c>
      <c r="AY1618" s="153" t="s">
        <v>199</v>
      </c>
    </row>
    <row r="1619" spans="2:65" s="1" customFormat="1" ht="24.25" customHeight="1">
      <c r="B1619" s="32"/>
      <c r="C1619" s="137" t="s">
        <v>2258</v>
      </c>
      <c r="D1619" s="137" t="s">
        <v>201</v>
      </c>
      <c r="E1619" s="138" t="s">
        <v>2259</v>
      </c>
      <c r="F1619" s="139" t="s">
        <v>2260</v>
      </c>
      <c r="G1619" s="140" t="s">
        <v>247</v>
      </c>
      <c r="H1619" s="141">
        <v>8.3810000000000002</v>
      </c>
      <c r="I1619" s="142"/>
      <c r="J1619" s="143">
        <f>ROUND(I1619*H1619,2)</f>
        <v>0</v>
      </c>
      <c r="K1619" s="144"/>
      <c r="L1619" s="32"/>
      <c r="M1619" s="145" t="s">
        <v>1</v>
      </c>
      <c r="N1619" s="146" t="s">
        <v>39</v>
      </c>
      <c r="P1619" s="147">
        <f>O1619*H1619</f>
        <v>0</v>
      </c>
      <c r="Q1619" s="147">
        <v>0</v>
      </c>
      <c r="R1619" s="147">
        <f>Q1619*H1619</f>
        <v>0</v>
      </c>
      <c r="S1619" s="147">
        <v>0</v>
      </c>
      <c r="T1619" s="148">
        <f>S1619*H1619</f>
        <v>0</v>
      </c>
      <c r="AR1619" s="149" t="s">
        <v>298</v>
      </c>
      <c r="AT1619" s="149" t="s">
        <v>201</v>
      </c>
      <c r="AU1619" s="149" t="s">
        <v>86</v>
      </c>
      <c r="AY1619" s="17" t="s">
        <v>199</v>
      </c>
      <c r="BE1619" s="150">
        <f>IF(N1619="základní",J1619,0)</f>
        <v>0</v>
      </c>
      <c r="BF1619" s="150">
        <f>IF(N1619="snížená",J1619,0)</f>
        <v>0</v>
      </c>
      <c r="BG1619" s="150">
        <f>IF(N1619="zákl. přenesená",J1619,0)</f>
        <v>0</v>
      </c>
      <c r="BH1619" s="150">
        <f>IF(N1619="sníž. přenesená",J1619,0)</f>
        <v>0</v>
      </c>
      <c r="BI1619" s="150">
        <f>IF(N1619="nulová",J1619,0)</f>
        <v>0</v>
      </c>
      <c r="BJ1619" s="17" t="s">
        <v>86</v>
      </c>
      <c r="BK1619" s="150">
        <f>ROUND(I1619*H1619,2)</f>
        <v>0</v>
      </c>
      <c r="BL1619" s="17" t="s">
        <v>298</v>
      </c>
      <c r="BM1619" s="149" t="s">
        <v>2261</v>
      </c>
    </row>
    <row r="1620" spans="2:65" s="11" customFormat="1" ht="23" customHeight="1">
      <c r="B1620" s="125"/>
      <c r="D1620" s="126" t="s">
        <v>72</v>
      </c>
      <c r="E1620" s="135" t="s">
        <v>2262</v>
      </c>
      <c r="F1620" s="135" t="s">
        <v>2263</v>
      </c>
      <c r="I1620" s="128"/>
      <c r="J1620" s="136">
        <f>BK1620</f>
        <v>0</v>
      </c>
      <c r="L1620" s="125"/>
      <c r="M1620" s="130"/>
      <c r="P1620" s="131">
        <f>SUM(P1621:P1683)</f>
        <v>0</v>
      </c>
      <c r="R1620" s="131">
        <f>SUM(R1621:R1683)</f>
        <v>1.7357940000000001</v>
      </c>
      <c r="T1620" s="132">
        <f>SUM(T1621:T1683)</f>
        <v>0</v>
      </c>
      <c r="AR1620" s="126" t="s">
        <v>86</v>
      </c>
      <c r="AT1620" s="133" t="s">
        <v>72</v>
      </c>
      <c r="AU1620" s="133" t="s">
        <v>80</v>
      </c>
      <c r="AY1620" s="126" t="s">
        <v>199</v>
      </c>
      <c r="BK1620" s="134">
        <f>SUM(BK1621:BK1683)</f>
        <v>0</v>
      </c>
    </row>
    <row r="1621" spans="2:65" s="1" customFormat="1" ht="21.75" customHeight="1">
      <c r="B1621" s="32"/>
      <c r="C1621" s="137" t="s">
        <v>2264</v>
      </c>
      <c r="D1621" s="137" t="s">
        <v>201</v>
      </c>
      <c r="E1621" s="138" t="s">
        <v>2265</v>
      </c>
      <c r="F1621" s="139" t="s">
        <v>2266</v>
      </c>
      <c r="G1621" s="140" t="s">
        <v>204</v>
      </c>
      <c r="H1621" s="141">
        <v>383</v>
      </c>
      <c r="I1621" s="142"/>
      <c r="J1621" s="143">
        <f>ROUND(I1621*H1621,2)</f>
        <v>0</v>
      </c>
      <c r="K1621" s="144"/>
      <c r="L1621" s="32"/>
      <c r="M1621" s="145" t="s">
        <v>1</v>
      </c>
      <c r="N1621" s="146" t="s">
        <v>39</v>
      </c>
      <c r="P1621" s="147">
        <f>O1621*H1621</f>
        <v>0</v>
      </c>
      <c r="Q1621" s="147">
        <v>0</v>
      </c>
      <c r="R1621" s="147">
        <f>Q1621*H1621</f>
        <v>0</v>
      </c>
      <c r="S1621" s="147">
        <v>0</v>
      </c>
      <c r="T1621" s="148">
        <f>S1621*H1621</f>
        <v>0</v>
      </c>
      <c r="AR1621" s="149" t="s">
        <v>205</v>
      </c>
      <c r="AT1621" s="149" t="s">
        <v>201</v>
      </c>
      <c r="AU1621" s="149" t="s">
        <v>86</v>
      </c>
      <c r="AY1621" s="17" t="s">
        <v>199</v>
      </c>
      <c r="BE1621" s="150">
        <f>IF(N1621="základní",J1621,0)</f>
        <v>0</v>
      </c>
      <c r="BF1621" s="150">
        <f>IF(N1621="snížená",J1621,0)</f>
        <v>0</v>
      </c>
      <c r="BG1621" s="150">
        <f>IF(N1621="zákl. přenesená",J1621,0)</f>
        <v>0</v>
      </c>
      <c r="BH1621" s="150">
        <f>IF(N1621="sníž. přenesená",J1621,0)</f>
        <v>0</v>
      </c>
      <c r="BI1621" s="150">
        <f>IF(N1621="nulová",J1621,0)</f>
        <v>0</v>
      </c>
      <c r="BJ1621" s="17" t="s">
        <v>86</v>
      </c>
      <c r="BK1621" s="150">
        <f>ROUND(I1621*H1621,2)</f>
        <v>0</v>
      </c>
      <c r="BL1621" s="17" t="s">
        <v>205</v>
      </c>
      <c r="BM1621" s="149" t="s">
        <v>2267</v>
      </c>
    </row>
    <row r="1622" spans="2:65" s="12" customFormat="1" ht="12">
      <c r="B1622" s="151"/>
      <c r="D1622" s="152" t="s">
        <v>207</v>
      </c>
      <c r="E1622" s="153" t="s">
        <v>1</v>
      </c>
      <c r="F1622" s="154" t="s">
        <v>2268</v>
      </c>
      <c r="H1622" s="155">
        <v>383</v>
      </c>
      <c r="I1622" s="156"/>
      <c r="L1622" s="151"/>
      <c r="M1622" s="157"/>
      <c r="T1622" s="158"/>
      <c r="AT1622" s="153" t="s">
        <v>207</v>
      </c>
      <c r="AU1622" s="153" t="s">
        <v>86</v>
      </c>
      <c r="AV1622" s="12" t="s">
        <v>86</v>
      </c>
      <c r="AW1622" s="12" t="s">
        <v>30</v>
      </c>
      <c r="AX1622" s="12" t="s">
        <v>73</v>
      </c>
      <c r="AY1622" s="153" t="s">
        <v>199</v>
      </c>
    </row>
    <row r="1623" spans="2:65" s="14" customFormat="1" ht="12">
      <c r="B1623" s="166"/>
      <c r="D1623" s="152" t="s">
        <v>207</v>
      </c>
      <c r="E1623" s="167" t="s">
        <v>1</v>
      </c>
      <c r="F1623" s="168" t="s">
        <v>2149</v>
      </c>
      <c r="H1623" s="169">
        <v>383</v>
      </c>
      <c r="I1623" s="170"/>
      <c r="L1623" s="166"/>
      <c r="M1623" s="171"/>
      <c r="T1623" s="172"/>
      <c r="AT1623" s="167" t="s">
        <v>207</v>
      </c>
      <c r="AU1623" s="167" t="s">
        <v>86</v>
      </c>
      <c r="AV1623" s="14" t="s">
        <v>223</v>
      </c>
      <c r="AW1623" s="14" t="s">
        <v>30</v>
      </c>
      <c r="AX1623" s="14" t="s">
        <v>73</v>
      </c>
      <c r="AY1623" s="167" t="s">
        <v>199</v>
      </c>
    </row>
    <row r="1624" spans="2:65" s="13" customFormat="1" ht="12">
      <c r="B1624" s="159"/>
      <c r="D1624" s="152" t="s">
        <v>207</v>
      </c>
      <c r="E1624" s="160" t="s">
        <v>1</v>
      </c>
      <c r="F1624" s="161" t="s">
        <v>209</v>
      </c>
      <c r="H1624" s="162">
        <v>383</v>
      </c>
      <c r="I1624" s="163"/>
      <c r="L1624" s="159"/>
      <c r="M1624" s="164"/>
      <c r="T1624" s="165"/>
      <c r="AT1624" s="160" t="s">
        <v>207</v>
      </c>
      <c r="AU1624" s="160" t="s">
        <v>86</v>
      </c>
      <c r="AV1624" s="13" t="s">
        <v>205</v>
      </c>
      <c r="AW1624" s="13" t="s">
        <v>30</v>
      </c>
      <c r="AX1624" s="13" t="s">
        <v>80</v>
      </c>
      <c r="AY1624" s="160" t="s">
        <v>199</v>
      </c>
    </row>
    <row r="1625" spans="2:65" s="1" customFormat="1" ht="33" customHeight="1">
      <c r="B1625" s="32"/>
      <c r="C1625" s="173" t="s">
        <v>2269</v>
      </c>
      <c r="D1625" s="173" t="s">
        <v>288</v>
      </c>
      <c r="E1625" s="174" t="s">
        <v>2270</v>
      </c>
      <c r="F1625" s="175" t="s">
        <v>2271</v>
      </c>
      <c r="G1625" s="176" t="s">
        <v>204</v>
      </c>
      <c r="H1625" s="177">
        <v>394.12799999999999</v>
      </c>
      <c r="I1625" s="178"/>
      <c r="J1625" s="179">
        <f>ROUND(I1625*H1625,2)</f>
        <v>0</v>
      </c>
      <c r="K1625" s="180"/>
      <c r="L1625" s="181"/>
      <c r="M1625" s="182" t="s">
        <v>1</v>
      </c>
      <c r="N1625" s="183" t="s">
        <v>39</v>
      </c>
      <c r="P1625" s="147">
        <f>O1625*H1625</f>
        <v>0</v>
      </c>
      <c r="Q1625" s="147">
        <v>5.0000000000000001E-4</v>
      </c>
      <c r="R1625" s="147">
        <f>Q1625*H1625</f>
        <v>0.19706399999999999</v>
      </c>
      <c r="S1625" s="147">
        <v>0</v>
      </c>
      <c r="T1625" s="148">
        <f>S1625*H1625</f>
        <v>0</v>
      </c>
      <c r="AR1625" s="149" t="s">
        <v>250</v>
      </c>
      <c r="AT1625" s="149" t="s">
        <v>288</v>
      </c>
      <c r="AU1625" s="149" t="s">
        <v>86</v>
      </c>
      <c r="AY1625" s="17" t="s">
        <v>199</v>
      </c>
      <c r="BE1625" s="150">
        <f>IF(N1625="základní",J1625,0)</f>
        <v>0</v>
      </c>
      <c r="BF1625" s="150">
        <f>IF(N1625="snížená",J1625,0)</f>
        <v>0</v>
      </c>
      <c r="BG1625" s="150">
        <f>IF(N1625="zákl. přenesená",J1625,0)</f>
        <v>0</v>
      </c>
      <c r="BH1625" s="150">
        <f>IF(N1625="sníž. přenesená",J1625,0)</f>
        <v>0</v>
      </c>
      <c r="BI1625" s="150">
        <f>IF(N1625="nulová",J1625,0)</f>
        <v>0</v>
      </c>
      <c r="BJ1625" s="17" t="s">
        <v>86</v>
      </c>
      <c r="BK1625" s="150">
        <f>ROUND(I1625*H1625,2)</f>
        <v>0</v>
      </c>
      <c r="BL1625" s="17" t="s">
        <v>205</v>
      </c>
      <c r="BM1625" s="149" t="s">
        <v>2272</v>
      </c>
    </row>
    <row r="1626" spans="2:65" s="12" customFormat="1" ht="12">
      <c r="B1626" s="151"/>
      <c r="D1626" s="152" t="s">
        <v>207</v>
      </c>
      <c r="F1626" s="154" t="s">
        <v>2273</v>
      </c>
      <c r="H1626" s="155">
        <v>394.12799999999999</v>
      </c>
      <c r="I1626" s="156"/>
      <c r="L1626" s="151"/>
      <c r="M1626" s="157"/>
      <c r="T1626" s="158"/>
      <c r="AT1626" s="153" t="s">
        <v>207</v>
      </c>
      <c r="AU1626" s="153" t="s">
        <v>86</v>
      </c>
      <c r="AV1626" s="12" t="s">
        <v>86</v>
      </c>
      <c r="AW1626" s="12" t="s">
        <v>4</v>
      </c>
      <c r="AX1626" s="12" t="s">
        <v>80</v>
      </c>
      <c r="AY1626" s="153" t="s">
        <v>199</v>
      </c>
    </row>
    <row r="1627" spans="2:65" s="1" customFormat="1" ht="24.25" customHeight="1">
      <c r="B1627" s="32"/>
      <c r="C1627" s="137" t="s">
        <v>2274</v>
      </c>
      <c r="D1627" s="137" t="s">
        <v>201</v>
      </c>
      <c r="E1627" s="138" t="s">
        <v>2275</v>
      </c>
      <c r="F1627" s="139" t="s">
        <v>2276</v>
      </c>
      <c r="G1627" s="140" t="s">
        <v>204</v>
      </c>
      <c r="H1627" s="141">
        <v>383</v>
      </c>
      <c r="I1627" s="142"/>
      <c r="J1627" s="143">
        <f>ROUND(I1627*H1627,2)</f>
        <v>0</v>
      </c>
      <c r="K1627" s="144"/>
      <c r="L1627" s="32"/>
      <c r="M1627" s="145" t="s">
        <v>1</v>
      </c>
      <c r="N1627" s="146" t="s">
        <v>39</v>
      </c>
      <c r="P1627" s="147">
        <f>O1627*H1627</f>
        <v>0</v>
      </c>
      <c r="Q1627" s="147">
        <v>2.7000000000000001E-3</v>
      </c>
      <c r="R1627" s="147">
        <f>Q1627*H1627</f>
        <v>1.0341</v>
      </c>
      <c r="S1627" s="147">
        <v>0</v>
      </c>
      <c r="T1627" s="148">
        <f>S1627*H1627</f>
        <v>0</v>
      </c>
      <c r="AR1627" s="149" t="s">
        <v>298</v>
      </c>
      <c r="AT1627" s="149" t="s">
        <v>201</v>
      </c>
      <c r="AU1627" s="149" t="s">
        <v>86</v>
      </c>
      <c r="AY1627" s="17" t="s">
        <v>199</v>
      </c>
      <c r="BE1627" s="150">
        <f>IF(N1627="základní",J1627,0)</f>
        <v>0</v>
      </c>
      <c r="BF1627" s="150">
        <f>IF(N1627="snížená",J1627,0)</f>
        <v>0</v>
      </c>
      <c r="BG1627" s="150">
        <f>IF(N1627="zákl. přenesená",J1627,0)</f>
        <v>0</v>
      </c>
      <c r="BH1627" s="150">
        <f>IF(N1627="sníž. přenesená",J1627,0)</f>
        <v>0</v>
      </c>
      <c r="BI1627" s="150">
        <f>IF(N1627="nulová",J1627,0)</f>
        <v>0</v>
      </c>
      <c r="BJ1627" s="17" t="s">
        <v>86</v>
      </c>
      <c r="BK1627" s="150">
        <f>ROUND(I1627*H1627,2)</f>
        <v>0</v>
      </c>
      <c r="BL1627" s="17" t="s">
        <v>298</v>
      </c>
      <c r="BM1627" s="149" t="s">
        <v>2277</v>
      </c>
    </row>
    <row r="1628" spans="2:65" s="12" customFormat="1" ht="12">
      <c r="B1628" s="151"/>
      <c r="D1628" s="152" t="s">
        <v>207</v>
      </c>
      <c r="E1628" s="153" t="s">
        <v>1</v>
      </c>
      <c r="F1628" s="154" t="s">
        <v>2268</v>
      </c>
      <c r="H1628" s="155">
        <v>383</v>
      </c>
      <c r="I1628" s="156"/>
      <c r="L1628" s="151"/>
      <c r="M1628" s="157"/>
      <c r="T1628" s="158"/>
      <c r="AT1628" s="153" t="s">
        <v>207</v>
      </c>
      <c r="AU1628" s="153" t="s">
        <v>86</v>
      </c>
      <c r="AV1628" s="12" t="s">
        <v>86</v>
      </c>
      <c r="AW1628" s="12" t="s">
        <v>30</v>
      </c>
      <c r="AX1628" s="12" t="s">
        <v>73</v>
      </c>
      <c r="AY1628" s="153" t="s">
        <v>199</v>
      </c>
    </row>
    <row r="1629" spans="2:65" s="13" customFormat="1" ht="12">
      <c r="B1629" s="159"/>
      <c r="D1629" s="152" t="s">
        <v>207</v>
      </c>
      <c r="E1629" s="160" t="s">
        <v>1</v>
      </c>
      <c r="F1629" s="161" t="s">
        <v>209</v>
      </c>
      <c r="H1629" s="162">
        <v>383</v>
      </c>
      <c r="I1629" s="163"/>
      <c r="L1629" s="159"/>
      <c r="M1629" s="164"/>
      <c r="T1629" s="165"/>
      <c r="AT1629" s="160" t="s">
        <v>207</v>
      </c>
      <c r="AU1629" s="160" t="s">
        <v>86</v>
      </c>
      <c r="AV1629" s="13" t="s">
        <v>205</v>
      </c>
      <c r="AW1629" s="13" t="s">
        <v>30</v>
      </c>
      <c r="AX1629" s="13" t="s">
        <v>80</v>
      </c>
      <c r="AY1629" s="160" t="s">
        <v>199</v>
      </c>
    </row>
    <row r="1630" spans="2:65" s="1" customFormat="1" ht="24.25" customHeight="1">
      <c r="B1630" s="32"/>
      <c r="C1630" s="137" t="s">
        <v>2278</v>
      </c>
      <c r="D1630" s="137" t="s">
        <v>201</v>
      </c>
      <c r="E1630" s="138" t="s">
        <v>2279</v>
      </c>
      <c r="F1630" s="139" t="s">
        <v>2280</v>
      </c>
      <c r="G1630" s="140" t="s">
        <v>296</v>
      </c>
      <c r="H1630" s="141">
        <v>1</v>
      </c>
      <c r="I1630" s="142"/>
      <c r="J1630" s="143">
        <f>ROUND(I1630*H1630,2)</f>
        <v>0</v>
      </c>
      <c r="K1630" s="144"/>
      <c r="L1630" s="32"/>
      <c r="M1630" s="145" t="s">
        <v>1</v>
      </c>
      <c r="N1630" s="146" t="s">
        <v>39</v>
      </c>
      <c r="P1630" s="147">
        <f>O1630*H1630</f>
        <v>0</v>
      </c>
      <c r="Q1630" s="147">
        <v>0</v>
      </c>
      <c r="R1630" s="147">
        <f>Q1630*H1630</f>
        <v>0</v>
      </c>
      <c r="S1630" s="147">
        <v>0</v>
      </c>
      <c r="T1630" s="148">
        <f>S1630*H1630</f>
        <v>0</v>
      </c>
      <c r="AR1630" s="149" t="s">
        <v>298</v>
      </c>
      <c r="AT1630" s="149" t="s">
        <v>201</v>
      </c>
      <c r="AU1630" s="149" t="s">
        <v>86</v>
      </c>
      <c r="AY1630" s="17" t="s">
        <v>199</v>
      </c>
      <c r="BE1630" s="150">
        <f>IF(N1630="základní",J1630,0)</f>
        <v>0</v>
      </c>
      <c r="BF1630" s="150">
        <f>IF(N1630="snížená",J1630,0)</f>
        <v>0</v>
      </c>
      <c r="BG1630" s="150">
        <f>IF(N1630="zákl. přenesená",J1630,0)</f>
        <v>0</v>
      </c>
      <c r="BH1630" s="150">
        <f>IF(N1630="sníž. přenesená",J1630,0)</f>
        <v>0</v>
      </c>
      <c r="BI1630" s="150">
        <f>IF(N1630="nulová",J1630,0)</f>
        <v>0</v>
      </c>
      <c r="BJ1630" s="17" t="s">
        <v>86</v>
      </c>
      <c r="BK1630" s="150">
        <f>ROUND(I1630*H1630,2)</f>
        <v>0</v>
      </c>
      <c r="BL1630" s="17" t="s">
        <v>298</v>
      </c>
      <c r="BM1630" s="149" t="s">
        <v>2281</v>
      </c>
    </row>
    <row r="1631" spans="2:65" s="1" customFormat="1" ht="21.75" customHeight="1">
      <c r="B1631" s="32"/>
      <c r="C1631" s="173" t="s">
        <v>2282</v>
      </c>
      <c r="D1631" s="173" t="s">
        <v>288</v>
      </c>
      <c r="E1631" s="174" t="s">
        <v>2283</v>
      </c>
      <c r="F1631" s="175" t="s">
        <v>2284</v>
      </c>
      <c r="G1631" s="176" t="s">
        <v>296</v>
      </c>
      <c r="H1631" s="177">
        <v>1</v>
      </c>
      <c r="I1631" s="178"/>
      <c r="J1631" s="179">
        <f>ROUND(I1631*H1631,2)</f>
        <v>0</v>
      </c>
      <c r="K1631" s="180"/>
      <c r="L1631" s="181"/>
      <c r="M1631" s="182" t="s">
        <v>1</v>
      </c>
      <c r="N1631" s="183" t="s">
        <v>39</v>
      </c>
      <c r="P1631" s="147">
        <f>O1631*H1631</f>
        <v>0</v>
      </c>
      <c r="Q1631" s="147">
        <v>1.4E-2</v>
      </c>
      <c r="R1631" s="147">
        <f>Q1631*H1631</f>
        <v>1.4E-2</v>
      </c>
      <c r="S1631" s="147">
        <v>0</v>
      </c>
      <c r="T1631" s="148">
        <f>S1631*H1631</f>
        <v>0</v>
      </c>
      <c r="AR1631" s="149" t="s">
        <v>384</v>
      </c>
      <c r="AT1631" s="149" t="s">
        <v>288</v>
      </c>
      <c r="AU1631" s="149" t="s">
        <v>86</v>
      </c>
      <c r="AY1631" s="17" t="s">
        <v>199</v>
      </c>
      <c r="BE1631" s="150">
        <f>IF(N1631="základní",J1631,0)</f>
        <v>0</v>
      </c>
      <c r="BF1631" s="150">
        <f>IF(N1631="snížená",J1631,0)</f>
        <v>0</v>
      </c>
      <c r="BG1631" s="150">
        <f>IF(N1631="zákl. přenesená",J1631,0)</f>
        <v>0</v>
      </c>
      <c r="BH1631" s="150">
        <f>IF(N1631="sníž. přenesená",J1631,0)</f>
        <v>0</v>
      </c>
      <c r="BI1631" s="150">
        <f>IF(N1631="nulová",J1631,0)</f>
        <v>0</v>
      </c>
      <c r="BJ1631" s="17" t="s">
        <v>86</v>
      </c>
      <c r="BK1631" s="150">
        <f>ROUND(I1631*H1631,2)</f>
        <v>0</v>
      </c>
      <c r="BL1631" s="17" t="s">
        <v>298</v>
      </c>
      <c r="BM1631" s="149" t="s">
        <v>2285</v>
      </c>
    </row>
    <row r="1632" spans="2:65" s="1" customFormat="1" ht="24.25" customHeight="1">
      <c r="B1632" s="32"/>
      <c r="C1632" s="137" t="s">
        <v>2286</v>
      </c>
      <c r="D1632" s="137" t="s">
        <v>201</v>
      </c>
      <c r="E1632" s="138" t="s">
        <v>2287</v>
      </c>
      <c r="F1632" s="139" t="s">
        <v>2288</v>
      </c>
      <c r="G1632" s="140" t="s">
        <v>264</v>
      </c>
      <c r="H1632" s="141">
        <v>47.6</v>
      </c>
      <c r="I1632" s="142"/>
      <c r="J1632" s="143">
        <f>ROUND(I1632*H1632,2)</f>
        <v>0</v>
      </c>
      <c r="K1632" s="144"/>
      <c r="L1632" s="32"/>
      <c r="M1632" s="145" t="s">
        <v>1</v>
      </c>
      <c r="N1632" s="146" t="s">
        <v>39</v>
      </c>
      <c r="P1632" s="147">
        <f>O1632*H1632</f>
        <v>0</v>
      </c>
      <c r="Q1632" s="147">
        <v>2.97E-3</v>
      </c>
      <c r="R1632" s="147">
        <f>Q1632*H1632</f>
        <v>0.141372</v>
      </c>
      <c r="S1632" s="147">
        <v>0</v>
      </c>
      <c r="T1632" s="148">
        <f>S1632*H1632</f>
        <v>0</v>
      </c>
      <c r="AR1632" s="149" t="s">
        <v>298</v>
      </c>
      <c r="AT1632" s="149" t="s">
        <v>201</v>
      </c>
      <c r="AU1632" s="149" t="s">
        <v>86</v>
      </c>
      <c r="AY1632" s="17" t="s">
        <v>199</v>
      </c>
      <c r="BE1632" s="150">
        <f>IF(N1632="základní",J1632,0)</f>
        <v>0</v>
      </c>
      <c r="BF1632" s="150">
        <f>IF(N1632="snížená",J1632,0)</f>
        <v>0</v>
      </c>
      <c r="BG1632" s="150">
        <f>IF(N1632="zákl. přenesená",J1632,0)</f>
        <v>0</v>
      </c>
      <c r="BH1632" s="150">
        <f>IF(N1632="sníž. přenesená",J1632,0)</f>
        <v>0</v>
      </c>
      <c r="BI1632" s="150">
        <f>IF(N1632="nulová",J1632,0)</f>
        <v>0</v>
      </c>
      <c r="BJ1632" s="17" t="s">
        <v>86</v>
      </c>
      <c r="BK1632" s="150">
        <f>ROUND(I1632*H1632,2)</f>
        <v>0</v>
      </c>
      <c r="BL1632" s="17" t="s">
        <v>298</v>
      </c>
      <c r="BM1632" s="149" t="s">
        <v>2289</v>
      </c>
    </row>
    <row r="1633" spans="2:65" s="12" customFormat="1" ht="12">
      <c r="B1633" s="151"/>
      <c r="D1633" s="152" t="s">
        <v>207</v>
      </c>
      <c r="E1633" s="153" t="s">
        <v>1</v>
      </c>
      <c r="F1633" s="154" t="s">
        <v>2290</v>
      </c>
      <c r="H1633" s="155">
        <v>47.6</v>
      </c>
      <c r="I1633" s="156"/>
      <c r="L1633" s="151"/>
      <c r="M1633" s="157"/>
      <c r="T1633" s="158"/>
      <c r="AT1633" s="153" t="s">
        <v>207</v>
      </c>
      <c r="AU1633" s="153" t="s">
        <v>86</v>
      </c>
      <c r="AV1633" s="12" t="s">
        <v>86</v>
      </c>
      <c r="AW1633" s="12" t="s">
        <v>30</v>
      </c>
      <c r="AX1633" s="12" t="s">
        <v>73</v>
      </c>
      <c r="AY1633" s="153" t="s">
        <v>199</v>
      </c>
    </row>
    <row r="1634" spans="2:65" s="13" customFormat="1" ht="12">
      <c r="B1634" s="159"/>
      <c r="D1634" s="152" t="s">
        <v>207</v>
      </c>
      <c r="E1634" s="160" t="s">
        <v>1</v>
      </c>
      <c r="F1634" s="161" t="s">
        <v>209</v>
      </c>
      <c r="H1634" s="162">
        <v>47.6</v>
      </c>
      <c r="I1634" s="163"/>
      <c r="L1634" s="159"/>
      <c r="M1634" s="164"/>
      <c r="T1634" s="165"/>
      <c r="AT1634" s="160" t="s">
        <v>207</v>
      </c>
      <c r="AU1634" s="160" t="s">
        <v>86</v>
      </c>
      <c r="AV1634" s="13" t="s">
        <v>205</v>
      </c>
      <c r="AW1634" s="13" t="s">
        <v>30</v>
      </c>
      <c r="AX1634" s="13" t="s">
        <v>80</v>
      </c>
      <c r="AY1634" s="160" t="s">
        <v>199</v>
      </c>
    </row>
    <row r="1635" spans="2:65" s="1" customFormat="1" ht="24.25" customHeight="1">
      <c r="B1635" s="32"/>
      <c r="C1635" s="137" t="s">
        <v>2291</v>
      </c>
      <c r="D1635" s="137" t="s">
        <v>201</v>
      </c>
      <c r="E1635" s="138" t="s">
        <v>2292</v>
      </c>
      <c r="F1635" s="139" t="s">
        <v>2293</v>
      </c>
      <c r="G1635" s="140" t="s">
        <v>264</v>
      </c>
      <c r="H1635" s="141">
        <v>26.5</v>
      </c>
      <c r="I1635" s="142"/>
      <c r="J1635" s="143">
        <f>ROUND(I1635*H1635,2)</f>
        <v>0</v>
      </c>
      <c r="K1635" s="144"/>
      <c r="L1635" s="32"/>
      <c r="M1635" s="145" t="s">
        <v>1</v>
      </c>
      <c r="N1635" s="146" t="s">
        <v>39</v>
      </c>
      <c r="P1635" s="147">
        <f>O1635*H1635</f>
        <v>0</v>
      </c>
      <c r="Q1635" s="147">
        <v>1.2700000000000001E-3</v>
      </c>
      <c r="R1635" s="147">
        <f>Q1635*H1635</f>
        <v>3.3655000000000004E-2</v>
      </c>
      <c r="S1635" s="147">
        <v>0</v>
      </c>
      <c r="T1635" s="148">
        <f>S1635*H1635</f>
        <v>0</v>
      </c>
      <c r="AR1635" s="149" t="s">
        <v>298</v>
      </c>
      <c r="AT1635" s="149" t="s">
        <v>201</v>
      </c>
      <c r="AU1635" s="149" t="s">
        <v>86</v>
      </c>
      <c r="AY1635" s="17" t="s">
        <v>199</v>
      </c>
      <c r="BE1635" s="150">
        <f>IF(N1635="základní",J1635,0)</f>
        <v>0</v>
      </c>
      <c r="BF1635" s="150">
        <f>IF(N1635="snížená",J1635,0)</f>
        <v>0</v>
      </c>
      <c r="BG1635" s="150">
        <f>IF(N1635="zákl. přenesená",J1635,0)</f>
        <v>0</v>
      </c>
      <c r="BH1635" s="150">
        <f>IF(N1635="sníž. přenesená",J1635,0)</f>
        <v>0</v>
      </c>
      <c r="BI1635" s="150">
        <f>IF(N1635="nulová",J1635,0)</f>
        <v>0</v>
      </c>
      <c r="BJ1635" s="17" t="s">
        <v>86</v>
      </c>
      <c r="BK1635" s="150">
        <f>ROUND(I1635*H1635,2)</f>
        <v>0</v>
      </c>
      <c r="BL1635" s="17" t="s">
        <v>298</v>
      </c>
      <c r="BM1635" s="149" t="s">
        <v>2294</v>
      </c>
    </row>
    <row r="1636" spans="2:65" s="12" customFormat="1" ht="12">
      <c r="B1636" s="151"/>
      <c r="D1636" s="152" t="s">
        <v>207</v>
      </c>
      <c r="E1636" s="153" t="s">
        <v>1</v>
      </c>
      <c r="F1636" s="154" t="s">
        <v>2295</v>
      </c>
      <c r="H1636" s="155">
        <v>26.5</v>
      </c>
      <c r="I1636" s="156"/>
      <c r="L1636" s="151"/>
      <c r="M1636" s="157"/>
      <c r="T1636" s="158"/>
      <c r="AT1636" s="153" t="s">
        <v>207</v>
      </c>
      <c r="AU1636" s="153" t="s">
        <v>86</v>
      </c>
      <c r="AV1636" s="12" t="s">
        <v>86</v>
      </c>
      <c r="AW1636" s="12" t="s">
        <v>30</v>
      </c>
      <c r="AX1636" s="12" t="s">
        <v>73</v>
      </c>
      <c r="AY1636" s="153" t="s">
        <v>199</v>
      </c>
    </row>
    <row r="1637" spans="2:65" s="13" customFormat="1" ht="12">
      <c r="B1637" s="159"/>
      <c r="D1637" s="152" t="s">
        <v>207</v>
      </c>
      <c r="E1637" s="160" t="s">
        <v>1</v>
      </c>
      <c r="F1637" s="161" t="s">
        <v>209</v>
      </c>
      <c r="H1637" s="162">
        <v>26.5</v>
      </c>
      <c r="I1637" s="163"/>
      <c r="L1637" s="159"/>
      <c r="M1637" s="164"/>
      <c r="T1637" s="165"/>
      <c r="AT1637" s="160" t="s">
        <v>207</v>
      </c>
      <c r="AU1637" s="160" t="s">
        <v>86</v>
      </c>
      <c r="AV1637" s="13" t="s">
        <v>205</v>
      </c>
      <c r="AW1637" s="13" t="s">
        <v>30</v>
      </c>
      <c r="AX1637" s="13" t="s">
        <v>80</v>
      </c>
      <c r="AY1637" s="160" t="s">
        <v>199</v>
      </c>
    </row>
    <row r="1638" spans="2:65" s="1" customFormat="1" ht="24.25" customHeight="1">
      <c r="B1638" s="32"/>
      <c r="C1638" s="137" t="s">
        <v>2296</v>
      </c>
      <c r="D1638" s="137" t="s">
        <v>201</v>
      </c>
      <c r="E1638" s="138" t="s">
        <v>2297</v>
      </c>
      <c r="F1638" s="139" t="s">
        <v>2298</v>
      </c>
      <c r="G1638" s="140" t="s">
        <v>264</v>
      </c>
      <c r="H1638" s="141">
        <v>32</v>
      </c>
      <c r="I1638" s="142"/>
      <c r="J1638" s="143">
        <f>ROUND(I1638*H1638,2)</f>
        <v>0</v>
      </c>
      <c r="K1638" s="144"/>
      <c r="L1638" s="32"/>
      <c r="M1638" s="145" t="s">
        <v>1</v>
      </c>
      <c r="N1638" s="146" t="s">
        <v>39</v>
      </c>
      <c r="P1638" s="147">
        <f>O1638*H1638</f>
        <v>0</v>
      </c>
      <c r="Q1638" s="147">
        <v>5.9000000000000003E-4</v>
      </c>
      <c r="R1638" s="147">
        <f>Q1638*H1638</f>
        <v>1.8880000000000001E-2</v>
      </c>
      <c r="S1638" s="147">
        <v>0</v>
      </c>
      <c r="T1638" s="148">
        <f>S1638*H1638</f>
        <v>0</v>
      </c>
      <c r="AR1638" s="149" t="s">
        <v>298</v>
      </c>
      <c r="AT1638" s="149" t="s">
        <v>201</v>
      </c>
      <c r="AU1638" s="149" t="s">
        <v>86</v>
      </c>
      <c r="AY1638" s="17" t="s">
        <v>199</v>
      </c>
      <c r="BE1638" s="150">
        <f>IF(N1638="základní",J1638,0)</f>
        <v>0</v>
      </c>
      <c r="BF1638" s="150">
        <f>IF(N1638="snížená",J1638,0)</f>
        <v>0</v>
      </c>
      <c r="BG1638" s="150">
        <f>IF(N1638="zákl. přenesená",J1638,0)</f>
        <v>0</v>
      </c>
      <c r="BH1638" s="150">
        <f>IF(N1638="sníž. přenesená",J1638,0)</f>
        <v>0</v>
      </c>
      <c r="BI1638" s="150">
        <f>IF(N1638="nulová",J1638,0)</f>
        <v>0</v>
      </c>
      <c r="BJ1638" s="17" t="s">
        <v>86</v>
      </c>
      <c r="BK1638" s="150">
        <f>ROUND(I1638*H1638,2)</f>
        <v>0</v>
      </c>
      <c r="BL1638" s="17" t="s">
        <v>298</v>
      </c>
      <c r="BM1638" s="149" t="s">
        <v>2299</v>
      </c>
    </row>
    <row r="1639" spans="2:65" s="12" customFormat="1" ht="12">
      <c r="B1639" s="151"/>
      <c r="D1639" s="152" t="s">
        <v>207</v>
      </c>
      <c r="E1639" s="153" t="s">
        <v>1</v>
      </c>
      <c r="F1639" s="154" t="s">
        <v>2300</v>
      </c>
      <c r="H1639" s="155">
        <v>32</v>
      </c>
      <c r="I1639" s="156"/>
      <c r="L1639" s="151"/>
      <c r="M1639" s="157"/>
      <c r="T1639" s="158"/>
      <c r="AT1639" s="153" t="s">
        <v>207</v>
      </c>
      <c r="AU1639" s="153" t="s">
        <v>86</v>
      </c>
      <c r="AV1639" s="12" t="s">
        <v>86</v>
      </c>
      <c r="AW1639" s="12" t="s">
        <v>30</v>
      </c>
      <c r="AX1639" s="12" t="s">
        <v>73</v>
      </c>
      <c r="AY1639" s="153" t="s">
        <v>199</v>
      </c>
    </row>
    <row r="1640" spans="2:65" s="13" customFormat="1" ht="12">
      <c r="B1640" s="159"/>
      <c r="D1640" s="152" t="s">
        <v>207</v>
      </c>
      <c r="E1640" s="160" t="s">
        <v>1</v>
      </c>
      <c r="F1640" s="161" t="s">
        <v>209</v>
      </c>
      <c r="H1640" s="162">
        <v>32</v>
      </c>
      <c r="I1640" s="163"/>
      <c r="L1640" s="159"/>
      <c r="M1640" s="164"/>
      <c r="T1640" s="165"/>
      <c r="AT1640" s="160" t="s">
        <v>207</v>
      </c>
      <c r="AU1640" s="160" t="s">
        <v>86</v>
      </c>
      <c r="AV1640" s="13" t="s">
        <v>205</v>
      </c>
      <c r="AW1640" s="13" t="s">
        <v>30</v>
      </c>
      <c r="AX1640" s="13" t="s">
        <v>80</v>
      </c>
      <c r="AY1640" s="160" t="s">
        <v>199</v>
      </c>
    </row>
    <row r="1641" spans="2:65" s="1" customFormat="1" ht="24.25" customHeight="1">
      <c r="B1641" s="32"/>
      <c r="C1641" s="137" t="s">
        <v>2301</v>
      </c>
      <c r="D1641" s="137" t="s">
        <v>201</v>
      </c>
      <c r="E1641" s="138" t="s">
        <v>2302</v>
      </c>
      <c r="F1641" s="139" t="s">
        <v>2303</v>
      </c>
      <c r="G1641" s="140" t="s">
        <v>264</v>
      </c>
      <c r="H1641" s="141">
        <v>45</v>
      </c>
      <c r="I1641" s="142"/>
      <c r="J1641" s="143">
        <f>ROUND(I1641*H1641,2)</f>
        <v>0</v>
      </c>
      <c r="K1641" s="144"/>
      <c r="L1641" s="32"/>
      <c r="M1641" s="145" t="s">
        <v>1</v>
      </c>
      <c r="N1641" s="146" t="s">
        <v>39</v>
      </c>
      <c r="P1641" s="147">
        <f>O1641*H1641</f>
        <v>0</v>
      </c>
      <c r="Q1641" s="147">
        <v>4.6000000000000001E-4</v>
      </c>
      <c r="R1641" s="147">
        <f>Q1641*H1641</f>
        <v>2.07E-2</v>
      </c>
      <c r="S1641" s="147">
        <v>0</v>
      </c>
      <c r="T1641" s="148">
        <f>S1641*H1641</f>
        <v>0</v>
      </c>
      <c r="AR1641" s="149" t="s">
        <v>298</v>
      </c>
      <c r="AT1641" s="149" t="s">
        <v>201</v>
      </c>
      <c r="AU1641" s="149" t="s">
        <v>86</v>
      </c>
      <c r="AY1641" s="17" t="s">
        <v>199</v>
      </c>
      <c r="BE1641" s="150">
        <f>IF(N1641="základní",J1641,0)</f>
        <v>0</v>
      </c>
      <c r="BF1641" s="150">
        <f>IF(N1641="snížená",J1641,0)</f>
        <v>0</v>
      </c>
      <c r="BG1641" s="150">
        <f>IF(N1641="zákl. přenesená",J1641,0)</f>
        <v>0</v>
      </c>
      <c r="BH1641" s="150">
        <f>IF(N1641="sníž. přenesená",J1641,0)</f>
        <v>0</v>
      </c>
      <c r="BI1641" s="150">
        <f>IF(N1641="nulová",J1641,0)</f>
        <v>0</v>
      </c>
      <c r="BJ1641" s="17" t="s">
        <v>86</v>
      </c>
      <c r="BK1641" s="150">
        <f>ROUND(I1641*H1641,2)</f>
        <v>0</v>
      </c>
      <c r="BL1641" s="17" t="s">
        <v>298</v>
      </c>
      <c r="BM1641" s="149" t="s">
        <v>2304</v>
      </c>
    </row>
    <row r="1642" spans="2:65" s="12" customFormat="1" ht="12">
      <c r="B1642" s="151"/>
      <c r="D1642" s="152" t="s">
        <v>207</v>
      </c>
      <c r="E1642" s="153" t="s">
        <v>1</v>
      </c>
      <c r="F1642" s="154" t="s">
        <v>2305</v>
      </c>
      <c r="H1642" s="155">
        <v>45</v>
      </c>
      <c r="I1642" s="156"/>
      <c r="L1642" s="151"/>
      <c r="M1642" s="157"/>
      <c r="T1642" s="158"/>
      <c r="AT1642" s="153" t="s">
        <v>207</v>
      </c>
      <c r="AU1642" s="153" t="s">
        <v>86</v>
      </c>
      <c r="AV1642" s="12" t="s">
        <v>86</v>
      </c>
      <c r="AW1642" s="12" t="s">
        <v>30</v>
      </c>
      <c r="AX1642" s="12" t="s">
        <v>73</v>
      </c>
      <c r="AY1642" s="153" t="s">
        <v>199</v>
      </c>
    </row>
    <row r="1643" spans="2:65" s="13" customFormat="1" ht="12">
      <c r="B1643" s="159"/>
      <c r="D1643" s="152" t="s">
        <v>207</v>
      </c>
      <c r="E1643" s="160" t="s">
        <v>1</v>
      </c>
      <c r="F1643" s="161" t="s">
        <v>209</v>
      </c>
      <c r="H1643" s="162">
        <v>45</v>
      </c>
      <c r="I1643" s="163"/>
      <c r="L1643" s="159"/>
      <c r="M1643" s="164"/>
      <c r="T1643" s="165"/>
      <c r="AT1643" s="160" t="s">
        <v>207</v>
      </c>
      <c r="AU1643" s="160" t="s">
        <v>86</v>
      </c>
      <c r="AV1643" s="13" t="s">
        <v>205</v>
      </c>
      <c r="AW1643" s="13" t="s">
        <v>30</v>
      </c>
      <c r="AX1643" s="13" t="s">
        <v>80</v>
      </c>
      <c r="AY1643" s="160" t="s">
        <v>199</v>
      </c>
    </row>
    <row r="1644" spans="2:65" s="1" customFormat="1" ht="24.25" customHeight="1">
      <c r="B1644" s="32"/>
      <c r="C1644" s="137" t="s">
        <v>2306</v>
      </c>
      <c r="D1644" s="137" t="s">
        <v>201</v>
      </c>
      <c r="E1644" s="138" t="s">
        <v>2307</v>
      </c>
      <c r="F1644" s="139" t="s">
        <v>2308</v>
      </c>
      <c r="G1644" s="140" t="s">
        <v>264</v>
      </c>
      <c r="H1644" s="141">
        <v>7.7</v>
      </c>
      <c r="I1644" s="142"/>
      <c r="J1644" s="143">
        <f>ROUND(I1644*H1644,2)</f>
        <v>0</v>
      </c>
      <c r="K1644" s="144"/>
      <c r="L1644" s="32"/>
      <c r="M1644" s="145" t="s">
        <v>1</v>
      </c>
      <c r="N1644" s="146" t="s">
        <v>39</v>
      </c>
      <c r="P1644" s="147">
        <f>O1644*H1644</f>
        <v>0</v>
      </c>
      <c r="Q1644" s="147">
        <v>1.56E-3</v>
      </c>
      <c r="R1644" s="147">
        <f>Q1644*H1644</f>
        <v>1.2012E-2</v>
      </c>
      <c r="S1644" s="147">
        <v>0</v>
      </c>
      <c r="T1644" s="148">
        <f>S1644*H1644</f>
        <v>0</v>
      </c>
      <c r="AR1644" s="149" t="s">
        <v>298</v>
      </c>
      <c r="AT1644" s="149" t="s">
        <v>201</v>
      </c>
      <c r="AU1644" s="149" t="s">
        <v>86</v>
      </c>
      <c r="AY1644" s="17" t="s">
        <v>199</v>
      </c>
      <c r="BE1644" s="150">
        <f>IF(N1644="základní",J1644,0)</f>
        <v>0</v>
      </c>
      <c r="BF1644" s="150">
        <f>IF(N1644="snížená",J1644,0)</f>
        <v>0</v>
      </c>
      <c r="BG1644" s="150">
        <f>IF(N1644="zákl. přenesená",J1644,0)</f>
        <v>0</v>
      </c>
      <c r="BH1644" s="150">
        <f>IF(N1644="sníž. přenesená",J1644,0)</f>
        <v>0</v>
      </c>
      <c r="BI1644" s="150">
        <f>IF(N1644="nulová",J1644,0)</f>
        <v>0</v>
      </c>
      <c r="BJ1644" s="17" t="s">
        <v>86</v>
      </c>
      <c r="BK1644" s="150">
        <f>ROUND(I1644*H1644,2)</f>
        <v>0</v>
      </c>
      <c r="BL1644" s="17" t="s">
        <v>298</v>
      </c>
      <c r="BM1644" s="149" t="s">
        <v>2309</v>
      </c>
    </row>
    <row r="1645" spans="2:65" s="12" customFormat="1" ht="12">
      <c r="B1645" s="151"/>
      <c r="D1645" s="152" t="s">
        <v>207</v>
      </c>
      <c r="E1645" s="153" t="s">
        <v>1</v>
      </c>
      <c r="F1645" s="154" t="s">
        <v>2310</v>
      </c>
      <c r="H1645" s="155">
        <v>7.7</v>
      </c>
      <c r="I1645" s="156"/>
      <c r="L1645" s="151"/>
      <c r="M1645" s="157"/>
      <c r="T1645" s="158"/>
      <c r="AT1645" s="153" t="s">
        <v>207</v>
      </c>
      <c r="AU1645" s="153" t="s">
        <v>86</v>
      </c>
      <c r="AV1645" s="12" t="s">
        <v>86</v>
      </c>
      <c r="AW1645" s="12" t="s">
        <v>30</v>
      </c>
      <c r="AX1645" s="12" t="s">
        <v>73</v>
      </c>
      <c r="AY1645" s="153" t="s">
        <v>199</v>
      </c>
    </row>
    <row r="1646" spans="2:65" s="13" customFormat="1" ht="12">
      <c r="B1646" s="159"/>
      <c r="D1646" s="152" t="s">
        <v>207</v>
      </c>
      <c r="E1646" s="160" t="s">
        <v>1</v>
      </c>
      <c r="F1646" s="161" t="s">
        <v>209</v>
      </c>
      <c r="H1646" s="162">
        <v>7.7</v>
      </c>
      <c r="I1646" s="163"/>
      <c r="L1646" s="159"/>
      <c r="M1646" s="164"/>
      <c r="T1646" s="165"/>
      <c r="AT1646" s="160" t="s">
        <v>207</v>
      </c>
      <c r="AU1646" s="160" t="s">
        <v>86</v>
      </c>
      <c r="AV1646" s="13" t="s">
        <v>205</v>
      </c>
      <c r="AW1646" s="13" t="s">
        <v>30</v>
      </c>
      <c r="AX1646" s="13" t="s">
        <v>80</v>
      </c>
      <c r="AY1646" s="160" t="s">
        <v>199</v>
      </c>
    </row>
    <row r="1647" spans="2:65" s="1" customFormat="1" ht="24.25" customHeight="1">
      <c r="B1647" s="32"/>
      <c r="C1647" s="137" t="s">
        <v>2311</v>
      </c>
      <c r="D1647" s="137" t="s">
        <v>201</v>
      </c>
      <c r="E1647" s="138" t="s">
        <v>2312</v>
      </c>
      <c r="F1647" s="139" t="s">
        <v>2313</v>
      </c>
      <c r="G1647" s="140" t="s">
        <v>264</v>
      </c>
      <c r="H1647" s="141">
        <v>52.5</v>
      </c>
      <c r="I1647" s="142"/>
      <c r="J1647" s="143">
        <f>ROUND(I1647*H1647,2)</f>
        <v>0</v>
      </c>
      <c r="K1647" s="144"/>
      <c r="L1647" s="32"/>
      <c r="M1647" s="145" t="s">
        <v>1</v>
      </c>
      <c r="N1647" s="146" t="s">
        <v>39</v>
      </c>
      <c r="P1647" s="147">
        <f>O1647*H1647</f>
        <v>0</v>
      </c>
      <c r="Q1647" s="147">
        <v>2.8300000000000001E-3</v>
      </c>
      <c r="R1647" s="147">
        <f>Q1647*H1647</f>
        <v>0.14857500000000001</v>
      </c>
      <c r="S1647" s="147">
        <v>0</v>
      </c>
      <c r="T1647" s="148">
        <f>S1647*H1647</f>
        <v>0</v>
      </c>
      <c r="AR1647" s="149" t="s">
        <v>298</v>
      </c>
      <c r="AT1647" s="149" t="s">
        <v>201</v>
      </c>
      <c r="AU1647" s="149" t="s">
        <v>86</v>
      </c>
      <c r="AY1647" s="17" t="s">
        <v>199</v>
      </c>
      <c r="BE1647" s="150">
        <f>IF(N1647="základní",J1647,0)</f>
        <v>0</v>
      </c>
      <c r="BF1647" s="150">
        <f>IF(N1647="snížená",J1647,0)</f>
        <v>0</v>
      </c>
      <c r="BG1647" s="150">
        <f>IF(N1647="zákl. přenesená",J1647,0)</f>
        <v>0</v>
      </c>
      <c r="BH1647" s="150">
        <f>IF(N1647="sníž. přenesená",J1647,0)</f>
        <v>0</v>
      </c>
      <c r="BI1647" s="150">
        <f>IF(N1647="nulová",J1647,0)</f>
        <v>0</v>
      </c>
      <c r="BJ1647" s="17" t="s">
        <v>86</v>
      </c>
      <c r="BK1647" s="150">
        <f>ROUND(I1647*H1647,2)</f>
        <v>0</v>
      </c>
      <c r="BL1647" s="17" t="s">
        <v>298</v>
      </c>
      <c r="BM1647" s="149" t="s">
        <v>2314</v>
      </c>
    </row>
    <row r="1648" spans="2:65" s="12" customFormat="1" ht="12">
      <c r="B1648" s="151"/>
      <c r="D1648" s="152" t="s">
        <v>207</v>
      </c>
      <c r="E1648" s="153" t="s">
        <v>1</v>
      </c>
      <c r="F1648" s="154" t="s">
        <v>2315</v>
      </c>
      <c r="H1648" s="155">
        <v>52.5</v>
      </c>
      <c r="I1648" s="156"/>
      <c r="L1648" s="151"/>
      <c r="M1648" s="157"/>
      <c r="T1648" s="158"/>
      <c r="AT1648" s="153" t="s">
        <v>207</v>
      </c>
      <c r="AU1648" s="153" t="s">
        <v>86</v>
      </c>
      <c r="AV1648" s="12" t="s">
        <v>86</v>
      </c>
      <c r="AW1648" s="12" t="s">
        <v>30</v>
      </c>
      <c r="AX1648" s="12" t="s">
        <v>73</v>
      </c>
      <c r="AY1648" s="153" t="s">
        <v>199</v>
      </c>
    </row>
    <row r="1649" spans="2:65" s="13" customFormat="1" ht="12">
      <c r="B1649" s="159"/>
      <c r="D1649" s="152" t="s">
        <v>207</v>
      </c>
      <c r="E1649" s="160" t="s">
        <v>1</v>
      </c>
      <c r="F1649" s="161" t="s">
        <v>209</v>
      </c>
      <c r="H1649" s="162">
        <v>52.5</v>
      </c>
      <c r="I1649" s="163"/>
      <c r="L1649" s="159"/>
      <c r="M1649" s="164"/>
      <c r="T1649" s="165"/>
      <c r="AT1649" s="160" t="s">
        <v>207</v>
      </c>
      <c r="AU1649" s="160" t="s">
        <v>86</v>
      </c>
      <c r="AV1649" s="13" t="s">
        <v>205</v>
      </c>
      <c r="AW1649" s="13" t="s">
        <v>30</v>
      </c>
      <c r="AX1649" s="13" t="s">
        <v>80</v>
      </c>
      <c r="AY1649" s="160" t="s">
        <v>199</v>
      </c>
    </row>
    <row r="1650" spans="2:65" s="1" customFormat="1" ht="24.25" customHeight="1">
      <c r="B1650" s="32"/>
      <c r="C1650" s="137" t="s">
        <v>2316</v>
      </c>
      <c r="D1650" s="137" t="s">
        <v>201</v>
      </c>
      <c r="E1650" s="138" t="s">
        <v>2317</v>
      </c>
      <c r="F1650" s="139" t="s">
        <v>2318</v>
      </c>
      <c r="G1650" s="140" t="s">
        <v>264</v>
      </c>
      <c r="H1650" s="141">
        <v>12</v>
      </c>
      <c r="I1650" s="142"/>
      <c r="J1650" s="143">
        <f>ROUND(I1650*H1650,2)</f>
        <v>0</v>
      </c>
      <c r="K1650" s="144"/>
      <c r="L1650" s="32"/>
      <c r="M1650" s="145" t="s">
        <v>1</v>
      </c>
      <c r="N1650" s="146" t="s">
        <v>39</v>
      </c>
      <c r="P1650" s="147">
        <f>O1650*H1650</f>
        <v>0</v>
      </c>
      <c r="Q1650" s="147">
        <v>1.5E-3</v>
      </c>
      <c r="R1650" s="147">
        <f>Q1650*H1650</f>
        <v>1.8000000000000002E-2</v>
      </c>
      <c r="S1650" s="147">
        <v>0</v>
      </c>
      <c r="T1650" s="148">
        <f>S1650*H1650</f>
        <v>0</v>
      </c>
      <c r="AR1650" s="149" t="s">
        <v>298</v>
      </c>
      <c r="AT1650" s="149" t="s">
        <v>201</v>
      </c>
      <c r="AU1650" s="149" t="s">
        <v>86</v>
      </c>
      <c r="AY1650" s="17" t="s">
        <v>199</v>
      </c>
      <c r="BE1650" s="150">
        <f>IF(N1650="základní",J1650,0)</f>
        <v>0</v>
      </c>
      <c r="BF1650" s="150">
        <f>IF(N1650="snížená",J1650,0)</f>
        <v>0</v>
      </c>
      <c r="BG1650" s="150">
        <f>IF(N1650="zákl. přenesená",J1650,0)</f>
        <v>0</v>
      </c>
      <c r="BH1650" s="150">
        <f>IF(N1650="sníž. přenesená",J1650,0)</f>
        <v>0</v>
      </c>
      <c r="BI1650" s="150">
        <f>IF(N1650="nulová",J1650,0)</f>
        <v>0</v>
      </c>
      <c r="BJ1650" s="17" t="s">
        <v>86</v>
      </c>
      <c r="BK1650" s="150">
        <f>ROUND(I1650*H1650,2)</f>
        <v>0</v>
      </c>
      <c r="BL1650" s="17" t="s">
        <v>298</v>
      </c>
      <c r="BM1650" s="149" t="s">
        <v>2319</v>
      </c>
    </row>
    <row r="1651" spans="2:65" s="12" customFormat="1" ht="12">
      <c r="B1651" s="151"/>
      <c r="D1651" s="152" t="s">
        <v>207</v>
      </c>
      <c r="E1651" s="153" t="s">
        <v>1</v>
      </c>
      <c r="F1651" s="154" t="s">
        <v>2320</v>
      </c>
      <c r="H1651" s="155">
        <v>12</v>
      </c>
      <c r="I1651" s="156"/>
      <c r="L1651" s="151"/>
      <c r="M1651" s="157"/>
      <c r="T1651" s="158"/>
      <c r="AT1651" s="153" t="s">
        <v>207</v>
      </c>
      <c r="AU1651" s="153" t="s">
        <v>86</v>
      </c>
      <c r="AV1651" s="12" t="s">
        <v>86</v>
      </c>
      <c r="AW1651" s="12" t="s">
        <v>30</v>
      </c>
      <c r="AX1651" s="12" t="s">
        <v>73</v>
      </c>
      <c r="AY1651" s="153" t="s">
        <v>199</v>
      </c>
    </row>
    <row r="1652" spans="2:65" s="13" customFormat="1" ht="12">
      <c r="B1652" s="159"/>
      <c r="D1652" s="152" t="s">
        <v>207</v>
      </c>
      <c r="E1652" s="160" t="s">
        <v>1</v>
      </c>
      <c r="F1652" s="161" t="s">
        <v>209</v>
      </c>
      <c r="H1652" s="162">
        <v>12</v>
      </c>
      <c r="I1652" s="163"/>
      <c r="L1652" s="159"/>
      <c r="M1652" s="164"/>
      <c r="T1652" s="165"/>
      <c r="AT1652" s="160" t="s">
        <v>207</v>
      </c>
      <c r="AU1652" s="160" t="s">
        <v>86</v>
      </c>
      <c r="AV1652" s="13" t="s">
        <v>205</v>
      </c>
      <c r="AW1652" s="13" t="s">
        <v>30</v>
      </c>
      <c r="AX1652" s="13" t="s">
        <v>80</v>
      </c>
      <c r="AY1652" s="160" t="s">
        <v>199</v>
      </c>
    </row>
    <row r="1653" spans="2:65" s="1" customFormat="1" ht="24.25" customHeight="1">
      <c r="B1653" s="32"/>
      <c r="C1653" s="137" t="s">
        <v>2321</v>
      </c>
      <c r="D1653" s="137" t="s">
        <v>201</v>
      </c>
      <c r="E1653" s="138" t="s">
        <v>2322</v>
      </c>
      <c r="F1653" s="139" t="s">
        <v>2323</v>
      </c>
      <c r="G1653" s="140" t="s">
        <v>296</v>
      </c>
      <c r="H1653" s="141">
        <v>1</v>
      </c>
      <c r="I1653" s="142"/>
      <c r="J1653" s="143">
        <f>ROUND(I1653*H1653,2)</f>
        <v>0</v>
      </c>
      <c r="K1653" s="144"/>
      <c r="L1653" s="32"/>
      <c r="M1653" s="145" t="s">
        <v>1</v>
      </c>
      <c r="N1653" s="146" t="s">
        <v>39</v>
      </c>
      <c r="P1653" s="147">
        <f>O1653*H1653</f>
        <v>0</v>
      </c>
      <c r="Q1653" s="147">
        <v>1.56E-3</v>
      </c>
      <c r="R1653" s="147">
        <f>Q1653*H1653</f>
        <v>1.56E-3</v>
      </c>
      <c r="S1653" s="147">
        <v>0</v>
      </c>
      <c r="T1653" s="148">
        <f>S1653*H1653</f>
        <v>0</v>
      </c>
      <c r="AR1653" s="149" t="s">
        <v>298</v>
      </c>
      <c r="AT1653" s="149" t="s">
        <v>201</v>
      </c>
      <c r="AU1653" s="149" t="s">
        <v>86</v>
      </c>
      <c r="AY1653" s="17" t="s">
        <v>199</v>
      </c>
      <c r="BE1653" s="150">
        <f>IF(N1653="základní",J1653,0)</f>
        <v>0</v>
      </c>
      <c r="BF1653" s="150">
        <f>IF(N1653="snížená",J1653,0)</f>
        <v>0</v>
      </c>
      <c r="BG1653" s="150">
        <f>IF(N1653="zákl. přenesená",J1653,0)</f>
        <v>0</v>
      </c>
      <c r="BH1653" s="150">
        <f>IF(N1653="sníž. přenesená",J1653,0)</f>
        <v>0</v>
      </c>
      <c r="BI1653" s="150">
        <f>IF(N1653="nulová",J1653,0)</f>
        <v>0</v>
      </c>
      <c r="BJ1653" s="17" t="s">
        <v>86</v>
      </c>
      <c r="BK1653" s="150">
        <f>ROUND(I1653*H1653,2)</f>
        <v>0</v>
      </c>
      <c r="BL1653" s="17" t="s">
        <v>298</v>
      </c>
      <c r="BM1653" s="149" t="s">
        <v>2324</v>
      </c>
    </row>
    <row r="1654" spans="2:65" s="12" customFormat="1" ht="12">
      <c r="B1654" s="151"/>
      <c r="D1654" s="152" t="s">
        <v>207</v>
      </c>
      <c r="E1654" s="153" t="s">
        <v>1</v>
      </c>
      <c r="F1654" s="154" t="s">
        <v>1245</v>
      </c>
      <c r="H1654" s="155">
        <v>1</v>
      </c>
      <c r="I1654" s="156"/>
      <c r="L1654" s="151"/>
      <c r="M1654" s="157"/>
      <c r="T1654" s="158"/>
      <c r="AT1654" s="153" t="s">
        <v>207</v>
      </c>
      <c r="AU1654" s="153" t="s">
        <v>86</v>
      </c>
      <c r="AV1654" s="12" t="s">
        <v>86</v>
      </c>
      <c r="AW1654" s="12" t="s">
        <v>30</v>
      </c>
      <c r="AX1654" s="12" t="s">
        <v>73</v>
      </c>
      <c r="AY1654" s="153" t="s">
        <v>199</v>
      </c>
    </row>
    <row r="1655" spans="2:65" s="13" customFormat="1" ht="12">
      <c r="B1655" s="159"/>
      <c r="D1655" s="152" t="s">
        <v>207</v>
      </c>
      <c r="E1655" s="160" t="s">
        <v>1</v>
      </c>
      <c r="F1655" s="161" t="s">
        <v>2325</v>
      </c>
      <c r="H1655" s="162">
        <v>1</v>
      </c>
      <c r="I1655" s="163"/>
      <c r="L1655" s="159"/>
      <c r="M1655" s="164"/>
      <c r="T1655" s="165"/>
      <c r="AT1655" s="160" t="s">
        <v>207</v>
      </c>
      <c r="AU1655" s="160" t="s">
        <v>86</v>
      </c>
      <c r="AV1655" s="13" t="s">
        <v>205</v>
      </c>
      <c r="AW1655" s="13" t="s">
        <v>30</v>
      </c>
      <c r="AX1655" s="13" t="s">
        <v>80</v>
      </c>
      <c r="AY1655" s="160" t="s">
        <v>199</v>
      </c>
    </row>
    <row r="1656" spans="2:65" s="1" customFormat="1" ht="24.25" customHeight="1">
      <c r="B1656" s="32"/>
      <c r="C1656" s="137" t="s">
        <v>2326</v>
      </c>
      <c r="D1656" s="137" t="s">
        <v>201</v>
      </c>
      <c r="E1656" s="138" t="s">
        <v>2327</v>
      </c>
      <c r="F1656" s="139" t="s">
        <v>2328</v>
      </c>
      <c r="G1656" s="140" t="s">
        <v>296</v>
      </c>
      <c r="H1656" s="141">
        <v>7</v>
      </c>
      <c r="I1656" s="142"/>
      <c r="J1656" s="143">
        <f>ROUND(I1656*H1656,2)</f>
        <v>0</v>
      </c>
      <c r="K1656" s="144"/>
      <c r="L1656" s="32"/>
      <c r="M1656" s="145" t="s">
        <v>1</v>
      </c>
      <c r="N1656" s="146" t="s">
        <v>39</v>
      </c>
      <c r="P1656" s="147">
        <f>O1656*H1656</f>
        <v>0</v>
      </c>
      <c r="Q1656" s="147">
        <v>1.8E-3</v>
      </c>
      <c r="R1656" s="147">
        <f>Q1656*H1656</f>
        <v>1.26E-2</v>
      </c>
      <c r="S1656" s="147">
        <v>0</v>
      </c>
      <c r="T1656" s="148">
        <f>S1656*H1656</f>
        <v>0</v>
      </c>
      <c r="AR1656" s="149" t="s">
        <v>298</v>
      </c>
      <c r="AT1656" s="149" t="s">
        <v>201</v>
      </c>
      <c r="AU1656" s="149" t="s">
        <v>86</v>
      </c>
      <c r="AY1656" s="17" t="s">
        <v>199</v>
      </c>
      <c r="BE1656" s="150">
        <f>IF(N1656="základní",J1656,0)</f>
        <v>0</v>
      </c>
      <c r="BF1656" s="150">
        <f>IF(N1656="snížená",J1656,0)</f>
        <v>0</v>
      </c>
      <c r="BG1656" s="150">
        <f>IF(N1656="zákl. přenesená",J1656,0)</f>
        <v>0</v>
      </c>
      <c r="BH1656" s="150">
        <f>IF(N1656="sníž. přenesená",J1656,0)</f>
        <v>0</v>
      </c>
      <c r="BI1656" s="150">
        <f>IF(N1656="nulová",J1656,0)</f>
        <v>0</v>
      </c>
      <c r="BJ1656" s="17" t="s">
        <v>86</v>
      </c>
      <c r="BK1656" s="150">
        <f>ROUND(I1656*H1656,2)</f>
        <v>0</v>
      </c>
      <c r="BL1656" s="17" t="s">
        <v>298</v>
      </c>
      <c r="BM1656" s="149" t="s">
        <v>2329</v>
      </c>
    </row>
    <row r="1657" spans="2:65" s="12" customFormat="1" ht="12">
      <c r="B1657" s="151"/>
      <c r="D1657" s="152" t="s">
        <v>207</v>
      </c>
      <c r="E1657" s="153" t="s">
        <v>1</v>
      </c>
      <c r="F1657" s="154" t="s">
        <v>1145</v>
      </c>
      <c r="H1657" s="155">
        <v>7</v>
      </c>
      <c r="I1657" s="156"/>
      <c r="L1657" s="151"/>
      <c r="M1657" s="157"/>
      <c r="T1657" s="158"/>
      <c r="AT1657" s="153" t="s">
        <v>207</v>
      </c>
      <c r="AU1657" s="153" t="s">
        <v>86</v>
      </c>
      <c r="AV1657" s="12" t="s">
        <v>86</v>
      </c>
      <c r="AW1657" s="12" t="s">
        <v>30</v>
      </c>
      <c r="AX1657" s="12" t="s">
        <v>73</v>
      </c>
      <c r="AY1657" s="153" t="s">
        <v>199</v>
      </c>
    </row>
    <row r="1658" spans="2:65" s="13" customFormat="1" ht="12">
      <c r="B1658" s="159"/>
      <c r="D1658" s="152" t="s">
        <v>207</v>
      </c>
      <c r="E1658" s="160" t="s">
        <v>1</v>
      </c>
      <c r="F1658" s="161" t="s">
        <v>2330</v>
      </c>
      <c r="H1658" s="162">
        <v>7</v>
      </c>
      <c r="I1658" s="163"/>
      <c r="L1658" s="159"/>
      <c r="M1658" s="164"/>
      <c r="T1658" s="165"/>
      <c r="AT1658" s="160" t="s">
        <v>207</v>
      </c>
      <c r="AU1658" s="160" t="s">
        <v>86</v>
      </c>
      <c r="AV1658" s="13" t="s">
        <v>205</v>
      </c>
      <c r="AW1658" s="13" t="s">
        <v>30</v>
      </c>
      <c r="AX1658" s="13" t="s">
        <v>80</v>
      </c>
      <c r="AY1658" s="160" t="s">
        <v>199</v>
      </c>
    </row>
    <row r="1659" spans="2:65" s="1" customFormat="1" ht="24.25" customHeight="1">
      <c r="B1659" s="32"/>
      <c r="C1659" s="137" t="s">
        <v>2331</v>
      </c>
      <c r="D1659" s="137" t="s">
        <v>201</v>
      </c>
      <c r="E1659" s="138" t="s">
        <v>2332</v>
      </c>
      <c r="F1659" s="139" t="s">
        <v>2333</v>
      </c>
      <c r="G1659" s="140" t="s">
        <v>296</v>
      </c>
      <c r="H1659" s="141">
        <v>2</v>
      </c>
      <c r="I1659" s="142"/>
      <c r="J1659" s="143">
        <f>ROUND(I1659*H1659,2)</f>
        <v>0</v>
      </c>
      <c r="K1659" s="144"/>
      <c r="L1659" s="32"/>
      <c r="M1659" s="145" t="s">
        <v>1</v>
      </c>
      <c r="N1659" s="146" t="s">
        <v>39</v>
      </c>
      <c r="P1659" s="147">
        <f>O1659*H1659</f>
        <v>0</v>
      </c>
      <c r="Q1659" s="147">
        <v>2.4399999999999999E-3</v>
      </c>
      <c r="R1659" s="147">
        <f>Q1659*H1659</f>
        <v>4.8799999999999998E-3</v>
      </c>
      <c r="S1659" s="147">
        <v>0</v>
      </c>
      <c r="T1659" s="148">
        <f>S1659*H1659</f>
        <v>0</v>
      </c>
      <c r="AR1659" s="149" t="s">
        <v>298</v>
      </c>
      <c r="AT1659" s="149" t="s">
        <v>201</v>
      </c>
      <c r="AU1659" s="149" t="s">
        <v>86</v>
      </c>
      <c r="AY1659" s="17" t="s">
        <v>199</v>
      </c>
      <c r="BE1659" s="150">
        <f>IF(N1659="základní",J1659,0)</f>
        <v>0</v>
      </c>
      <c r="BF1659" s="150">
        <f>IF(N1659="snížená",J1659,0)</f>
        <v>0</v>
      </c>
      <c r="BG1659" s="150">
        <f>IF(N1659="zákl. přenesená",J1659,0)</f>
        <v>0</v>
      </c>
      <c r="BH1659" s="150">
        <f>IF(N1659="sníž. přenesená",J1659,0)</f>
        <v>0</v>
      </c>
      <c r="BI1659" s="150">
        <f>IF(N1659="nulová",J1659,0)</f>
        <v>0</v>
      </c>
      <c r="BJ1659" s="17" t="s">
        <v>86</v>
      </c>
      <c r="BK1659" s="150">
        <f>ROUND(I1659*H1659,2)</f>
        <v>0</v>
      </c>
      <c r="BL1659" s="17" t="s">
        <v>298</v>
      </c>
      <c r="BM1659" s="149" t="s">
        <v>2334</v>
      </c>
    </row>
    <row r="1660" spans="2:65" s="12" customFormat="1" ht="12">
      <c r="B1660" s="151"/>
      <c r="D1660" s="152" t="s">
        <v>207</v>
      </c>
      <c r="E1660" s="153" t="s">
        <v>1</v>
      </c>
      <c r="F1660" s="154" t="s">
        <v>1449</v>
      </c>
      <c r="H1660" s="155">
        <v>2</v>
      </c>
      <c r="I1660" s="156"/>
      <c r="L1660" s="151"/>
      <c r="M1660" s="157"/>
      <c r="T1660" s="158"/>
      <c r="AT1660" s="153" t="s">
        <v>207</v>
      </c>
      <c r="AU1660" s="153" t="s">
        <v>86</v>
      </c>
      <c r="AV1660" s="12" t="s">
        <v>86</v>
      </c>
      <c r="AW1660" s="12" t="s">
        <v>30</v>
      </c>
      <c r="AX1660" s="12" t="s">
        <v>73</v>
      </c>
      <c r="AY1660" s="153" t="s">
        <v>199</v>
      </c>
    </row>
    <row r="1661" spans="2:65" s="13" customFormat="1" ht="12">
      <c r="B1661" s="159"/>
      <c r="D1661" s="152" t="s">
        <v>207</v>
      </c>
      <c r="E1661" s="160" t="s">
        <v>1</v>
      </c>
      <c r="F1661" s="161" t="s">
        <v>2335</v>
      </c>
      <c r="H1661" s="162">
        <v>2</v>
      </c>
      <c r="I1661" s="163"/>
      <c r="L1661" s="159"/>
      <c r="M1661" s="164"/>
      <c r="T1661" s="165"/>
      <c r="AT1661" s="160" t="s">
        <v>207</v>
      </c>
      <c r="AU1661" s="160" t="s">
        <v>86</v>
      </c>
      <c r="AV1661" s="13" t="s">
        <v>205</v>
      </c>
      <c r="AW1661" s="13" t="s">
        <v>30</v>
      </c>
      <c r="AX1661" s="13" t="s">
        <v>80</v>
      </c>
      <c r="AY1661" s="160" t="s">
        <v>199</v>
      </c>
    </row>
    <row r="1662" spans="2:65" s="1" customFormat="1" ht="24.25" customHeight="1">
      <c r="B1662" s="32"/>
      <c r="C1662" s="137" t="s">
        <v>2336</v>
      </c>
      <c r="D1662" s="137" t="s">
        <v>201</v>
      </c>
      <c r="E1662" s="138" t="s">
        <v>2337</v>
      </c>
      <c r="F1662" s="139" t="s">
        <v>2338</v>
      </c>
      <c r="G1662" s="140" t="s">
        <v>296</v>
      </c>
      <c r="H1662" s="141">
        <v>1</v>
      </c>
      <c r="I1662" s="142"/>
      <c r="J1662" s="143">
        <f>ROUND(I1662*H1662,2)</f>
        <v>0</v>
      </c>
      <c r="K1662" s="144"/>
      <c r="L1662" s="32"/>
      <c r="M1662" s="145" t="s">
        <v>1</v>
      </c>
      <c r="N1662" s="146" t="s">
        <v>39</v>
      </c>
      <c r="P1662" s="147">
        <f>O1662*H1662</f>
        <v>0</v>
      </c>
      <c r="Q1662" s="147">
        <v>4.15E-3</v>
      </c>
      <c r="R1662" s="147">
        <f>Q1662*H1662</f>
        <v>4.15E-3</v>
      </c>
      <c r="S1662" s="147">
        <v>0</v>
      </c>
      <c r="T1662" s="148">
        <f>S1662*H1662</f>
        <v>0</v>
      </c>
      <c r="AR1662" s="149" t="s">
        <v>298</v>
      </c>
      <c r="AT1662" s="149" t="s">
        <v>201</v>
      </c>
      <c r="AU1662" s="149" t="s">
        <v>86</v>
      </c>
      <c r="AY1662" s="17" t="s">
        <v>199</v>
      </c>
      <c r="BE1662" s="150">
        <f>IF(N1662="základní",J1662,0)</f>
        <v>0</v>
      </c>
      <c r="BF1662" s="150">
        <f>IF(N1662="snížená",J1662,0)</f>
        <v>0</v>
      </c>
      <c r="BG1662" s="150">
        <f>IF(N1662="zákl. přenesená",J1662,0)</f>
        <v>0</v>
      </c>
      <c r="BH1662" s="150">
        <f>IF(N1662="sníž. přenesená",J1662,0)</f>
        <v>0</v>
      </c>
      <c r="BI1662" s="150">
        <f>IF(N1662="nulová",J1662,0)</f>
        <v>0</v>
      </c>
      <c r="BJ1662" s="17" t="s">
        <v>86</v>
      </c>
      <c r="BK1662" s="150">
        <f>ROUND(I1662*H1662,2)</f>
        <v>0</v>
      </c>
      <c r="BL1662" s="17" t="s">
        <v>298</v>
      </c>
      <c r="BM1662" s="149" t="s">
        <v>2339</v>
      </c>
    </row>
    <row r="1663" spans="2:65" s="12" customFormat="1" ht="12">
      <c r="B1663" s="151"/>
      <c r="D1663" s="152" t="s">
        <v>207</v>
      </c>
      <c r="E1663" s="153" t="s">
        <v>1</v>
      </c>
      <c r="F1663" s="154" t="s">
        <v>1245</v>
      </c>
      <c r="H1663" s="155">
        <v>1</v>
      </c>
      <c r="I1663" s="156"/>
      <c r="L1663" s="151"/>
      <c r="M1663" s="157"/>
      <c r="T1663" s="158"/>
      <c r="AT1663" s="153" t="s">
        <v>207</v>
      </c>
      <c r="AU1663" s="153" t="s">
        <v>86</v>
      </c>
      <c r="AV1663" s="12" t="s">
        <v>86</v>
      </c>
      <c r="AW1663" s="12" t="s">
        <v>30</v>
      </c>
      <c r="AX1663" s="12" t="s">
        <v>73</v>
      </c>
      <c r="AY1663" s="153" t="s">
        <v>199</v>
      </c>
    </row>
    <row r="1664" spans="2:65" s="13" customFormat="1" ht="12">
      <c r="B1664" s="159"/>
      <c r="D1664" s="152" t="s">
        <v>207</v>
      </c>
      <c r="E1664" s="160" t="s">
        <v>1</v>
      </c>
      <c r="F1664" s="161" t="s">
        <v>2340</v>
      </c>
      <c r="H1664" s="162">
        <v>1</v>
      </c>
      <c r="I1664" s="163"/>
      <c r="L1664" s="159"/>
      <c r="M1664" s="164"/>
      <c r="T1664" s="165"/>
      <c r="AT1664" s="160" t="s">
        <v>207</v>
      </c>
      <c r="AU1664" s="160" t="s">
        <v>86</v>
      </c>
      <c r="AV1664" s="13" t="s">
        <v>205</v>
      </c>
      <c r="AW1664" s="13" t="s">
        <v>30</v>
      </c>
      <c r="AX1664" s="13" t="s">
        <v>80</v>
      </c>
      <c r="AY1664" s="160" t="s">
        <v>199</v>
      </c>
    </row>
    <row r="1665" spans="2:65" s="1" customFormat="1" ht="21.75" customHeight="1">
      <c r="B1665" s="32"/>
      <c r="C1665" s="137" t="s">
        <v>2341</v>
      </c>
      <c r="D1665" s="137" t="s">
        <v>201</v>
      </c>
      <c r="E1665" s="138" t="s">
        <v>2342</v>
      </c>
      <c r="F1665" s="139" t="s">
        <v>2343</v>
      </c>
      <c r="G1665" s="140" t="s">
        <v>264</v>
      </c>
      <c r="H1665" s="141">
        <v>7.7</v>
      </c>
      <c r="I1665" s="142"/>
      <c r="J1665" s="143">
        <f>ROUND(I1665*H1665,2)</f>
        <v>0</v>
      </c>
      <c r="K1665" s="144"/>
      <c r="L1665" s="32"/>
      <c r="M1665" s="145" t="s">
        <v>1</v>
      </c>
      <c r="N1665" s="146" t="s">
        <v>39</v>
      </c>
      <c r="P1665" s="147">
        <f>O1665*H1665</f>
        <v>0</v>
      </c>
      <c r="Q1665" s="147">
        <v>8.9999999999999998E-4</v>
      </c>
      <c r="R1665" s="147">
        <f>Q1665*H1665</f>
        <v>6.9300000000000004E-3</v>
      </c>
      <c r="S1665" s="147">
        <v>0</v>
      </c>
      <c r="T1665" s="148">
        <f>S1665*H1665</f>
        <v>0</v>
      </c>
      <c r="AR1665" s="149" t="s">
        <v>298</v>
      </c>
      <c r="AT1665" s="149" t="s">
        <v>201</v>
      </c>
      <c r="AU1665" s="149" t="s">
        <v>86</v>
      </c>
      <c r="AY1665" s="17" t="s">
        <v>199</v>
      </c>
      <c r="BE1665" s="150">
        <f>IF(N1665="základní",J1665,0)</f>
        <v>0</v>
      </c>
      <c r="BF1665" s="150">
        <f>IF(N1665="snížená",J1665,0)</f>
        <v>0</v>
      </c>
      <c r="BG1665" s="150">
        <f>IF(N1665="zákl. přenesená",J1665,0)</f>
        <v>0</v>
      </c>
      <c r="BH1665" s="150">
        <f>IF(N1665="sníž. přenesená",J1665,0)</f>
        <v>0</v>
      </c>
      <c r="BI1665" s="150">
        <f>IF(N1665="nulová",J1665,0)</f>
        <v>0</v>
      </c>
      <c r="BJ1665" s="17" t="s">
        <v>86</v>
      </c>
      <c r="BK1665" s="150">
        <f>ROUND(I1665*H1665,2)</f>
        <v>0</v>
      </c>
      <c r="BL1665" s="17" t="s">
        <v>298</v>
      </c>
      <c r="BM1665" s="149" t="s">
        <v>2344</v>
      </c>
    </row>
    <row r="1666" spans="2:65" s="12" customFormat="1" ht="12">
      <c r="B1666" s="151"/>
      <c r="D1666" s="152" t="s">
        <v>207</v>
      </c>
      <c r="E1666" s="153" t="s">
        <v>1</v>
      </c>
      <c r="F1666" s="154" t="s">
        <v>2310</v>
      </c>
      <c r="H1666" s="155">
        <v>7.7</v>
      </c>
      <c r="I1666" s="156"/>
      <c r="L1666" s="151"/>
      <c r="M1666" s="157"/>
      <c r="T1666" s="158"/>
      <c r="AT1666" s="153" t="s">
        <v>207</v>
      </c>
      <c r="AU1666" s="153" t="s">
        <v>86</v>
      </c>
      <c r="AV1666" s="12" t="s">
        <v>86</v>
      </c>
      <c r="AW1666" s="12" t="s">
        <v>30</v>
      </c>
      <c r="AX1666" s="12" t="s">
        <v>73</v>
      </c>
      <c r="AY1666" s="153" t="s">
        <v>199</v>
      </c>
    </row>
    <row r="1667" spans="2:65" s="13" customFormat="1" ht="12">
      <c r="B1667" s="159"/>
      <c r="D1667" s="152" t="s">
        <v>207</v>
      </c>
      <c r="E1667" s="160" t="s">
        <v>1</v>
      </c>
      <c r="F1667" s="161" t="s">
        <v>2345</v>
      </c>
      <c r="H1667" s="162">
        <v>7.7</v>
      </c>
      <c r="I1667" s="163"/>
      <c r="L1667" s="159"/>
      <c r="M1667" s="164"/>
      <c r="T1667" s="165"/>
      <c r="AT1667" s="160" t="s">
        <v>207</v>
      </c>
      <c r="AU1667" s="160" t="s">
        <v>86</v>
      </c>
      <c r="AV1667" s="13" t="s">
        <v>205</v>
      </c>
      <c r="AW1667" s="13" t="s">
        <v>30</v>
      </c>
      <c r="AX1667" s="13" t="s">
        <v>80</v>
      </c>
      <c r="AY1667" s="160" t="s">
        <v>199</v>
      </c>
    </row>
    <row r="1668" spans="2:65" s="1" customFormat="1" ht="21.75" customHeight="1">
      <c r="B1668" s="32"/>
      <c r="C1668" s="137" t="s">
        <v>2346</v>
      </c>
      <c r="D1668" s="137" t="s">
        <v>201</v>
      </c>
      <c r="E1668" s="138" t="s">
        <v>2347</v>
      </c>
      <c r="F1668" s="139" t="s">
        <v>2348</v>
      </c>
      <c r="G1668" s="140" t="s">
        <v>264</v>
      </c>
      <c r="H1668" s="141">
        <v>52.5</v>
      </c>
      <c r="I1668" s="142"/>
      <c r="J1668" s="143">
        <f>ROUND(I1668*H1668,2)</f>
        <v>0</v>
      </c>
      <c r="K1668" s="144"/>
      <c r="L1668" s="32"/>
      <c r="M1668" s="145" t="s">
        <v>1</v>
      </c>
      <c r="N1668" s="146" t="s">
        <v>39</v>
      </c>
      <c r="P1668" s="147">
        <f>O1668*H1668</f>
        <v>0</v>
      </c>
      <c r="Q1668" s="147">
        <v>9.2000000000000003E-4</v>
      </c>
      <c r="R1668" s="147">
        <f>Q1668*H1668</f>
        <v>4.8300000000000003E-2</v>
      </c>
      <c r="S1668" s="147">
        <v>0</v>
      </c>
      <c r="T1668" s="148">
        <f>S1668*H1668</f>
        <v>0</v>
      </c>
      <c r="AR1668" s="149" t="s">
        <v>298</v>
      </c>
      <c r="AT1668" s="149" t="s">
        <v>201</v>
      </c>
      <c r="AU1668" s="149" t="s">
        <v>86</v>
      </c>
      <c r="AY1668" s="17" t="s">
        <v>199</v>
      </c>
      <c r="BE1668" s="150">
        <f>IF(N1668="základní",J1668,0)</f>
        <v>0</v>
      </c>
      <c r="BF1668" s="150">
        <f>IF(N1668="snížená",J1668,0)</f>
        <v>0</v>
      </c>
      <c r="BG1668" s="150">
        <f>IF(N1668="zákl. přenesená",J1668,0)</f>
        <v>0</v>
      </c>
      <c r="BH1668" s="150">
        <f>IF(N1668="sníž. přenesená",J1668,0)</f>
        <v>0</v>
      </c>
      <c r="BI1668" s="150">
        <f>IF(N1668="nulová",J1668,0)</f>
        <v>0</v>
      </c>
      <c r="BJ1668" s="17" t="s">
        <v>86</v>
      </c>
      <c r="BK1668" s="150">
        <f>ROUND(I1668*H1668,2)</f>
        <v>0</v>
      </c>
      <c r="BL1668" s="17" t="s">
        <v>298</v>
      </c>
      <c r="BM1668" s="149" t="s">
        <v>2349</v>
      </c>
    </row>
    <row r="1669" spans="2:65" s="12" customFormat="1" ht="12">
      <c r="B1669" s="151"/>
      <c r="D1669" s="152" t="s">
        <v>207</v>
      </c>
      <c r="E1669" s="153" t="s">
        <v>1</v>
      </c>
      <c r="F1669" s="154" t="s">
        <v>2315</v>
      </c>
      <c r="H1669" s="155">
        <v>52.5</v>
      </c>
      <c r="I1669" s="156"/>
      <c r="L1669" s="151"/>
      <c r="M1669" s="157"/>
      <c r="T1669" s="158"/>
      <c r="AT1669" s="153" t="s">
        <v>207</v>
      </c>
      <c r="AU1669" s="153" t="s">
        <v>86</v>
      </c>
      <c r="AV1669" s="12" t="s">
        <v>86</v>
      </c>
      <c r="AW1669" s="12" t="s">
        <v>30</v>
      </c>
      <c r="AX1669" s="12" t="s">
        <v>73</v>
      </c>
      <c r="AY1669" s="153" t="s">
        <v>199</v>
      </c>
    </row>
    <row r="1670" spans="2:65" s="13" customFormat="1" ht="12">
      <c r="B1670" s="159"/>
      <c r="D1670" s="152" t="s">
        <v>207</v>
      </c>
      <c r="E1670" s="160" t="s">
        <v>1</v>
      </c>
      <c r="F1670" s="161" t="s">
        <v>228</v>
      </c>
      <c r="H1670" s="162">
        <v>52.5</v>
      </c>
      <c r="I1670" s="163"/>
      <c r="L1670" s="159"/>
      <c r="M1670" s="164"/>
      <c r="T1670" s="165"/>
      <c r="AT1670" s="160" t="s">
        <v>207</v>
      </c>
      <c r="AU1670" s="160" t="s">
        <v>86</v>
      </c>
      <c r="AV1670" s="13" t="s">
        <v>205</v>
      </c>
      <c r="AW1670" s="13" t="s">
        <v>30</v>
      </c>
      <c r="AX1670" s="13" t="s">
        <v>80</v>
      </c>
      <c r="AY1670" s="160" t="s">
        <v>199</v>
      </c>
    </row>
    <row r="1671" spans="2:65" s="1" customFormat="1" ht="24.25" customHeight="1">
      <c r="B1671" s="32"/>
      <c r="C1671" s="137" t="s">
        <v>2350</v>
      </c>
      <c r="D1671" s="137" t="s">
        <v>201</v>
      </c>
      <c r="E1671" s="138" t="s">
        <v>2351</v>
      </c>
      <c r="F1671" s="139" t="s">
        <v>2352</v>
      </c>
      <c r="G1671" s="140" t="s">
        <v>296</v>
      </c>
      <c r="H1671" s="141">
        <v>1</v>
      </c>
      <c r="I1671" s="142"/>
      <c r="J1671" s="143">
        <f>ROUND(I1671*H1671,2)</f>
        <v>0</v>
      </c>
      <c r="K1671" s="144"/>
      <c r="L1671" s="32"/>
      <c r="M1671" s="145" t="s">
        <v>1</v>
      </c>
      <c r="N1671" s="146" t="s">
        <v>39</v>
      </c>
      <c r="P1671" s="147">
        <f>O1671*H1671</f>
        <v>0</v>
      </c>
      <c r="Q1671" s="147">
        <v>1.9000000000000001E-4</v>
      </c>
      <c r="R1671" s="147">
        <f>Q1671*H1671</f>
        <v>1.9000000000000001E-4</v>
      </c>
      <c r="S1671" s="147">
        <v>0</v>
      </c>
      <c r="T1671" s="148">
        <f>S1671*H1671</f>
        <v>0</v>
      </c>
      <c r="AR1671" s="149" t="s">
        <v>298</v>
      </c>
      <c r="AT1671" s="149" t="s">
        <v>201</v>
      </c>
      <c r="AU1671" s="149" t="s">
        <v>86</v>
      </c>
      <c r="AY1671" s="17" t="s">
        <v>199</v>
      </c>
      <c r="BE1671" s="150">
        <f>IF(N1671="základní",J1671,0)</f>
        <v>0</v>
      </c>
      <c r="BF1671" s="150">
        <f>IF(N1671="snížená",J1671,0)</f>
        <v>0</v>
      </c>
      <c r="BG1671" s="150">
        <f>IF(N1671="zákl. přenesená",J1671,0)</f>
        <v>0</v>
      </c>
      <c r="BH1671" s="150">
        <f>IF(N1671="sníž. přenesená",J1671,0)</f>
        <v>0</v>
      </c>
      <c r="BI1671" s="150">
        <f>IF(N1671="nulová",J1671,0)</f>
        <v>0</v>
      </c>
      <c r="BJ1671" s="17" t="s">
        <v>86</v>
      </c>
      <c r="BK1671" s="150">
        <f>ROUND(I1671*H1671,2)</f>
        <v>0</v>
      </c>
      <c r="BL1671" s="17" t="s">
        <v>298</v>
      </c>
      <c r="BM1671" s="149" t="s">
        <v>2353</v>
      </c>
    </row>
    <row r="1672" spans="2:65" s="12" customFormat="1" ht="12">
      <c r="B1672" s="151"/>
      <c r="D1672" s="152" t="s">
        <v>207</v>
      </c>
      <c r="E1672" s="153" t="s">
        <v>1</v>
      </c>
      <c r="F1672" s="154" t="s">
        <v>1245</v>
      </c>
      <c r="H1672" s="155">
        <v>1</v>
      </c>
      <c r="I1672" s="156"/>
      <c r="L1672" s="151"/>
      <c r="M1672" s="157"/>
      <c r="T1672" s="158"/>
      <c r="AT1672" s="153" t="s">
        <v>207</v>
      </c>
      <c r="AU1672" s="153" t="s">
        <v>86</v>
      </c>
      <c r="AV1672" s="12" t="s">
        <v>86</v>
      </c>
      <c r="AW1672" s="12" t="s">
        <v>30</v>
      </c>
      <c r="AX1672" s="12" t="s">
        <v>73</v>
      </c>
      <c r="AY1672" s="153" t="s">
        <v>199</v>
      </c>
    </row>
    <row r="1673" spans="2:65" s="13" customFormat="1" ht="12">
      <c r="B1673" s="159"/>
      <c r="D1673" s="152" t="s">
        <v>207</v>
      </c>
      <c r="E1673" s="160" t="s">
        <v>1</v>
      </c>
      <c r="F1673" s="161" t="s">
        <v>2345</v>
      </c>
      <c r="H1673" s="162">
        <v>1</v>
      </c>
      <c r="I1673" s="163"/>
      <c r="L1673" s="159"/>
      <c r="M1673" s="164"/>
      <c r="T1673" s="165"/>
      <c r="AT1673" s="160" t="s">
        <v>207</v>
      </c>
      <c r="AU1673" s="160" t="s">
        <v>86</v>
      </c>
      <c r="AV1673" s="13" t="s">
        <v>205</v>
      </c>
      <c r="AW1673" s="13" t="s">
        <v>30</v>
      </c>
      <c r="AX1673" s="13" t="s">
        <v>80</v>
      </c>
      <c r="AY1673" s="160" t="s">
        <v>199</v>
      </c>
    </row>
    <row r="1674" spans="2:65" s="1" customFormat="1" ht="24.25" customHeight="1">
      <c r="B1674" s="32"/>
      <c r="C1674" s="137" t="s">
        <v>2354</v>
      </c>
      <c r="D1674" s="137" t="s">
        <v>201</v>
      </c>
      <c r="E1674" s="138" t="s">
        <v>2355</v>
      </c>
      <c r="F1674" s="139" t="s">
        <v>2356</v>
      </c>
      <c r="G1674" s="140" t="s">
        <v>296</v>
      </c>
      <c r="H1674" s="141">
        <v>4</v>
      </c>
      <c r="I1674" s="142"/>
      <c r="J1674" s="143">
        <f>ROUND(I1674*H1674,2)</f>
        <v>0</v>
      </c>
      <c r="K1674" s="144"/>
      <c r="L1674" s="32"/>
      <c r="M1674" s="145" t="s">
        <v>1</v>
      </c>
      <c r="N1674" s="146" t="s">
        <v>39</v>
      </c>
      <c r="P1674" s="147">
        <f>O1674*H1674</f>
        <v>0</v>
      </c>
      <c r="Q1674" s="147">
        <v>1.9000000000000001E-4</v>
      </c>
      <c r="R1674" s="147">
        <f>Q1674*H1674</f>
        <v>7.6000000000000004E-4</v>
      </c>
      <c r="S1674" s="147">
        <v>0</v>
      </c>
      <c r="T1674" s="148">
        <f>S1674*H1674</f>
        <v>0</v>
      </c>
      <c r="AR1674" s="149" t="s">
        <v>298</v>
      </c>
      <c r="AT1674" s="149" t="s">
        <v>201</v>
      </c>
      <c r="AU1674" s="149" t="s">
        <v>86</v>
      </c>
      <c r="AY1674" s="17" t="s">
        <v>199</v>
      </c>
      <c r="BE1674" s="150">
        <f>IF(N1674="základní",J1674,0)</f>
        <v>0</v>
      </c>
      <c r="BF1674" s="150">
        <f>IF(N1674="snížená",J1674,0)</f>
        <v>0</v>
      </c>
      <c r="BG1674" s="150">
        <f>IF(N1674="zákl. přenesená",J1674,0)</f>
        <v>0</v>
      </c>
      <c r="BH1674" s="150">
        <f>IF(N1674="sníž. přenesená",J1674,0)</f>
        <v>0</v>
      </c>
      <c r="BI1674" s="150">
        <f>IF(N1674="nulová",J1674,0)</f>
        <v>0</v>
      </c>
      <c r="BJ1674" s="17" t="s">
        <v>86</v>
      </c>
      <c r="BK1674" s="150">
        <f>ROUND(I1674*H1674,2)</f>
        <v>0</v>
      </c>
      <c r="BL1674" s="17" t="s">
        <v>298</v>
      </c>
      <c r="BM1674" s="149" t="s">
        <v>2357</v>
      </c>
    </row>
    <row r="1675" spans="2:65" s="12" customFormat="1" ht="12">
      <c r="B1675" s="151"/>
      <c r="D1675" s="152" t="s">
        <v>207</v>
      </c>
      <c r="E1675" s="153" t="s">
        <v>1</v>
      </c>
      <c r="F1675" s="154" t="s">
        <v>2358</v>
      </c>
      <c r="H1675" s="155">
        <v>4</v>
      </c>
      <c r="I1675" s="156"/>
      <c r="L1675" s="151"/>
      <c r="M1675" s="157"/>
      <c r="T1675" s="158"/>
      <c r="AT1675" s="153" t="s">
        <v>207</v>
      </c>
      <c r="AU1675" s="153" t="s">
        <v>86</v>
      </c>
      <c r="AV1675" s="12" t="s">
        <v>86</v>
      </c>
      <c r="AW1675" s="12" t="s">
        <v>30</v>
      </c>
      <c r="AX1675" s="12" t="s">
        <v>73</v>
      </c>
      <c r="AY1675" s="153" t="s">
        <v>199</v>
      </c>
    </row>
    <row r="1676" spans="2:65" s="13" customFormat="1" ht="12">
      <c r="B1676" s="159"/>
      <c r="D1676" s="152" t="s">
        <v>207</v>
      </c>
      <c r="E1676" s="160" t="s">
        <v>1</v>
      </c>
      <c r="F1676" s="161" t="s">
        <v>228</v>
      </c>
      <c r="H1676" s="162">
        <v>4</v>
      </c>
      <c r="I1676" s="163"/>
      <c r="L1676" s="159"/>
      <c r="M1676" s="164"/>
      <c r="T1676" s="165"/>
      <c r="AT1676" s="160" t="s">
        <v>207</v>
      </c>
      <c r="AU1676" s="160" t="s">
        <v>86</v>
      </c>
      <c r="AV1676" s="13" t="s">
        <v>205</v>
      </c>
      <c r="AW1676" s="13" t="s">
        <v>30</v>
      </c>
      <c r="AX1676" s="13" t="s">
        <v>80</v>
      </c>
      <c r="AY1676" s="160" t="s">
        <v>199</v>
      </c>
    </row>
    <row r="1677" spans="2:65" s="1" customFormat="1" ht="24.25" customHeight="1">
      <c r="B1677" s="32"/>
      <c r="C1677" s="137" t="s">
        <v>2359</v>
      </c>
      <c r="D1677" s="137" t="s">
        <v>201</v>
      </c>
      <c r="E1677" s="138" t="s">
        <v>2360</v>
      </c>
      <c r="F1677" s="139" t="s">
        <v>2361</v>
      </c>
      <c r="G1677" s="140" t="s">
        <v>264</v>
      </c>
      <c r="H1677" s="141">
        <v>3.3</v>
      </c>
      <c r="I1677" s="142"/>
      <c r="J1677" s="143">
        <f>ROUND(I1677*H1677,2)</f>
        <v>0</v>
      </c>
      <c r="K1677" s="144"/>
      <c r="L1677" s="32"/>
      <c r="M1677" s="145" t="s">
        <v>1</v>
      </c>
      <c r="N1677" s="146" t="s">
        <v>39</v>
      </c>
      <c r="P1677" s="147">
        <f>O1677*H1677</f>
        <v>0</v>
      </c>
      <c r="Q1677" s="147">
        <v>8.5999999999999998E-4</v>
      </c>
      <c r="R1677" s="147">
        <f>Q1677*H1677</f>
        <v>2.8379999999999998E-3</v>
      </c>
      <c r="S1677" s="147">
        <v>0</v>
      </c>
      <c r="T1677" s="148">
        <f>S1677*H1677</f>
        <v>0</v>
      </c>
      <c r="AR1677" s="149" t="s">
        <v>298</v>
      </c>
      <c r="AT1677" s="149" t="s">
        <v>201</v>
      </c>
      <c r="AU1677" s="149" t="s">
        <v>86</v>
      </c>
      <c r="AY1677" s="17" t="s">
        <v>199</v>
      </c>
      <c r="BE1677" s="150">
        <f>IF(N1677="základní",J1677,0)</f>
        <v>0</v>
      </c>
      <c r="BF1677" s="150">
        <f>IF(N1677="snížená",J1677,0)</f>
        <v>0</v>
      </c>
      <c r="BG1677" s="150">
        <f>IF(N1677="zákl. přenesená",J1677,0)</f>
        <v>0</v>
      </c>
      <c r="BH1677" s="150">
        <f>IF(N1677="sníž. přenesená",J1677,0)</f>
        <v>0</v>
      </c>
      <c r="BI1677" s="150">
        <f>IF(N1677="nulová",J1677,0)</f>
        <v>0</v>
      </c>
      <c r="BJ1677" s="17" t="s">
        <v>86</v>
      </c>
      <c r="BK1677" s="150">
        <f>ROUND(I1677*H1677,2)</f>
        <v>0</v>
      </c>
      <c r="BL1677" s="17" t="s">
        <v>298</v>
      </c>
      <c r="BM1677" s="149" t="s">
        <v>2362</v>
      </c>
    </row>
    <row r="1678" spans="2:65" s="12" customFormat="1" ht="12">
      <c r="B1678" s="151"/>
      <c r="D1678" s="152" t="s">
        <v>207</v>
      </c>
      <c r="E1678" s="153" t="s">
        <v>1</v>
      </c>
      <c r="F1678" s="154" t="s">
        <v>2363</v>
      </c>
      <c r="H1678" s="155">
        <v>3.3</v>
      </c>
      <c r="I1678" s="156"/>
      <c r="L1678" s="151"/>
      <c r="M1678" s="157"/>
      <c r="T1678" s="158"/>
      <c r="AT1678" s="153" t="s">
        <v>207</v>
      </c>
      <c r="AU1678" s="153" t="s">
        <v>86</v>
      </c>
      <c r="AV1678" s="12" t="s">
        <v>86</v>
      </c>
      <c r="AW1678" s="12" t="s">
        <v>30</v>
      </c>
      <c r="AX1678" s="12" t="s">
        <v>73</v>
      </c>
      <c r="AY1678" s="153" t="s">
        <v>199</v>
      </c>
    </row>
    <row r="1679" spans="2:65" s="13" customFormat="1" ht="12">
      <c r="B1679" s="159"/>
      <c r="D1679" s="152" t="s">
        <v>207</v>
      </c>
      <c r="E1679" s="160" t="s">
        <v>1</v>
      </c>
      <c r="F1679" s="161" t="s">
        <v>2345</v>
      </c>
      <c r="H1679" s="162">
        <v>3.3</v>
      </c>
      <c r="I1679" s="163"/>
      <c r="L1679" s="159"/>
      <c r="M1679" s="164"/>
      <c r="T1679" s="165"/>
      <c r="AT1679" s="160" t="s">
        <v>207</v>
      </c>
      <c r="AU1679" s="160" t="s">
        <v>86</v>
      </c>
      <c r="AV1679" s="13" t="s">
        <v>205</v>
      </c>
      <c r="AW1679" s="13" t="s">
        <v>30</v>
      </c>
      <c r="AX1679" s="13" t="s">
        <v>80</v>
      </c>
      <c r="AY1679" s="160" t="s">
        <v>199</v>
      </c>
    </row>
    <row r="1680" spans="2:65" s="1" customFormat="1" ht="24.25" customHeight="1">
      <c r="B1680" s="32"/>
      <c r="C1680" s="137" t="s">
        <v>2364</v>
      </c>
      <c r="D1680" s="137" t="s">
        <v>201</v>
      </c>
      <c r="E1680" s="138" t="s">
        <v>2365</v>
      </c>
      <c r="F1680" s="139" t="s">
        <v>2366</v>
      </c>
      <c r="G1680" s="140" t="s">
        <v>264</v>
      </c>
      <c r="H1680" s="141">
        <v>14.1</v>
      </c>
      <c r="I1680" s="142"/>
      <c r="J1680" s="143">
        <f>ROUND(I1680*H1680,2)</f>
        <v>0</v>
      </c>
      <c r="K1680" s="144"/>
      <c r="L1680" s="32"/>
      <c r="M1680" s="145" t="s">
        <v>1</v>
      </c>
      <c r="N1680" s="146" t="s">
        <v>39</v>
      </c>
      <c r="P1680" s="147">
        <f>O1680*H1680</f>
        <v>0</v>
      </c>
      <c r="Q1680" s="147">
        <v>1.08E-3</v>
      </c>
      <c r="R1680" s="147">
        <f>Q1680*H1680</f>
        <v>1.5228E-2</v>
      </c>
      <c r="S1680" s="147">
        <v>0</v>
      </c>
      <c r="T1680" s="148">
        <f>S1680*H1680</f>
        <v>0</v>
      </c>
      <c r="AR1680" s="149" t="s">
        <v>298</v>
      </c>
      <c r="AT1680" s="149" t="s">
        <v>201</v>
      </c>
      <c r="AU1680" s="149" t="s">
        <v>86</v>
      </c>
      <c r="AY1680" s="17" t="s">
        <v>199</v>
      </c>
      <c r="BE1680" s="150">
        <f>IF(N1680="základní",J1680,0)</f>
        <v>0</v>
      </c>
      <c r="BF1680" s="150">
        <f>IF(N1680="snížená",J1680,0)</f>
        <v>0</v>
      </c>
      <c r="BG1680" s="150">
        <f>IF(N1680="zákl. přenesená",J1680,0)</f>
        <v>0</v>
      </c>
      <c r="BH1680" s="150">
        <f>IF(N1680="sníž. přenesená",J1680,0)</f>
        <v>0</v>
      </c>
      <c r="BI1680" s="150">
        <f>IF(N1680="nulová",J1680,0)</f>
        <v>0</v>
      </c>
      <c r="BJ1680" s="17" t="s">
        <v>86</v>
      </c>
      <c r="BK1680" s="150">
        <f>ROUND(I1680*H1680,2)</f>
        <v>0</v>
      </c>
      <c r="BL1680" s="17" t="s">
        <v>298</v>
      </c>
      <c r="BM1680" s="149" t="s">
        <v>2367</v>
      </c>
    </row>
    <row r="1681" spans="2:65" s="12" customFormat="1" ht="12">
      <c r="B1681" s="151"/>
      <c r="D1681" s="152" t="s">
        <v>207</v>
      </c>
      <c r="E1681" s="153" t="s">
        <v>1</v>
      </c>
      <c r="F1681" s="154" t="s">
        <v>2368</v>
      </c>
      <c r="H1681" s="155">
        <v>14.1</v>
      </c>
      <c r="I1681" s="156"/>
      <c r="L1681" s="151"/>
      <c r="M1681" s="157"/>
      <c r="T1681" s="158"/>
      <c r="AT1681" s="153" t="s">
        <v>207</v>
      </c>
      <c r="AU1681" s="153" t="s">
        <v>86</v>
      </c>
      <c r="AV1681" s="12" t="s">
        <v>86</v>
      </c>
      <c r="AW1681" s="12" t="s">
        <v>30</v>
      </c>
      <c r="AX1681" s="12" t="s">
        <v>73</v>
      </c>
      <c r="AY1681" s="153" t="s">
        <v>199</v>
      </c>
    </row>
    <row r="1682" spans="2:65" s="13" customFormat="1" ht="12">
      <c r="B1682" s="159"/>
      <c r="D1682" s="152" t="s">
        <v>207</v>
      </c>
      <c r="E1682" s="160" t="s">
        <v>1</v>
      </c>
      <c r="F1682" s="161" t="s">
        <v>228</v>
      </c>
      <c r="H1682" s="162">
        <v>14.1</v>
      </c>
      <c r="I1682" s="163"/>
      <c r="L1682" s="159"/>
      <c r="M1682" s="164"/>
      <c r="T1682" s="165"/>
      <c r="AT1682" s="160" t="s">
        <v>207</v>
      </c>
      <c r="AU1682" s="160" t="s">
        <v>86</v>
      </c>
      <c r="AV1682" s="13" t="s">
        <v>205</v>
      </c>
      <c r="AW1682" s="13" t="s">
        <v>30</v>
      </c>
      <c r="AX1682" s="13" t="s">
        <v>80</v>
      </c>
      <c r="AY1682" s="160" t="s">
        <v>199</v>
      </c>
    </row>
    <row r="1683" spans="2:65" s="1" customFormat="1" ht="24.25" customHeight="1">
      <c r="B1683" s="32"/>
      <c r="C1683" s="137" t="s">
        <v>2369</v>
      </c>
      <c r="D1683" s="137" t="s">
        <v>201</v>
      </c>
      <c r="E1683" s="138" t="s">
        <v>2370</v>
      </c>
      <c r="F1683" s="139" t="s">
        <v>2371</v>
      </c>
      <c r="G1683" s="140" t="s">
        <v>247</v>
      </c>
      <c r="H1683" s="141">
        <v>1.736</v>
      </c>
      <c r="I1683" s="142"/>
      <c r="J1683" s="143">
        <f>ROUND(I1683*H1683,2)</f>
        <v>0</v>
      </c>
      <c r="K1683" s="144"/>
      <c r="L1683" s="32"/>
      <c r="M1683" s="145" t="s">
        <v>1</v>
      </c>
      <c r="N1683" s="146" t="s">
        <v>39</v>
      </c>
      <c r="P1683" s="147">
        <f>O1683*H1683</f>
        <v>0</v>
      </c>
      <c r="Q1683" s="147">
        <v>0</v>
      </c>
      <c r="R1683" s="147">
        <f>Q1683*H1683</f>
        <v>0</v>
      </c>
      <c r="S1683" s="147">
        <v>0</v>
      </c>
      <c r="T1683" s="148">
        <f>S1683*H1683</f>
        <v>0</v>
      </c>
      <c r="AR1683" s="149" t="s">
        <v>298</v>
      </c>
      <c r="AT1683" s="149" t="s">
        <v>201</v>
      </c>
      <c r="AU1683" s="149" t="s">
        <v>86</v>
      </c>
      <c r="AY1683" s="17" t="s">
        <v>199</v>
      </c>
      <c r="BE1683" s="150">
        <f>IF(N1683="základní",J1683,0)</f>
        <v>0</v>
      </c>
      <c r="BF1683" s="150">
        <f>IF(N1683="snížená",J1683,0)</f>
        <v>0</v>
      </c>
      <c r="BG1683" s="150">
        <f>IF(N1683="zákl. přenesená",J1683,0)</f>
        <v>0</v>
      </c>
      <c r="BH1683" s="150">
        <f>IF(N1683="sníž. přenesená",J1683,0)</f>
        <v>0</v>
      </c>
      <c r="BI1683" s="150">
        <f>IF(N1683="nulová",J1683,0)</f>
        <v>0</v>
      </c>
      <c r="BJ1683" s="17" t="s">
        <v>86</v>
      </c>
      <c r="BK1683" s="150">
        <f>ROUND(I1683*H1683,2)</f>
        <v>0</v>
      </c>
      <c r="BL1683" s="17" t="s">
        <v>298</v>
      </c>
      <c r="BM1683" s="149" t="s">
        <v>2372</v>
      </c>
    </row>
    <row r="1684" spans="2:65" s="11" customFormat="1" ht="23" customHeight="1">
      <c r="B1684" s="125"/>
      <c r="D1684" s="126" t="s">
        <v>72</v>
      </c>
      <c r="E1684" s="135" t="s">
        <v>2373</v>
      </c>
      <c r="F1684" s="135" t="s">
        <v>2374</v>
      </c>
      <c r="I1684" s="128"/>
      <c r="J1684" s="136">
        <f>BK1684</f>
        <v>0</v>
      </c>
      <c r="L1684" s="125"/>
      <c r="M1684" s="130"/>
      <c r="P1684" s="131">
        <f>SUM(P1685:P1693)</f>
        <v>0</v>
      </c>
      <c r="R1684" s="131">
        <f>SUM(R1685:R1693)</f>
        <v>1.20605E-2</v>
      </c>
      <c r="T1684" s="132">
        <f>SUM(T1685:T1693)</f>
        <v>0</v>
      </c>
      <c r="AR1684" s="126" t="s">
        <v>86</v>
      </c>
      <c r="AT1684" s="133" t="s">
        <v>72</v>
      </c>
      <c r="AU1684" s="133" t="s">
        <v>80</v>
      </c>
      <c r="AY1684" s="126" t="s">
        <v>199</v>
      </c>
      <c r="BK1684" s="134">
        <f>SUM(BK1685:BK1693)</f>
        <v>0</v>
      </c>
    </row>
    <row r="1685" spans="2:65" s="1" customFormat="1" ht="16.5" customHeight="1">
      <c r="B1685" s="32"/>
      <c r="C1685" s="137" t="s">
        <v>2375</v>
      </c>
      <c r="D1685" s="137" t="s">
        <v>201</v>
      </c>
      <c r="E1685" s="138" t="s">
        <v>2376</v>
      </c>
      <c r="F1685" s="139" t="s">
        <v>2377</v>
      </c>
      <c r="G1685" s="140" t="s">
        <v>264</v>
      </c>
      <c r="H1685" s="141">
        <v>52.7</v>
      </c>
      <c r="I1685" s="142"/>
      <c r="J1685" s="143">
        <f>ROUND(I1685*H1685,2)</f>
        <v>0</v>
      </c>
      <c r="K1685" s="144"/>
      <c r="L1685" s="32"/>
      <c r="M1685" s="145" t="s">
        <v>1</v>
      </c>
      <c r="N1685" s="146" t="s">
        <v>39</v>
      </c>
      <c r="P1685" s="147">
        <f>O1685*H1685</f>
        <v>0</v>
      </c>
      <c r="Q1685" s="147">
        <v>1.0000000000000001E-5</v>
      </c>
      <c r="R1685" s="147">
        <f>Q1685*H1685</f>
        <v>5.2700000000000012E-4</v>
      </c>
      <c r="S1685" s="147">
        <v>0</v>
      </c>
      <c r="T1685" s="148">
        <f>S1685*H1685</f>
        <v>0</v>
      </c>
      <c r="AR1685" s="149" t="s">
        <v>298</v>
      </c>
      <c r="AT1685" s="149" t="s">
        <v>201</v>
      </c>
      <c r="AU1685" s="149" t="s">
        <v>86</v>
      </c>
      <c r="AY1685" s="17" t="s">
        <v>199</v>
      </c>
      <c r="BE1685" s="150">
        <f>IF(N1685="základní",J1685,0)</f>
        <v>0</v>
      </c>
      <c r="BF1685" s="150">
        <f>IF(N1685="snížená",J1685,0)</f>
        <v>0</v>
      </c>
      <c r="BG1685" s="150">
        <f>IF(N1685="zákl. přenesená",J1685,0)</f>
        <v>0</v>
      </c>
      <c r="BH1685" s="150">
        <f>IF(N1685="sníž. přenesená",J1685,0)</f>
        <v>0</v>
      </c>
      <c r="BI1685" s="150">
        <f>IF(N1685="nulová",J1685,0)</f>
        <v>0</v>
      </c>
      <c r="BJ1685" s="17" t="s">
        <v>86</v>
      </c>
      <c r="BK1685" s="150">
        <f>ROUND(I1685*H1685,2)</f>
        <v>0</v>
      </c>
      <c r="BL1685" s="17" t="s">
        <v>298</v>
      </c>
      <c r="BM1685" s="149" t="s">
        <v>2378</v>
      </c>
    </row>
    <row r="1686" spans="2:65" s="12" customFormat="1" ht="12">
      <c r="B1686" s="151"/>
      <c r="D1686" s="152" t="s">
        <v>207</v>
      </c>
      <c r="E1686" s="153" t="s">
        <v>1</v>
      </c>
      <c r="F1686" s="154" t="s">
        <v>2379</v>
      </c>
      <c r="H1686" s="155">
        <v>52.7</v>
      </c>
      <c r="I1686" s="156"/>
      <c r="L1686" s="151"/>
      <c r="M1686" s="157"/>
      <c r="T1686" s="158"/>
      <c r="AT1686" s="153" t="s">
        <v>207</v>
      </c>
      <c r="AU1686" s="153" t="s">
        <v>86</v>
      </c>
      <c r="AV1686" s="12" t="s">
        <v>86</v>
      </c>
      <c r="AW1686" s="12" t="s">
        <v>30</v>
      </c>
      <c r="AX1686" s="12" t="s">
        <v>73</v>
      </c>
      <c r="AY1686" s="153" t="s">
        <v>199</v>
      </c>
    </row>
    <row r="1687" spans="2:65" s="13" customFormat="1" ht="12">
      <c r="B1687" s="159"/>
      <c r="D1687" s="152" t="s">
        <v>207</v>
      </c>
      <c r="E1687" s="160" t="s">
        <v>1</v>
      </c>
      <c r="F1687" s="161" t="s">
        <v>209</v>
      </c>
      <c r="H1687" s="162">
        <v>52.7</v>
      </c>
      <c r="I1687" s="163"/>
      <c r="L1687" s="159"/>
      <c r="M1687" s="164"/>
      <c r="T1687" s="165"/>
      <c r="AT1687" s="160" t="s">
        <v>207</v>
      </c>
      <c r="AU1687" s="160" t="s">
        <v>86</v>
      </c>
      <c r="AV1687" s="13" t="s">
        <v>205</v>
      </c>
      <c r="AW1687" s="13" t="s">
        <v>30</v>
      </c>
      <c r="AX1687" s="13" t="s">
        <v>80</v>
      </c>
      <c r="AY1687" s="160" t="s">
        <v>199</v>
      </c>
    </row>
    <row r="1688" spans="2:65" s="1" customFormat="1" ht="21.75" customHeight="1">
      <c r="B1688" s="32"/>
      <c r="C1688" s="173" t="s">
        <v>2380</v>
      </c>
      <c r="D1688" s="173" t="s">
        <v>288</v>
      </c>
      <c r="E1688" s="174" t="s">
        <v>2381</v>
      </c>
      <c r="F1688" s="175" t="s">
        <v>2382</v>
      </c>
      <c r="G1688" s="176" t="s">
        <v>264</v>
      </c>
      <c r="H1688" s="177">
        <v>55.335000000000001</v>
      </c>
      <c r="I1688" s="178"/>
      <c r="J1688" s="179">
        <f>ROUND(I1688*H1688,2)</f>
        <v>0</v>
      </c>
      <c r="K1688" s="180"/>
      <c r="L1688" s="181"/>
      <c r="M1688" s="182" t="s">
        <v>1</v>
      </c>
      <c r="N1688" s="183" t="s">
        <v>39</v>
      </c>
      <c r="P1688" s="147">
        <f>O1688*H1688</f>
        <v>0</v>
      </c>
      <c r="Q1688" s="147">
        <v>1E-4</v>
      </c>
      <c r="R1688" s="147">
        <f>Q1688*H1688</f>
        <v>5.5335000000000002E-3</v>
      </c>
      <c r="S1688" s="147">
        <v>0</v>
      </c>
      <c r="T1688" s="148">
        <f>S1688*H1688</f>
        <v>0</v>
      </c>
      <c r="AR1688" s="149" t="s">
        <v>384</v>
      </c>
      <c r="AT1688" s="149" t="s">
        <v>288</v>
      </c>
      <c r="AU1688" s="149" t="s">
        <v>86</v>
      </c>
      <c r="AY1688" s="17" t="s">
        <v>199</v>
      </c>
      <c r="BE1688" s="150">
        <f>IF(N1688="základní",J1688,0)</f>
        <v>0</v>
      </c>
      <c r="BF1688" s="150">
        <f>IF(N1688="snížená",J1688,0)</f>
        <v>0</v>
      </c>
      <c r="BG1688" s="150">
        <f>IF(N1688="zákl. přenesená",J1688,0)</f>
        <v>0</v>
      </c>
      <c r="BH1688" s="150">
        <f>IF(N1688="sníž. přenesená",J1688,0)</f>
        <v>0</v>
      </c>
      <c r="BI1688" s="150">
        <f>IF(N1688="nulová",J1688,0)</f>
        <v>0</v>
      </c>
      <c r="BJ1688" s="17" t="s">
        <v>86</v>
      </c>
      <c r="BK1688" s="150">
        <f>ROUND(I1688*H1688,2)</f>
        <v>0</v>
      </c>
      <c r="BL1688" s="17" t="s">
        <v>298</v>
      </c>
      <c r="BM1688" s="149" t="s">
        <v>2383</v>
      </c>
    </row>
    <row r="1689" spans="2:65" s="12" customFormat="1" ht="12">
      <c r="B1689" s="151"/>
      <c r="D1689" s="152" t="s">
        <v>207</v>
      </c>
      <c r="E1689" s="153" t="s">
        <v>1</v>
      </c>
      <c r="F1689" s="154" t="s">
        <v>2384</v>
      </c>
      <c r="H1689" s="155">
        <v>55.335000000000001</v>
      </c>
      <c r="I1689" s="156"/>
      <c r="L1689" s="151"/>
      <c r="M1689" s="157"/>
      <c r="T1689" s="158"/>
      <c r="AT1689" s="153" t="s">
        <v>207</v>
      </c>
      <c r="AU1689" s="153" t="s">
        <v>86</v>
      </c>
      <c r="AV1689" s="12" t="s">
        <v>86</v>
      </c>
      <c r="AW1689" s="12" t="s">
        <v>30</v>
      </c>
      <c r="AX1689" s="12" t="s">
        <v>73</v>
      </c>
      <c r="AY1689" s="153" t="s">
        <v>199</v>
      </c>
    </row>
    <row r="1690" spans="2:65" s="13" customFormat="1" ht="12">
      <c r="B1690" s="159"/>
      <c r="D1690" s="152" t="s">
        <v>207</v>
      </c>
      <c r="E1690" s="160" t="s">
        <v>1</v>
      </c>
      <c r="F1690" s="161" t="s">
        <v>209</v>
      </c>
      <c r="H1690" s="162">
        <v>55.335000000000001</v>
      </c>
      <c r="I1690" s="163"/>
      <c r="L1690" s="159"/>
      <c r="M1690" s="164"/>
      <c r="T1690" s="165"/>
      <c r="AT1690" s="160" t="s">
        <v>207</v>
      </c>
      <c r="AU1690" s="160" t="s">
        <v>86</v>
      </c>
      <c r="AV1690" s="13" t="s">
        <v>205</v>
      </c>
      <c r="AW1690" s="13" t="s">
        <v>30</v>
      </c>
      <c r="AX1690" s="13" t="s">
        <v>80</v>
      </c>
      <c r="AY1690" s="160" t="s">
        <v>199</v>
      </c>
    </row>
    <row r="1691" spans="2:65" s="1" customFormat="1" ht="21.75" customHeight="1">
      <c r="B1691" s="32"/>
      <c r="C1691" s="137" t="s">
        <v>2385</v>
      </c>
      <c r="D1691" s="137" t="s">
        <v>201</v>
      </c>
      <c r="E1691" s="138" t="s">
        <v>2386</v>
      </c>
      <c r="F1691" s="139" t="s">
        <v>2387</v>
      </c>
      <c r="G1691" s="140" t="s">
        <v>296</v>
      </c>
      <c r="H1691" s="141">
        <v>1</v>
      </c>
      <c r="I1691" s="142"/>
      <c r="J1691" s="143">
        <f>ROUND(I1691*H1691,2)</f>
        <v>0</v>
      </c>
      <c r="K1691" s="144"/>
      <c r="L1691" s="32"/>
      <c r="M1691" s="145" t="s">
        <v>1</v>
      </c>
      <c r="N1691" s="146" t="s">
        <v>39</v>
      </c>
      <c r="P1691" s="147">
        <f>O1691*H1691</f>
        <v>0</v>
      </c>
      <c r="Q1691" s="147">
        <v>0</v>
      </c>
      <c r="R1691" s="147">
        <f>Q1691*H1691</f>
        <v>0</v>
      </c>
      <c r="S1691" s="147">
        <v>0</v>
      </c>
      <c r="T1691" s="148">
        <f>S1691*H1691</f>
        <v>0</v>
      </c>
      <c r="AR1691" s="149" t="s">
        <v>298</v>
      </c>
      <c r="AT1691" s="149" t="s">
        <v>201</v>
      </c>
      <c r="AU1691" s="149" t="s">
        <v>86</v>
      </c>
      <c r="AY1691" s="17" t="s">
        <v>199</v>
      </c>
      <c r="BE1691" s="150">
        <f>IF(N1691="základní",J1691,0)</f>
        <v>0</v>
      </c>
      <c r="BF1691" s="150">
        <f>IF(N1691="snížená",J1691,0)</f>
        <v>0</v>
      </c>
      <c r="BG1691" s="150">
        <f>IF(N1691="zákl. přenesená",J1691,0)</f>
        <v>0</v>
      </c>
      <c r="BH1691" s="150">
        <f>IF(N1691="sníž. přenesená",J1691,0)</f>
        <v>0</v>
      </c>
      <c r="BI1691" s="150">
        <f>IF(N1691="nulová",J1691,0)</f>
        <v>0</v>
      </c>
      <c r="BJ1691" s="17" t="s">
        <v>86</v>
      </c>
      <c r="BK1691" s="150">
        <f>ROUND(I1691*H1691,2)</f>
        <v>0</v>
      </c>
      <c r="BL1691" s="17" t="s">
        <v>298</v>
      </c>
      <c r="BM1691" s="149" t="s">
        <v>2388</v>
      </c>
    </row>
    <row r="1692" spans="2:65" s="1" customFormat="1" ht="16.5" customHeight="1">
      <c r="B1692" s="32"/>
      <c r="C1692" s="173" t="s">
        <v>2389</v>
      </c>
      <c r="D1692" s="173" t="s">
        <v>288</v>
      </c>
      <c r="E1692" s="174" t="s">
        <v>2390</v>
      </c>
      <c r="F1692" s="175" t="s">
        <v>2391</v>
      </c>
      <c r="G1692" s="176" t="s">
        <v>296</v>
      </c>
      <c r="H1692" s="177">
        <v>1</v>
      </c>
      <c r="I1692" s="178"/>
      <c r="J1692" s="179">
        <f>ROUND(I1692*H1692,2)</f>
        <v>0</v>
      </c>
      <c r="K1692" s="180"/>
      <c r="L1692" s="181"/>
      <c r="M1692" s="182" t="s">
        <v>1</v>
      </c>
      <c r="N1692" s="183" t="s">
        <v>39</v>
      </c>
      <c r="P1692" s="147">
        <f>O1692*H1692</f>
        <v>0</v>
      </c>
      <c r="Q1692" s="147">
        <v>6.0000000000000001E-3</v>
      </c>
      <c r="R1692" s="147">
        <f>Q1692*H1692</f>
        <v>6.0000000000000001E-3</v>
      </c>
      <c r="S1692" s="147">
        <v>0</v>
      </c>
      <c r="T1692" s="148">
        <f>S1692*H1692</f>
        <v>0</v>
      </c>
      <c r="AR1692" s="149" t="s">
        <v>384</v>
      </c>
      <c r="AT1692" s="149" t="s">
        <v>288</v>
      </c>
      <c r="AU1692" s="149" t="s">
        <v>86</v>
      </c>
      <c r="AY1692" s="17" t="s">
        <v>199</v>
      </c>
      <c r="BE1692" s="150">
        <f>IF(N1692="základní",J1692,0)</f>
        <v>0</v>
      </c>
      <c r="BF1692" s="150">
        <f>IF(N1692="snížená",J1692,0)</f>
        <v>0</v>
      </c>
      <c r="BG1692" s="150">
        <f>IF(N1692="zákl. přenesená",J1692,0)</f>
        <v>0</v>
      </c>
      <c r="BH1692" s="150">
        <f>IF(N1692="sníž. přenesená",J1692,0)</f>
        <v>0</v>
      </c>
      <c r="BI1692" s="150">
        <f>IF(N1692="nulová",J1692,0)</f>
        <v>0</v>
      </c>
      <c r="BJ1692" s="17" t="s">
        <v>86</v>
      </c>
      <c r="BK1692" s="150">
        <f>ROUND(I1692*H1692,2)</f>
        <v>0</v>
      </c>
      <c r="BL1692" s="17" t="s">
        <v>298</v>
      </c>
      <c r="BM1692" s="149" t="s">
        <v>2392</v>
      </c>
    </row>
    <row r="1693" spans="2:65" s="1" customFormat="1" ht="24.25" customHeight="1">
      <c r="B1693" s="32"/>
      <c r="C1693" s="137" t="s">
        <v>2393</v>
      </c>
      <c r="D1693" s="137" t="s">
        <v>201</v>
      </c>
      <c r="E1693" s="138" t="s">
        <v>2394</v>
      </c>
      <c r="F1693" s="139" t="s">
        <v>2395</v>
      </c>
      <c r="G1693" s="140" t="s">
        <v>247</v>
      </c>
      <c r="H1693" s="141">
        <v>1.2E-2</v>
      </c>
      <c r="I1693" s="142"/>
      <c r="J1693" s="143">
        <f>ROUND(I1693*H1693,2)</f>
        <v>0</v>
      </c>
      <c r="K1693" s="144"/>
      <c r="L1693" s="32"/>
      <c r="M1693" s="145" t="s">
        <v>1</v>
      </c>
      <c r="N1693" s="146" t="s">
        <v>39</v>
      </c>
      <c r="P1693" s="147">
        <f>O1693*H1693</f>
        <v>0</v>
      </c>
      <c r="Q1693" s="147">
        <v>0</v>
      </c>
      <c r="R1693" s="147">
        <f>Q1693*H1693</f>
        <v>0</v>
      </c>
      <c r="S1693" s="147">
        <v>0</v>
      </c>
      <c r="T1693" s="148">
        <f>S1693*H1693</f>
        <v>0</v>
      </c>
      <c r="AR1693" s="149" t="s">
        <v>298</v>
      </c>
      <c r="AT1693" s="149" t="s">
        <v>201</v>
      </c>
      <c r="AU1693" s="149" t="s">
        <v>86</v>
      </c>
      <c r="AY1693" s="17" t="s">
        <v>199</v>
      </c>
      <c r="BE1693" s="150">
        <f>IF(N1693="základní",J1693,0)</f>
        <v>0</v>
      </c>
      <c r="BF1693" s="150">
        <f>IF(N1693="snížená",J1693,0)</f>
        <v>0</v>
      </c>
      <c r="BG1693" s="150">
        <f>IF(N1693="zákl. přenesená",J1693,0)</f>
        <v>0</v>
      </c>
      <c r="BH1693" s="150">
        <f>IF(N1693="sníž. přenesená",J1693,0)</f>
        <v>0</v>
      </c>
      <c r="BI1693" s="150">
        <f>IF(N1693="nulová",J1693,0)</f>
        <v>0</v>
      </c>
      <c r="BJ1693" s="17" t="s">
        <v>86</v>
      </c>
      <c r="BK1693" s="150">
        <f>ROUND(I1693*H1693,2)</f>
        <v>0</v>
      </c>
      <c r="BL1693" s="17" t="s">
        <v>298</v>
      </c>
      <c r="BM1693" s="149" t="s">
        <v>2396</v>
      </c>
    </row>
    <row r="1694" spans="2:65" s="11" customFormat="1" ht="23" customHeight="1">
      <c r="B1694" s="125"/>
      <c r="D1694" s="126" t="s">
        <v>72</v>
      </c>
      <c r="E1694" s="135" t="s">
        <v>2397</v>
      </c>
      <c r="F1694" s="135" t="s">
        <v>2398</v>
      </c>
      <c r="I1694" s="128"/>
      <c r="J1694" s="136">
        <f>BK1694</f>
        <v>0</v>
      </c>
      <c r="L1694" s="125"/>
      <c r="M1694" s="130"/>
      <c r="P1694" s="131">
        <f>SUM(P1695:P1757)</f>
        <v>0</v>
      </c>
      <c r="R1694" s="131">
        <f>SUM(R1695:R1757)</f>
        <v>2.6870702</v>
      </c>
      <c r="T1694" s="132">
        <f>SUM(T1695:T1757)</f>
        <v>0</v>
      </c>
      <c r="AR1694" s="126" t="s">
        <v>86</v>
      </c>
      <c r="AT1694" s="133" t="s">
        <v>72</v>
      </c>
      <c r="AU1694" s="133" t="s">
        <v>80</v>
      </c>
      <c r="AY1694" s="126" t="s">
        <v>199</v>
      </c>
      <c r="BK1694" s="134">
        <f>SUM(BK1695:BK1757)</f>
        <v>0</v>
      </c>
    </row>
    <row r="1695" spans="2:65" s="1" customFormat="1" ht="16.5" customHeight="1">
      <c r="B1695" s="32"/>
      <c r="C1695" s="137" t="s">
        <v>2399</v>
      </c>
      <c r="D1695" s="137" t="s">
        <v>201</v>
      </c>
      <c r="E1695" s="138" t="s">
        <v>2400</v>
      </c>
      <c r="F1695" s="139" t="s">
        <v>2401</v>
      </c>
      <c r="G1695" s="140" t="s">
        <v>296</v>
      </c>
      <c r="H1695" s="141">
        <v>1</v>
      </c>
      <c r="I1695" s="142"/>
      <c r="J1695" s="143">
        <f>ROUND(I1695*H1695,2)</f>
        <v>0</v>
      </c>
      <c r="K1695" s="144"/>
      <c r="L1695" s="32"/>
      <c r="M1695" s="145" t="s">
        <v>1</v>
      </c>
      <c r="N1695" s="146" t="s">
        <v>39</v>
      </c>
      <c r="P1695" s="147">
        <f>O1695*H1695</f>
        <v>0</v>
      </c>
      <c r="Q1695" s="147">
        <v>4.4000000000000002E-4</v>
      </c>
      <c r="R1695" s="147">
        <f>Q1695*H1695</f>
        <v>4.4000000000000002E-4</v>
      </c>
      <c r="S1695" s="147">
        <v>0</v>
      </c>
      <c r="T1695" s="148">
        <f>S1695*H1695</f>
        <v>0</v>
      </c>
      <c r="AR1695" s="149" t="s">
        <v>298</v>
      </c>
      <c r="AT1695" s="149" t="s">
        <v>201</v>
      </c>
      <c r="AU1695" s="149" t="s">
        <v>86</v>
      </c>
      <c r="AY1695" s="17" t="s">
        <v>199</v>
      </c>
      <c r="BE1695" s="150">
        <f>IF(N1695="základní",J1695,0)</f>
        <v>0</v>
      </c>
      <c r="BF1695" s="150">
        <f>IF(N1695="snížená",J1695,0)</f>
        <v>0</v>
      </c>
      <c r="BG1695" s="150">
        <f>IF(N1695="zákl. přenesená",J1695,0)</f>
        <v>0</v>
      </c>
      <c r="BH1695" s="150">
        <f>IF(N1695="sníž. přenesená",J1695,0)</f>
        <v>0</v>
      </c>
      <c r="BI1695" s="150">
        <f>IF(N1695="nulová",J1695,0)</f>
        <v>0</v>
      </c>
      <c r="BJ1695" s="17" t="s">
        <v>86</v>
      </c>
      <c r="BK1695" s="150">
        <f>ROUND(I1695*H1695,2)</f>
        <v>0</v>
      </c>
      <c r="BL1695" s="17" t="s">
        <v>298</v>
      </c>
      <c r="BM1695" s="149" t="s">
        <v>2402</v>
      </c>
    </row>
    <row r="1696" spans="2:65" s="1" customFormat="1" ht="33" customHeight="1">
      <c r="B1696" s="32"/>
      <c r="C1696" s="173" t="s">
        <v>2403</v>
      </c>
      <c r="D1696" s="173" t="s">
        <v>288</v>
      </c>
      <c r="E1696" s="174" t="s">
        <v>2404</v>
      </c>
      <c r="F1696" s="175" t="s">
        <v>2405</v>
      </c>
      <c r="G1696" s="176" t="s">
        <v>296</v>
      </c>
      <c r="H1696" s="177">
        <v>1</v>
      </c>
      <c r="I1696" s="178"/>
      <c r="J1696" s="179">
        <f>ROUND(I1696*H1696,2)</f>
        <v>0</v>
      </c>
      <c r="K1696" s="180"/>
      <c r="L1696" s="181"/>
      <c r="M1696" s="182" t="s">
        <v>1</v>
      </c>
      <c r="N1696" s="183" t="s">
        <v>39</v>
      </c>
      <c r="P1696" s="147">
        <f>O1696*H1696</f>
        <v>0</v>
      </c>
      <c r="Q1696" s="147">
        <v>5.1999999999999998E-2</v>
      </c>
      <c r="R1696" s="147">
        <f>Q1696*H1696</f>
        <v>5.1999999999999998E-2</v>
      </c>
      <c r="S1696" s="147">
        <v>0</v>
      </c>
      <c r="T1696" s="148">
        <f>S1696*H1696</f>
        <v>0</v>
      </c>
      <c r="AR1696" s="149" t="s">
        <v>384</v>
      </c>
      <c r="AT1696" s="149" t="s">
        <v>288</v>
      </c>
      <c r="AU1696" s="149" t="s">
        <v>86</v>
      </c>
      <c r="AY1696" s="17" t="s">
        <v>199</v>
      </c>
      <c r="BE1696" s="150">
        <f>IF(N1696="základní",J1696,0)</f>
        <v>0</v>
      </c>
      <c r="BF1696" s="150">
        <f>IF(N1696="snížená",J1696,0)</f>
        <v>0</v>
      </c>
      <c r="BG1696" s="150">
        <f>IF(N1696="zákl. přenesená",J1696,0)</f>
        <v>0</v>
      </c>
      <c r="BH1696" s="150">
        <f>IF(N1696="sníž. přenesená",J1696,0)</f>
        <v>0</v>
      </c>
      <c r="BI1696" s="150">
        <f>IF(N1696="nulová",J1696,0)</f>
        <v>0</v>
      </c>
      <c r="BJ1696" s="17" t="s">
        <v>86</v>
      </c>
      <c r="BK1696" s="150">
        <f>ROUND(I1696*H1696,2)</f>
        <v>0</v>
      </c>
      <c r="BL1696" s="17" t="s">
        <v>298</v>
      </c>
      <c r="BM1696" s="149" t="s">
        <v>2406</v>
      </c>
    </row>
    <row r="1697" spans="2:65" s="1" customFormat="1" ht="24.25" customHeight="1">
      <c r="B1697" s="32"/>
      <c r="C1697" s="137" t="s">
        <v>2407</v>
      </c>
      <c r="D1697" s="137" t="s">
        <v>201</v>
      </c>
      <c r="E1697" s="138" t="s">
        <v>2408</v>
      </c>
      <c r="F1697" s="139" t="s">
        <v>2409</v>
      </c>
      <c r="G1697" s="140" t="s">
        <v>204</v>
      </c>
      <c r="H1697" s="141">
        <v>17.82</v>
      </c>
      <c r="I1697" s="142"/>
      <c r="J1697" s="143">
        <f>ROUND(I1697*H1697,2)</f>
        <v>0</v>
      </c>
      <c r="K1697" s="144"/>
      <c r="L1697" s="32"/>
      <c r="M1697" s="145" t="s">
        <v>1</v>
      </c>
      <c r="N1697" s="146" t="s">
        <v>39</v>
      </c>
      <c r="P1697" s="147">
        <f>O1697*H1697</f>
        <v>0</v>
      </c>
      <c r="Q1697" s="147">
        <v>2.7E-4</v>
      </c>
      <c r="R1697" s="147">
        <f>Q1697*H1697</f>
        <v>4.8114000000000004E-3</v>
      </c>
      <c r="S1697" s="147">
        <v>0</v>
      </c>
      <c r="T1697" s="148">
        <f>S1697*H1697</f>
        <v>0</v>
      </c>
      <c r="AR1697" s="149" t="s">
        <v>298</v>
      </c>
      <c r="AT1697" s="149" t="s">
        <v>201</v>
      </c>
      <c r="AU1697" s="149" t="s">
        <v>86</v>
      </c>
      <c r="AY1697" s="17" t="s">
        <v>199</v>
      </c>
      <c r="BE1697" s="150">
        <f>IF(N1697="základní",J1697,0)</f>
        <v>0</v>
      </c>
      <c r="BF1697" s="150">
        <f>IF(N1697="snížená",J1697,0)</f>
        <v>0</v>
      </c>
      <c r="BG1697" s="150">
        <f>IF(N1697="zákl. přenesená",J1697,0)</f>
        <v>0</v>
      </c>
      <c r="BH1697" s="150">
        <f>IF(N1697="sníž. přenesená",J1697,0)</f>
        <v>0</v>
      </c>
      <c r="BI1697" s="150">
        <f>IF(N1697="nulová",J1697,0)</f>
        <v>0</v>
      </c>
      <c r="BJ1697" s="17" t="s">
        <v>86</v>
      </c>
      <c r="BK1697" s="150">
        <f>ROUND(I1697*H1697,2)</f>
        <v>0</v>
      </c>
      <c r="BL1697" s="17" t="s">
        <v>298</v>
      </c>
      <c r="BM1697" s="149" t="s">
        <v>2410</v>
      </c>
    </row>
    <row r="1698" spans="2:65" s="12" customFormat="1" ht="12">
      <c r="B1698" s="151"/>
      <c r="D1698" s="152" t="s">
        <v>207</v>
      </c>
      <c r="E1698" s="153" t="s">
        <v>1</v>
      </c>
      <c r="F1698" s="154" t="s">
        <v>646</v>
      </c>
      <c r="H1698" s="155">
        <v>17.82</v>
      </c>
      <c r="I1698" s="156"/>
      <c r="L1698" s="151"/>
      <c r="M1698" s="157"/>
      <c r="T1698" s="158"/>
      <c r="AT1698" s="153" t="s">
        <v>207</v>
      </c>
      <c r="AU1698" s="153" t="s">
        <v>86</v>
      </c>
      <c r="AV1698" s="12" t="s">
        <v>86</v>
      </c>
      <c r="AW1698" s="12" t="s">
        <v>30</v>
      </c>
      <c r="AX1698" s="12" t="s">
        <v>73</v>
      </c>
      <c r="AY1698" s="153" t="s">
        <v>199</v>
      </c>
    </row>
    <row r="1699" spans="2:65" s="13" customFormat="1" ht="12">
      <c r="B1699" s="159"/>
      <c r="D1699" s="152" t="s">
        <v>207</v>
      </c>
      <c r="E1699" s="160" t="s">
        <v>1</v>
      </c>
      <c r="F1699" s="161" t="s">
        <v>209</v>
      </c>
      <c r="H1699" s="162">
        <v>17.82</v>
      </c>
      <c r="I1699" s="163"/>
      <c r="L1699" s="159"/>
      <c r="M1699" s="164"/>
      <c r="T1699" s="165"/>
      <c r="AT1699" s="160" t="s">
        <v>207</v>
      </c>
      <c r="AU1699" s="160" t="s">
        <v>86</v>
      </c>
      <c r="AV1699" s="13" t="s">
        <v>205</v>
      </c>
      <c r="AW1699" s="13" t="s">
        <v>30</v>
      </c>
      <c r="AX1699" s="13" t="s">
        <v>80</v>
      </c>
      <c r="AY1699" s="160" t="s">
        <v>199</v>
      </c>
    </row>
    <row r="1700" spans="2:65" s="1" customFormat="1" ht="21.75" customHeight="1">
      <c r="B1700" s="32"/>
      <c r="C1700" s="173" t="s">
        <v>2411</v>
      </c>
      <c r="D1700" s="173" t="s">
        <v>288</v>
      </c>
      <c r="E1700" s="174" t="s">
        <v>2412</v>
      </c>
      <c r="F1700" s="175" t="s">
        <v>2413</v>
      </c>
      <c r="G1700" s="176" t="s">
        <v>1607</v>
      </c>
      <c r="H1700" s="177">
        <v>8</v>
      </c>
      <c r="I1700" s="178"/>
      <c r="J1700" s="179">
        <f>ROUND(I1700*H1700,2)</f>
        <v>0</v>
      </c>
      <c r="K1700" s="180"/>
      <c r="L1700" s="181"/>
      <c r="M1700" s="182" t="s">
        <v>1</v>
      </c>
      <c r="N1700" s="183" t="s">
        <v>39</v>
      </c>
      <c r="P1700" s="147">
        <f>O1700*H1700</f>
        <v>0</v>
      </c>
      <c r="Q1700" s="147">
        <v>3.6810000000000002E-2</v>
      </c>
      <c r="R1700" s="147">
        <f>Q1700*H1700</f>
        <v>0.29448000000000002</v>
      </c>
      <c r="S1700" s="147">
        <v>0</v>
      </c>
      <c r="T1700" s="148">
        <f>S1700*H1700</f>
        <v>0</v>
      </c>
      <c r="AR1700" s="149" t="s">
        <v>384</v>
      </c>
      <c r="AT1700" s="149" t="s">
        <v>288</v>
      </c>
      <c r="AU1700" s="149" t="s">
        <v>86</v>
      </c>
      <c r="AY1700" s="17" t="s">
        <v>199</v>
      </c>
      <c r="BE1700" s="150">
        <f>IF(N1700="základní",J1700,0)</f>
        <v>0</v>
      </c>
      <c r="BF1700" s="150">
        <f>IF(N1700="snížená",J1700,0)</f>
        <v>0</v>
      </c>
      <c r="BG1700" s="150">
        <f>IF(N1700="zákl. přenesená",J1700,0)</f>
        <v>0</v>
      </c>
      <c r="BH1700" s="150">
        <f>IF(N1700="sníž. přenesená",J1700,0)</f>
        <v>0</v>
      </c>
      <c r="BI1700" s="150">
        <f>IF(N1700="nulová",J1700,0)</f>
        <v>0</v>
      </c>
      <c r="BJ1700" s="17" t="s">
        <v>86</v>
      </c>
      <c r="BK1700" s="150">
        <f>ROUND(I1700*H1700,2)</f>
        <v>0</v>
      </c>
      <c r="BL1700" s="17" t="s">
        <v>298</v>
      </c>
      <c r="BM1700" s="149" t="s">
        <v>2414</v>
      </c>
    </row>
    <row r="1701" spans="2:65" s="12" customFormat="1" ht="12">
      <c r="B1701" s="151"/>
      <c r="D1701" s="152" t="s">
        <v>207</v>
      </c>
      <c r="E1701" s="153" t="s">
        <v>1</v>
      </c>
      <c r="F1701" s="154" t="s">
        <v>1150</v>
      </c>
      <c r="H1701" s="155">
        <v>8</v>
      </c>
      <c r="I1701" s="156"/>
      <c r="L1701" s="151"/>
      <c r="M1701" s="157"/>
      <c r="T1701" s="158"/>
      <c r="AT1701" s="153" t="s">
        <v>207</v>
      </c>
      <c r="AU1701" s="153" t="s">
        <v>86</v>
      </c>
      <c r="AV1701" s="12" t="s">
        <v>86</v>
      </c>
      <c r="AW1701" s="12" t="s">
        <v>30</v>
      </c>
      <c r="AX1701" s="12" t="s">
        <v>73</v>
      </c>
      <c r="AY1701" s="153" t="s">
        <v>199</v>
      </c>
    </row>
    <row r="1702" spans="2:65" s="13" customFormat="1" ht="12">
      <c r="B1702" s="159"/>
      <c r="D1702" s="152" t="s">
        <v>207</v>
      </c>
      <c r="E1702" s="160" t="s">
        <v>1</v>
      </c>
      <c r="F1702" s="161" t="s">
        <v>209</v>
      </c>
      <c r="H1702" s="162">
        <v>8</v>
      </c>
      <c r="I1702" s="163"/>
      <c r="L1702" s="159"/>
      <c r="M1702" s="164"/>
      <c r="T1702" s="165"/>
      <c r="AT1702" s="160" t="s">
        <v>207</v>
      </c>
      <c r="AU1702" s="160" t="s">
        <v>86</v>
      </c>
      <c r="AV1702" s="13" t="s">
        <v>205</v>
      </c>
      <c r="AW1702" s="13" t="s">
        <v>30</v>
      </c>
      <c r="AX1702" s="13" t="s">
        <v>80</v>
      </c>
      <c r="AY1702" s="160" t="s">
        <v>199</v>
      </c>
    </row>
    <row r="1703" spans="2:65" s="1" customFormat="1" ht="24.25" customHeight="1">
      <c r="B1703" s="32"/>
      <c r="C1703" s="137" t="s">
        <v>2415</v>
      </c>
      <c r="D1703" s="137" t="s">
        <v>201</v>
      </c>
      <c r="E1703" s="138" t="s">
        <v>2416</v>
      </c>
      <c r="F1703" s="139" t="s">
        <v>2417</v>
      </c>
      <c r="G1703" s="140" t="s">
        <v>264</v>
      </c>
      <c r="H1703" s="141">
        <v>47.76</v>
      </c>
      <c r="I1703" s="142"/>
      <c r="J1703" s="143">
        <f>ROUND(I1703*H1703,2)</f>
        <v>0</v>
      </c>
      <c r="K1703" s="144"/>
      <c r="L1703" s="32"/>
      <c r="M1703" s="145" t="s">
        <v>1</v>
      </c>
      <c r="N1703" s="146" t="s">
        <v>39</v>
      </c>
      <c r="P1703" s="147">
        <f>O1703*H1703</f>
        <v>0</v>
      </c>
      <c r="Q1703" s="147">
        <v>2.7999999999999998E-4</v>
      </c>
      <c r="R1703" s="147">
        <f>Q1703*H1703</f>
        <v>1.3372799999999999E-2</v>
      </c>
      <c r="S1703" s="147">
        <v>0</v>
      </c>
      <c r="T1703" s="148">
        <f>S1703*H1703</f>
        <v>0</v>
      </c>
      <c r="AR1703" s="149" t="s">
        <v>298</v>
      </c>
      <c r="AT1703" s="149" t="s">
        <v>201</v>
      </c>
      <c r="AU1703" s="149" t="s">
        <v>86</v>
      </c>
      <c r="AY1703" s="17" t="s">
        <v>199</v>
      </c>
      <c r="BE1703" s="150">
        <f>IF(N1703="základní",J1703,0)</f>
        <v>0</v>
      </c>
      <c r="BF1703" s="150">
        <f>IF(N1703="snížená",J1703,0)</f>
        <v>0</v>
      </c>
      <c r="BG1703" s="150">
        <f>IF(N1703="zákl. přenesená",J1703,0)</f>
        <v>0</v>
      </c>
      <c r="BH1703" s="150">
        <f>IF(N1703="sníž. přenesená",J1703,0)</f>
        <v>0</v>
      </c>
      <c r="BI1703" s="150">
        <f>IF(N1703="nulová",J1703,0)</f>
        <v>0</v>
      </c>
      <c r="BJ1703" s="17" t="s">
        <v>86</v>
      </c>
      <c r="BK1703" s="150">
        <f>ROUND(I1703*H1703,2)</f>
        <v>0</v>
      </c>
      <c r="BL1703" s="17" t="s">
        <v>298</v>
      </c>
      <c r="BM1703" s="149" t="s">
        <v>2418</v>
      </c>
    </row>
    <row r="1704" spans="2:65" s="12" customFormat="1" ht="12">
      <c r="B1704" s="151"/>
      <c r="D1704" s="152" t="s">
        <v>207</v>
      </c>
      <c r="E1704" s="153" t="s">
        <v>1</v>
      </c>
      <c r="F1704" s="154" t="s">
        <v>2419</v>
      </c>
      <c r="H1704" s="155">
        <v>47.76</v>
      </c>
      <c r="I1704" s="156"/>
      <c r="L1704" s="151"/>
      <c r="M1704" s="157"/>
      <c r="T1704" s="158"/>
      <c r="AT1704" s="153" t="s">
        <v>207</v>
      </c>
      <c r="AU1704" s="153" t="s">
        <v>86</v>
      </c>
      <c r="AV1704" s="12" t="s">
        <v>86</v>
      </c>
      <c r="AW1704" s="12" t="s">
        <v>30</v>
      </c>
      <c r="AX1704" s="12" t="s">
        <v>73</v>
      </c>
      <c r="AY1704" s="153" t="s">
        <v>199</v>
      </c>
    </row>
    <row r="1705" spans="2:65" s="13" customFormat="1" ht="12">
      <c r="B1705" s="159"/>
      <c r="D1705" s="152" t="s">
        <v>207</v>
      </c>
      <c r="E1705" s="160" t="s">
        <v>1</v>
      </c>
      <c r="F1705" s="161" t="s">
        <v>209</v>
      </c>
      <c r="H1705" s="162">
        <v>47.76</v>
      </c>
      <c r="I1705" s="163"/>
      <c r="L1705" s="159"/>
      <c r="M1705" s="164"/>
      <c r="T1705" s="165"/>
      <c r="AT1705" s="160" t="s">
        <v>207</v>
      </c>
      <c r="AU1705" s="160" t="s">
        <v>86</v>
      </c>
      <c r="AV1705" s="13" t="s">
        <v>205</v>
      </c>
      <c r="AW1705" s="13" t="s">
        <v>30</v>
      </c>
      <c r="AX1705" s="13" t="s">
        <v>80</v>
      </c>
      <c r="AY1705" s="160" t="s">
        <v>199</v>
      </c>
    </row>
    <row r="1706" spans="2:65" s="1" customFormat="1" ht="24.25" customHeight="1">
      <c r="B1706" s="32"/>
      <c r="C1706" s="137" t="s">
        <v>2420</v>
      </c>
      <c r="D1706" s="137" t="s">
        <v>201</v>
      </c>
      <c r="E1706" s="138" t="s">
        <v>2421</v>
      </c>
      <c r="F1706" s="139" t="s">
        <v>2422</v>
      </c>
      <c r="G1706" s="140" t="s">
        <v>296</v>
      </c>
      <c r="H1706" s="141">
        <v>12</v>
      </c>
      <c r="I1706" s="142"/>
      <c r="J1706" s="143">
        <f>ROUND(I1706*H1706,2)</f>
        <v>0</v>
      </c>
      <c r="K1706" s="144"/>
      <c r="L1706" s="32"/>
      <c r="M1706" s="145" t="s">
        <v>1</v>
      </c>
      <c r="N1706" s="146" t="s">
        <v>39</v>
      </c>
      <c r="P1706" s="147">
        <f>O1706*H1706</f>
        <v>0</v>
      </c>
      <c r="Q1706" s="147">
        <v>0</v>
      </c>
      <c r="R1706" s="147">
        <f>Q1706*H1706</f>
        <v>0</v>
      </c>
      <c r="S1706" s="147">
        <v>0</v>
      </c>
      <c r="T1706" s="148">
        <f>S1706*H1706</f>
        <v>0</v>
      </c>
      <c r="AR1706" s="149" t="s">
        <v>298</v>
      </c>
      <c r="AT1706" s="149" t="s">
        <v>201</v>
      </c>
      <c r="AU1706" s="149" t="s">
        <v>86</v>
      </c>
      <c r="AY1706" s="17" t="s">
        <v>199</v>
      </c>
      <c r="BE1706" s="150">
        <f>IF(N1706="základní",J1706,0)</f>
        <v>0</v>
      </c>
      <c r="BF1706" s="150">
        <f>IF(N1706="snížená",J1706,0)</f>
        <v>0</v>
      </c>
      <c r="BG1706" s="150">
        <f>IF(N1706="zákl. přenesená",J1706,0)</f>
        <v>0</v>
      </c>
      <c r="BH1706" s="150">
        <f>IF(N1706="sníž. přenesená",J1706,0)</f>
        <v>0</v>
      </c>
      <c r="BI1706" s="150">
        <f>IF(N1706="nulová",J1706,0)</f>
        <v>0</v>
      </c>
      <c r="BJ1706" s="17" t="s">
        <v>86</v>
      </c>
      <c r="BK1706" s="150">
        <f>ROUND(I1706*H1706,2)</f>
        <v>0</v>
      </c>
      <c r="BL1706" s="17" t="s">
        <v>298</v>
      </c>
      <c r="BM1706" s="149" t="s">
        <v>2423</v>
      </c>
    </row>
    <row r="1707" spans="2:65" s="12" customFormat="1" ht="12">
      <c r="B1707" s="151"/>
      <c r="D1707" s="152" t="s">
        <v>207</v>
      </c>
      <c r="E1707" s="153" t="s">
        <v>1</v>
      </c>
      <c r="F1707" s="154" t="s">
        <v>2424</v>
      </c>
      <c r="H1707" s="155">
        <v>12</v>
      </c>
      <c r="I1707" s="156"/>
      <c r="L1707" s="151"/>
      <c r="M1707" s="157"/>
      <c r="T1707" s="158"/>
      <c r="AT1707" s="153" t="s">
        <v>207</v>
      </c>
      <c r="AU1707" s="153" t="s">
        <v>86</v>
      </c>
      <c r="AV1707" s="12" t="s">
        <v>86</v>
      </c>
      <c r="AW1707" s="12" t="s">
        <v>30</v>
      </c>
      <c r="AX1707" s="12" t="s">
        <v>73</v>
      </c>
      <c r="AY1707" s="153" t="s">
        <v>199</v>
      </c>
    </row>
    <row r="1708" spans="2:65" s="13" customFormat="1" ht="24">
      <c r="B1708" s="159"/>
      <c r="D1708" s="152" t="s">
        <v>207</v>
      </c>
      <c r="E1708" s="160" t="s">
        <v>1</v>
      </c>
      <c r="F1708" s="161" t="s">
        <v>2425</v>
      </c>
      <c r="H1708" s="162">
        <v>12</v>
      </c>
      <c r="I1708" s="163"/>
      <c r="L1708" s="159"/>
      <c r="M1708" s="164"/>
      <c r="T1708" s="165"/>
      <c r="AT1708" s="160" t="s">
        <v>207</v>
      </c>
      <c r="AU1708" s="160" t="s">
        <v>86</v>
      </c>
      <c r="AV1708" s="13" t="s">
        <v>205</v>
      </c>
      <c r="AW1708" s="13" t="s">
        <v>30</v>
      </c>
      <c r="AX1708" s="13" t="s">
        <v>80</v>
      </c>
      <c r="AY1708" s="160" t="s">
        <v>199</v>
      </c>
    </row>
    <row r="1709" spans="2:65" s="1" customFormat="1" ht="16.5" customHeight="1">
      <c r="B1709" s="32"/>
      <c r="C1709" s="173" t="s">
        <v>2426</v>
      </c>
      <c r="D1709" s="173" t="s">
        <v>288</v>
      </c>
      <c r="E1709" s="174" t="s">
        <v>2427</v>
      </c>
      <c r="F1709" s="175" t="s">
        <v>2428</v>
      </c>
      <c r="G1709" s="176" t="s">
        <v>2429</v>
      </c>
      <c r="H1709" s="177">
        <v>0.12</v>
      </c>
      <c r="I1709" s="178"/>
      <c r="J1709" s="179">
        <f t="shared" ref="J1709:J1736" si="130">ROUND(I1709*H1709,2)</f>
        <v>0</v>
      </c>
      <c r="K1709" s="180"/>
      <c r="L1709" s="181"/>
      <c r="M1709" s="182" t="s">
        <v>1</v>
      </c>
      <c r="N1709" s="183" t="s">
        <v>39</v>
      </c>
      <c r="P1709" s="147">
        <f t="shared" ref="P1709:P1736" si="131">O1709*H1709</f>
        <v>0</v>
      </c>
      <c r="Q1709" s="147">
        <v>2.9999999999999997E-4</v>
      </c>
      <c r="R1709" s="147">
        <f t="shared" ref="R1709:R1736" si="132">Q1709*H1709</f>
        <v>3.5999999999999994E-5</v>
      </c>
      <c r="S1709" s="147">
        <v>0</v>
      </c>
      <c r="T1709" s="148">
        <f t="shared" ref="T1709:T1736" si="133">S1709*H1709</f>
        <v>0</v>
      </c>
      <c r="AR1709" s="149" t="s">
        <v>384</v>
      </c>
      <c r="AT1709" s="149" t="s">
        <v>288</v>
      </c>
      <c r="AU1709" s="149" t="s">
        <v>86</v>
      </c>
      <c r="AY1709" s="17" t="s">
        <v>199</v>
      </c>
      <c r="BE1709" s="150">
        <f t="shared" ref="BE1709:BE1736" si="134">IF(N1709="základní",J1709,0)</f>
        <v>0</v>
      </c>
      <c r="BF1709" s="150">
        <f t="shared" ref="BF1709:BF1736" si="135">IF(N1709="snížená",J1709,0)</f>
        <v>0</v>
      </c>
      <c r="BG1709" s="150">
        <f t="shared" ref="BG1709:BG1736" si="136">IF(N1709="zákl. přenesená",J1709,0)</f>
        <v>0</v>
      </c>
      <c r="BH1709" s="150">
        <f t="shared" ref="BH1709:BH1736" si="137">IF(N1709="sníž. přenesená",J1709,0)</f>
        <v>0</v>
      </c>
      <c r="BI1709" s="150">
        <f t="shared" ref="BI1709:BI1736" si="138">IF(N1709="nulová",J1709,0)</f>
        <v>0</v>
      </c>
      <c r="BJ1709" s="17" t="s">
        <v>86</v>
      </c>
      <c r="BK1709" s="150">
        <f t="shared" ref="BK1709:BK1736" si="139">ROUND(I1709*H1709,2)</f>
        <v>0</v>
      </c>
      <c r="BL1709" s="17" t="s">
        <v>298</v>
      </c>
      <c r="BM1709" s="149" t="s">
        <v>2430</v>
      </c>
    </row>
    <row r="1710" spans="2:65" s="1" customFormat="1" ht="24.25" customHeight="1">
      <c r="B1710" s="32"/>
      <c r="C1710" s="137" t="s">
        <v>2431</v>
      </c>
      <c r="D1710" s="137" t="s">
        <v>201</v>
      </c>
      <c r="E1710" s="138" t="s">
        <v>2432</v>
      </c>
      <c r="F1710" s="139" t="s">
        <v>2433</v>
      </c>
      <c r="G1710" s="140" t="s">
        <v>296</v>
      </c>
      <c r="H1710" s="141">
        <v>20</v>
      </c>
      <c r="I1710" s="142"/>
      <c r="J1710" s="143">
        <f t="shared" si="130"/>
        <v>0</v>
      </c>
      <c r="K1710" s="144"/>
      <c r="L1710" s="32"/>
      <c r="M1710" s="145" t="s">
        <v>1</v>
      </c>
      <c r="N1710" s="146" t="s">
        <v>39</v>
      </c>
      <c r="P1710" s="147">
        <f t="shared" si="131"/>
        <v>0</v>
      </c>
      <c r="Q1710" s="147">
        <v>4.8000000000000001E-4</v>
      </c>
      <c r="R1710" s="147">
        <f t="shared" si="132"/>
        <v>9.6000000000000009E-3</v>
      </c>
      <c r="S1710" s="147">
        <v>0</v>
      </c>
      <c r="T1710" s="148">
        <f t="shared" si="133"/>
        <v>0</v>
      </c>
      <c r="AR1710" s="149" t="s">
        <v>298</v>
      </c>
      <c r="AT1710" s="149" t="s">
        <v>201</v>
      </c>
      <c r="AU1710" s="149" t="s">
        <v>86</v>
      </c>
      <c r="AY1710" s="17" t="s">
        <v>199</v>
      </c>
      <c r="BE1710" s="150">
        <f t="shared" si="134"/>
        <v>0</v>
      </c>
      <c r="BF1710" s="150">
        <f t="shared" si="135"/>
        <v>0</v>
      </c>
      <c r="BG1710" s="150">
        <f t="shared" si="136"/>
        <v>0</v>
      </c>
      <c r="BH1710" s="150">
        <f t="shared" si="137"/>
        <v>0</v>
      </c>
      <c r="BI1710" s="150">
        <f t="shared" si="138"/>
        <v>0</v>
      </c>
      <c r="BJ1710" s="17" t="s">
        <v>86</v>
      </c>
      <c r="BK1710" s="150">
        <f t="shared" si="139"/>
        <v>0</v>
      </c>
      <c r="BL1710" s="17" t="s">
        <v>298</v>
      </c>
      <c r="BM1710" s="149" t="s">
        <v>2434</v>
      </c>
    </row>
    <row r="1711" spans="2:65" s="1" customFormat="1" ht="33" customHeight="1">
      <c r="B1711" s="32"/>
      <c r="C1711" s="173" t="s">
        <v>2435</v>
      </c>
      <c r="D1711" s="173" t="s">
        <v>288</v>
      </c>
      <c r="E1711" s="174" t="s">
        <v>2436</v>
      </c>
      <c r="F1711" s="175" t="s">
        <v>2437</v>
      </c>
      <c r="G1711" s="176" t="s">
        <v>296</v>
      </c>
      <c r="H1711" s="177">
        <v>4</v>
      </c>
      <c r="I1711" s="178"/>
      <c r="J1711" s="179">
        <f t="shared" si="130"/>
        <v>0</v>
      </c>
      <c r="K1711" s="180"/>
      <c r="L1711" s="181"/>
      <c r="M1711" s="182" t="s">
        <v>1</v>
      </c>
      <c r="N1711" s="183" t="s">
        <v>39</v>
      </c>
      <c r="P1711" s="147">
        <f t="shared" si="131"/>
        <v>0</v>
      </c>
      <c r="Q1711" s="147">
        <v>1.753E-2</v>
      </c>
      <c r="R1711" s="147">
        <f t="shared" si="132"/>
        <v>7.0120000000000002E-2</v>
      </c>
      <c r="S1711" s="147">
        <v>0</v>
      </c>
      <c r="T1711" s="148">
        <f t="shared" si="133"/>
        <v>0</v>
      </c>
      <c r="AR1711" s="149" t="s">
        <v>384</v>
      </c>
      <c r="AT1711" s="149" t="s">
        <v>288</v>
      </c>
      <c r="AU1711" s="149" t="s">
        <v>86</v>
      </c>
      <c r="AY1711" s="17" t="s">
        <v>199</v>
      </c>
      <c r="BE1711" s="150">
        <f t="shared" si="134"/>
        <v>0</v>
      </c>
      <c r="BF1711" s="150">
        <f t="shared" si="135"/>
        <v>0</v>
      </c>
      <c r="BG1711" s="150">
        <f t="shared" si="136"/>
        <v>0</v>
      </c>
      <c r="BH1711" s="150">
        <f t="shared" si="137"/>
        <v>0</v>
      </c>
      <c r="BI1711" s="150">
        <f t="shared" si="138"/>
        <v>0</v>
      </c>
      <c r="BJ1711" s="17" t="s">
        <v>86</v>
      </c>
      <c r="BK1711" s="150">
        <f t="shared" si="139"/>
        <v>0</v>
      </c>
      <c r="BL1711" s="17" t="s">
        <v>298</v>
      </c>
      <c r="BM1711" s="149" t="s">
        <v>2438</v>
      </c>
    </row>
    <row r="1712" spans="2:65" s="1" customFormat="1" ht="33" customHeight="1">
      <c r="B1712" s="32"/>
      <c r="C1712" s="173" t="s">
        <v>2439</v>
      </c>
      <c r="D1712" s="173" t="s">
        <v>288</v>
      </c>
      <c r="E1712" s="174" t="s">
        <v>2440</v>
      </c>
      <c r="F1712" s="175" t="s">
        <v>2441</v>
      </c>
      <c r="G1712" s="176" t="s">
        <v>296</v>
      </c>
      <c r="H1712" s="177">
        <v>1</v>
      </c>
      <c r="I1712" s="178"/>
      <c r="J1712" s="179">
        <f t="shared" si="130"/>
        <v>0</v>
      </c>
      <c r="K1712" s="180"/>
      <c r="L1712" s="181"/>
      <c r="M1712" s="182" t="s">
        <v>1</v>
      </c>
      <c r="N1712" s="183" t="s">
        <v>39</v>
      </c>
      <c r="P1712" s="147">
        <f t="shared" si="131"/>
        <v>0</v>
      </c>
      <c r="Q1712" s="147">
        <v>1.7930000000000001E-2</v>
      </c>
      <c r="R1712" s="147">
        <f t="shared" si="132"/>
        <v>1.7930000000000001E-2</v>
      </c>
      <c r="S1712" s="147">
        <v>0</v>
      </c>
      <c r="T1712" s="148">
        <f t="shared" si="133"/>
        <v>0</v>
      </c>
      <c r="AR1712" s="149" t="s">
        <v>384</v>
      </c>
      <c r="AT1712" s="149" t="s">
        <v>288</v>
      </c>
      <c r="AU1712" s="149" t="s">
        <v>86</v>
      </c>
      <c r="AY1712" s="17" t="s">
        <v>199</v>
      </c>
      <c r="BE1712" s="150">
        <f t="shared" si="134"/>
        <v>0</v>
      </c>
      <c r="BF1712" s="150">
        <f t="shared" si="135"/>
        <v>0</v>
      </c>
      <c r="BG1712" s="150">
        <f t="shared" si="136"/>
        <v>0</v>
      </c>
      <c r="BH1712" s="150">
        <f t="shared" si="137"/>
        <v>0</v>
      </c>
      <c r="BI1712" s="150">
        <f t="shared" si="138"/>
        <v>0</v>
      </c>
      <c r="BJ1712" s="17" t="s">
        <v>86</v>
      </c>
      <c r="BK1712" s="150">
        <f t="shared" si="139"/>
        <v>0</v>
      </c>
      <c r="BL1712" s="17" t="s">
        <v>298</v>
      </c>
      <c r="BM1712" s="149" t="s">
        <v>2442</v>
      </c>
    </row>
    <row r="1713" spans="2:65" s="1" customFormat="1" ht="33" customHeight="1">
      <c r="B1713" s="32"/>
      <c r="C1713" s="173" t="s">
        <v>2443</v>
      </c>
      <c r="D1713" s="173" t="s">
        <v>288</v>
      </c>
      <c r="E1713" s="174" t="s">
        <v>2444</v>
      </c>
      <c r="F1713" s="175" t="s">
        <v>2445</v>
      </c>
      <c r="G1713" s="176" t="s">
        <v>296</v>
      </c>
      <c r="H1713" s="177">
        <v>6</v>
      </c>
      <c r="I1713" s="178"/>
      <c r="J1713" s="179">
        <f t="shared" si="130"/>
        <v>0</v>
      </c>
      <c r="K1713" s="180"/>
      <c r="L1713" s="181"/>
      <c r="M1713" s="182" t="s">
        <v>1</v>
      </c>
      <c r="N1713" s="183" t="s">
        <v>39</v>
      </c>
      <c r="P1713" s="147">
        <f t="shared" si="131"/>
        <v>0</v>
      </c>
      <c r="Q1713" s="147">
        <v>1.8339999999999999E-2</v>
      </c>
      <c r="R1713" s="147">
        <f t="shared" si="132"/>
        <v>0.11004</v>
      </c>
      <c r="S1713" s="147">
        <v>0</v>
      </c>
      <c r="T1713" s="148">
        <f t="shared" si="133"/>
        <v>0</v>
      </c>
      <c r="AR1713" s="149" t="s">
        <v>384</v>
      </c>
      <c r="AT1713" s="149" t="s">
        <v>288</v>
      </c>
      <c r="AU1713" s="149" t="s">
        <v>86</v>
      </c>
      <c r="AY1713" s="17" t="s">
        <v>199</v>
      </c>
      <c r="BE1713" s="150">
        <f t="shared" si="134"/>
        <v>0</v>
      </c>
      <c r="BF1713" s="150">
        <f t="shared" si="135"/>
        <v>0</v>
      </c>
      <c r="BG1713" s="150">
        <f t="shared" si="136"/>
        <v>0</v>
      </c>
      <c r="BH1713" s="150">
        <f t="shared" si="137"/>
        <v>0</v>
      </c>
      <c r="BI1713" s="150">
        <f t="shared" si="138"/>
        <v>0</v>
      </c>
      <c r="BJ1713" s="17" t="s">
        <v>86</v>
      </c>
      <c r="BK1713" s="150">
        <f t="shared" si="139"/>
        <v>0</v>
      </c>
      <c r="BL1713" s="17" t="s">
        <v>298</v>
      </c>
      <c r="BM1713" s="149" t="s">
        <v>2446</v>
      </c>
    </row>
    <row r="1714" spans="2:65" s="1" customFormat="1" ht="33" customHeight="1">
      <c r="B1714" s="32"/>
      <c r="C1714" s="173" t="s">
        <v>2447</v>
      </c>
      <c r="D1714" s="173" t="s">
        <v>288</v>
      </c>
      <c r="E1714" s="174" t="s">
        <v>2448</v>
      </c>
      <c r="F1714" s="175" t="s">
        <v>2449</v>
      </c>
      <c r="G1714" s="176" t="s">
        <v>296</v>
      </c>
      <c r="H1714" s="177">
        <v>9</v>
      </c>
      <c r="I1714" s="178"/>
      <c r="J1714" s="179">
        <f t="shared" si="130"/>
        <v>0</v>
      </c>
      <c r="K1714" s="180"/>
      <c r="L1714" s="181"/>
      <c r="M1714" s="182" t="s">
        <v>1</v>
      </c>
      <c r="N1714" s="183" t="s">
        <v>39</v>
      </c>
      <c r="P1714" s="147">
        <f t="shared" si="131"/>
        <v>0</v>
      </c>
      <c r="Q1714" s="147">
        <v>1.9230000000000001E-2</v>
      </c>
      <c r="R1714" s="147">
        <f t="shared" si="132"/>
        <v>0.17307</v>
      </c>
      <c r="S1714" s="147">
        <v>0</v>
      </c>
      <c r="T1714" s="148">
        <f t="shared" si="133"/>
        <v>0</v>
      </c>
      <c r="AR1714" s="149" t="s">
        <v>384</v>
      </c>
      <c r="AT1714" s="149" t="s">
        <v>288</v>
      </c>
      <c r="AU1714" s="149" t="s">
        <v>86</v>
      </c>
      <c r="AY1714" s="17" t="s">
        <v>199</v>
      </c>
      <c r="BE1714" s="150">
        <f t="shared" si="134"/>
        <v>0</v>
      </c>
      <c r="BF1714" s="150">
        <f t="shared" si="135"/>
        <v>0</v>
      </c>
      <c r="BG1714" s="150">
        <f t="shared" si="136"/>
        <v>0</v>
      </c>
      <c r="BH1714" s="150">
        <f t="shared" si="137"/>
        <v>0</v>
      </c>
      <c r="BI1714" s="150">
        <f t="shared" si="138"/>
        <v>0</v>
      </c>
      <c r="BJ1714" s="17" t="s">
        <v>86</v>
      </c>
      <c r="BK1714" s="150">
        <f t="shared" si="139"/>
        <v>0</v>
      </c>
      <c r="BL1714" s="17" t="s">
        <v>298</v>
      </c>
      <c r="BM1714" s="149" t="s">
        <v>2450</v>
      </c>
    </row>
    <row r="1715" spans="2:65" s="1" customFormat="1" ht="24.25" customHeight="1">
      <c r="B1715" s="32"/>
      <c r="C1715" s="137" t="s">
        <v>2451</v>
      </c>
      <c r="D1715" s="137" t="s">
        <v>201</v>
      </c>
      <c r="E1715" s="138" t="s">
        <v>2452</v>
      </c>
      <c r="F1715" s="139" t="s">
        <v>2453</v>
      </c>
      <c r="G1715" s="140" t="s">
        <v>296</v>
      </c>
      <c r="H1715" s="141">
        <v>5</v>
      </c>
      <c r="I1715" s="142"/>
      <c r="J1715" s="143">
        <f t="shared" si="130"/>
        <v>0</v>
      </c>
      <c r="K1715" s="144"/>
      <c r="L1715" s="32"/>
      <c r="M1715" s="145" t="s">
        <v>1</v>
      </c>
      <c r="N1715" s="146" t="s">
        <v>39</v>
      </c>
      <c r="P1715" s="147">
        <f t="shared" si="131"/>
        <v>0</v>
      </c>
      <c r="Q1715" s="147">
        <v>0</v>
      </c>
      <c r="R1715" s="147">
        <f t="shared" si="132"/>
        <v>0</v>
      </c>
      <c r="S1715" s="147">
        <v>0</v>
      </c>
      <c r="T1715" s="148">
        <f t="shared" si="133"/>
        <v>0</v>
      </c>
      <c r="AR1715" s="149" t="s">
        <v>298</v>
      </c>
      <c r="AT1715" s="149" t="s">
        <v>201</v>
      </c>
      <c r="AU1715" s="149" t="s">
        <v>86</v>
      </c>
      <c r="AY1715" s="17" t="s">
        <v>199</v>
      </c>
      <c r="BE1715" s="150">
        <f t="shared" si="134"/>
        <v>0</v>
      </c>
      <c r="BF1715" s="150">
        <f t="shared" si="135"/>
        <v>0</v>
      </c>
      <c r="BG1715" s="150">
        <f t="shared" si="136"/>
        <v>0</v>
      </c>
      <c r="BH1715" s="150">
        <f t="shared" si="137"/>
        <v>0</v>
      </c>
      <c r="BI1715" s="150">
        <f t="shared" si="138"/>
        <v>0</v>
      </c>
      <c r="BJ1715" s="17" t="s">
        <v>86</v>
      </c>
      <c r="BK1715" s="150">
        <f t="shared" si="139"/>
        <v>0</v>
      </c>
      <c r="BL1715" s="17" t="s">
        <v>298</v>
      </c>
      <c r="BM1715" s="149" t="s">
        <v>2454</v>
      </c>
    </row>
    <row r="1716" spans="2:65" s="1" customFormat="1" ht="24.25" customHeight="1">
      <c r="B1716" s="32"/>
      <c r="C1716" s="137" t="s">
        <v>2455</v>
      </c>
      <c r="D1716" s="137" t="s">
        <v>201</v>
      </c>
      <c r="E1716" s="138" t="s">
        <v>2456</v>
      </c>
      <c r="F1716" s="139" t="s">
        <v>2457</v>
      </c>
      <c r="G1716" s="140" t="s">
        <v>296</v>
      </c>
      <c r="H1716" s="141">
        <v>6</v>
      </c>
      <c r="I1716" s="142"/>
      <c r="J1716" s="143">
        <f t="shared" si="130"/>
        <v>0</v>
      </c>
      <c r="K1716" s="144"/>
      <c r="L1716" s="32"/>
      <c r="M1716" s="145" t="s">
        <v>1</v>
      </c>
      <c r="N1716" s="146" t="s">
        <v>39</v>
      </c>
      <c r="P1716" s="147">
        <f t="shared" si="131"/>
        <v>0</v>
      </c>
      <c r="Q1716" s="147">
        <v>0</v>
      </c>
      <c r="R1716" s="147">
        <f t="shared" si="132"/>
        <v>0</v>
      </c>
      <c r="S1716" s="147">
        <v>0</v>
      </c>
      <c r="T1716" s="148">
        <f t="shared" si="133"/>
        <v>0</v>
      </c>
      <c r="AR1716" s="149" t="s">
        <v>298</v>
      </c>
      <c r="AT1716" s="149" t="s">
        <v>201</v>
      </c>
      <c r="AU1716" s="149" t="s">
        <v>86</v>
      </c>
      <c r="AY1716" s="17" t="s">
        <v>199</v>
      </c>
      <c r="BE1716" s="150">
        <f t="shared" si="134"/>
        <v>0</v>
      </c>
      <c r="BF1716" s="150">
        <f t="shared" si="135"/>
        <v>0</v>
      </c>
      <c r="BG1716" s="150">
        <f t="shared" si="136"/>
        <v>0</v>
      </c>
      <c r="BH1716" s="150">
        <f t="shared" si="137"/>
        <v>0</v>
      </c>
      <c r="BI1716" s="150">
        <f t="shared" si="138"/>
        <v>0</v>
      </c>
      <c r="BJ1716" s="17" t="s">
        <v>86</v>
      </c>
      <c r="BK1716" s="150">
        <f t="shared" si="139"/>
        <v>0</v>
      </c>
      <c r="BL1716" s="17" t="s">
        <v>298</v>
      </c>
      <c r="BM1716" s="149" t="s">
        <v>2458</v>
      </c>
    </row>
    <row r="1717" spans="2:65" s="1" customFormat="1" ht="24.25" customHeight="1">
      <c r="B1717" s="32"/>
      <c r="C1717" s="137" t="s">
        <v>2459</v>
      </c>
      <c r="D1717" s="137" t="s">
        <v>201</v>
      </c>
      <c r="E1717" s="138" t="s">
        <v>2460</v>
      </c>
      <c r="F1717" s="139" t="s">
        <v>2461</v>
      </c>
      <c r="G1717" s="140" t="s">
        <v>296</v>
      </c>
      <c r="H1717" s="141">
        <v>8</v>
      </c>
      <c r="I1717" s="142"/>
      <c r="J1717" s="143">
        <f t="shared" si="130"/>
        <v>0</v>
      </c>
      <c r="K1717" s="144"/>
      <c r="L1717" s="32"/>
      <c r="M1717" s="145" t="s">
        <v>1</v>
      </c>
      <c r="N1717" s="146" t="s">
        <v>39</v>
      </c>
      <c r="P1717" s="147">
        <f t="shared" si="131"/>
        <v>0</v>
      </c>
      <c r="Q1717" s="147">
        <v>0</v>
      </c>
      <c r="R1717" s="147">
        <f t="shared" si="132"/>
        <v>0</v>
      </c>
      <c r="S1717" s="147">
        <v>0</v>
      </c>
      <c r="T1717" s="148">
        <f t="shared" si="133"/>
        <v>0</v>
      </c>
      <c r="AR1717" s="149" t="s">
        <v>298</v>
      </c>
      <c r="AT1717" s="149" t="s">
        <v>201</v>
      </c>
      <c r="AU1717" s="149" t="s">
        <v>86</v>
      </c>
      <c r="AY1717" s="17" t="s">
        <v>199</v>
      </c>
      <c r="BE1717" s="150">
        <f t="shared" si="134"/>
        <v>0</v>
      </c>
      <c r="BF1717" s="150">
        <f t="shared" si="135"/>
        <v>0</v>
      </c>
      <c r="BG1717" s="150">
        <f t="shared" si="136"/>
        <v>0</v>
      </c>
      <c r="BH1717" s="150">
        <f t="shared" si="137"/>
        <v>0</v>
      </c>
      <c r="BI1717" s="150">
        <f t="shared" si="138"/>
        <v>0</v>
      </c>
      <c r="BJ1717" s="17" t="s">
        <v>86</v>
      </c>
      <c r="BK1717" s="150">
        <f t="shared" si="139"/>
        <v>0</v>
      </c>
      <c r="BL1717" s="17" t="s">
        <v>298</v>
      </c>
      <c r="BM1717" s="149" t="s">
        <v>2462</v>
      </c>
    </row>
    <row r="1718" spans="2:65" s="1" customFormat="1" ht="24.25" customHeight="1">
      <c r="B1718" s="32"/>
      <c r="C1718" s="173" t="s">
        <v>2463</v>
      </c>
      <c r="D1718" s="173" t="s">
        <v>288</v>
      </c>
      <c r="E1718" s="174" t="s">
        <v>2464</v>
      </c>
      <c r="F1718" s="175" t="s">
        <v>2465</v>
      </c>
      <c r="G1718" s="176" t="s">
        <v>296</v>
      </c>
      <c r="H1718" s="177">
        <v>2</v>
      </c>
      <c r="I1718" s="178"/>
      <c r="J1718" s="179">
        <f t="shared" si="130"/>
        <v>0</v>
      </c>
      <c r="K1718" s="180"/>
      <c r="L1718" s="181"/>
      <c r="M1718" s="182" t="s">
        <v>1</v>
      </c>
      <c r="N1718" s="183" t="s">
        <v>39</v>
      </c>
      <c r="P1718" s="147">
        <f t="shared" si="131"/>
        <v>0</v>
      </c>
      <c r="Q1718" s="147">
        <v>0.39261000000000001</v>
      </c>
      <c r="R1718" s="147">
        <f t="shared" si="132"/>
        <v>0.78522000000000003</v>
      </c>
      <c r="S1718" s="147">
        <v>0</v>
      </c>
      <c r="T1718" s="148">
        <f t="shared" si="133"/>
        <v>0</v>
      </c>
      <c r="AR1718" s="149" t="s">
        <v>250</v>
      </c>
      <c r="AT1718" s="149" t="s">
        <v>288</v>
      </c>
      <c r="AU1718" s="149" t="s">
        <v>86</v>
      </c>
      <c r="AY1718" s="17" t="s">
        <v>199</v>
      </c>
      <c r="BE1718" s="150">
        <f t="shared" si="134"/>
        <v>0</v>
      </c>
      <c r="BF1718" s="150">
        <f t="shared" si="135"/>
        <v>0</v>
      </c>
      <c r="BG1718" s="150">
        <f t="shared" si="136"/>
        <v>0</v>
      </c>
      <c r="BH1718" s="150">
        <f t="shared" si="137"/>
        <v>0</v>
      </c>
      <c r="BI1718" s="150">
        <f t="shared" si="138"/>
        <v>0</v>
      </c>
      <c r="BJ1718" s="17" t="s">
        <v>86</v>
      </c>
      <c r="BK1718" s="150">
        <f t="shared" si="139"/>
        <v>0</v>
      </c>
      <c r="BL1718" s="17" t="s">
        <v>205</v>
      </c>
      <c r="BM1718" s="149" t="s">
        <v>2466</v>
      </c>
    </row>
    <row r="1719" spans="2:65" s="1" customFormat="1" ht="24.25" customHeight="1">
      <c r="B1719" s="32"/>
      <c r="C1719" s="173" t="s">
        <v>2467</v>
      </c>
      <c r="D1719" s="173" t="s">
        <v>288</v>
      </c>
      <c r="E1719" s="174" t="s">
        <v>2468</v>
      </c>
      <c r="F1719" s="175" t="s">
        <v>2469</v>
      </c>
      <c r="G1719" s="176" t="s">
        <v>296</v>
      </c>
      <c r="H1719" s="177">
        <v>1</v>
      </c>
      <c r="I1719" s="178"/>
      <c r="J1719" s="179">
        <f t="shared" si="130"/>
        <v>0</v>
      </c>
      <c r="K1719" s="180"/>
      <c r="L1719" s="181"/>
      <c r="M1719" s="182" t="s">
        <v>1</v>
      </c>
      <c r="N1719" s="183" t="s">
        <v>39</v>
      </c>
      <c r="P1719" s="147">
        <f t="shared" si="131"/>
        <v>0</v>
      </c>
      <c r="Q1719" s="147">
        <v>0.44778000000000001</v>
      </c>
      <c r="R1719" s="147">
        <f t="shared" si="132"/>
        <v>0.44778000000000001</v>
      </c>
      <c r="S1719" s="147">
        <v>0</v>
      </c>
      <c r="T1719" s="148">
        <f t="shared" si="133"/>
        <v>0</v>
      </c>
      <c r="AR1719" s="149" t="s">
        <v>250</v>
      </c>
      <c r="AT1719" s="149" t="s">
        <v>288</v>
      </c>
      <c r="AU1719" s="149" t="s">
        <v>86</v>
      </c>
      <c r="AY1719" s="17" t="s">
        <v>199</v>
      </c>
      <c r="BE1719" s="150">
        <f t="shared" si="134"/>
        <v>0</v>
      </c>
      <c r="BF1719" s="150">
        <f t="shared" si="135"/>
        <v>0</v>
      </c>
      <c r="BG1719" s="150">
        <f t="shared" si="136"/>
        <v>0</v>
      </c>
      <c r="BH1719" s="150">
        <f t="shared" si="137"/>
        <v>0</v>
      </c>
      <c r="BI1719" s="150">
        <f t="shared" si="138"/>
        <v>0</v>
      </c>
      <c r="BJ1719" s="17" t="s">
        <v>86</v>
      </c>
      <c r="BK1719" s="150">
        <f t="shared" si="139"/>
        <v>0</v>
      </c>
      <c r="BL1719" s="17" t="s">
        <v>205</v>
      </c>
      <c r="BM1719" s="149" t="s">
        <v>2470</v>
      </c>
    </row>
    <row r="1720" spans="2:65" s="1" customFormat="1" ht="24.25" customHeight="1">
      <c r="B1720" s="32"/>
      <c r="C1720" s="137" t="s">
        <v>2471</v>
      </c>
      <c r="D1720" s="137" t="s">
        <v>201</v>
      </c>
      <c r="E1720" s="138" t="s">
        <v>2472</v>
      </c>
      <c r="F1720" s="139" t="s">
        <v>2473</v>
      </c>
      <c r="G1720" s="140" t="s">
        <v>296</v>
      </c>
      <c r="H1720" s="141">
        <v>2</v>
      </c>
      <c r="I1720" s="142"/>
      <c r="J1720" s="143">
        <f t="shared" si="130"/>
        <v>0</v>
      </c>
      <c r="K1720" s="144"/>
      <c r="L1720" s="32"/>
      <c r="M1720" s="145" t="s">
        <v>1</v>
      </c>
      <c r="N1720" s="146" t="s">
        <v>39</v>
      </c>
      <c r="P1720" s="147">
        <f t="shared" si="131"/>
        <v>0</v>
      </c>
      <c r="Q1720" s="147">
        <v>0</v>
      </c>
      <c r="R1720" s="147">
        <f t="shared" si="132"/>
        <v>0</v>
      </c>
      <c r="S1720" s="147">
        <v>0</v>
      </c>
      <c r="T1720" s="148">
        <f t="shared" si="133"/>
        <v>0</v>
      </c>
      <c r="AR1720" s="149" t="s">
        <v>298</v>
      </c>
      <c r="AT1720" s="149" t="s">
        <v>201</v>
      </c>
      <c r="AU1720" s="149" t="s">
        <v>86</v>
      </c>
      <c r="AY1720" s="17" t="s">
        <v>199</v>
      </c>
      <c r="BE1720" s="150">
        <f t="shared" si="134"/>
        <v>0</v>
      </c>
      <c r="BF1720" s="150">
        <f t="shared" si="135"/>
        <v>0</v>
      </c>
      <c r="BG1720" s="150">
        <f t="shared" si="136"/>
        <v>0</v>
      </c>
      <c r="BH1720" s="150">
        <f t="shared" si="137"/>
        <v>0</v>
      </c>
      <c r="BI1720" s="150">
        <f t="shared" si="138"/>
        <v>0</v>
      </c>
      <c r="BJ1720" s="17" t="s">
        <v>86</v>
      </c>
      <c r="BK1720" s="150">
        <f t="shared" si="139"/>
        <v>0</v>
      </c>
      <c r="BL1720" s="17" t="s">
        <v>298</v>
      </c>
      <c r="BM1720" s="149" t="s">
        <v>2474</v>
      </c>
    </row>
    <row r="1721" spans="2:65" s="1" customFormat="1" ht="24.25" customHeight="1">
      <c r="B1721" s="32"/>
      <c r="C1721" s="173" t="s">
        <v>2475</v>
      </c>
      <c r="D1721" s="173" t="s">
        <v>288</v>
      </c>
      <c r="E1721" s="174" t="s">
        <v>2476</v>
      </c>
      <c r="F1721" s="175" t="s">
        <v>2477</v>
      </c>
      <c r="G1721" s="176" t="s">
        <v>296</v>
      </c>
      <c r="H1721" s="177">
        <v>1</v>
      </c>
      <c r="I1721" s="178"/>
      <c r="J1721" s="179">
        <f t="shared" si="130"/>
        <v>0</v>
      </c>
      <c r="K1721" s="180"/>
      <c r="L1721" s="181"/>
      <c r="M1721" s="182" t="s">
        <v>1</v>
      </c>
      <c r="N1721" s="183" t="s">
        <v>39</v>
      </c>
      <c r="P1721" s="147">
        <f t="shared" si="131"/>
        <v>0</v>
      </c>
      <c r="Q1721" s="147">
        <v>2.9000000000000001E-2</v>
      </c>
      <c r="R1721" s="147">
        <f t="shared" si="132"/>
        <v>2.9000000000000001E-2</v>
      </c>
      <c r="S1721" s="147">
        <v>0</v>
      </c>
      <c r="T1721" s="148">
        <f t="shared" si="133"/>
        <v>0</v>
      </c>
      <c r="AR1721" s="149" t="s">
        <v>250</v>
      </c>
      <c r="AT1721" s="149" t="s">
        <v>288</v>
      </c>
      <c r="AU1721" s="149" t="s">
        <v>86</v>
      </c>
      <c r="AY1721" s="17" t="s">
        <v>199</v>
      </c>
      <c r="BE1721" s="150">
        <f t="shared" si="134"/>
        <v>0</v>
      </c>
      <c r="BF1721" s="150">
        <f t="shared" si="135"/>
        <v>0</v>
      </c>
      <c r="BG1721" s="150">
        <f t="shared" si="136"/>
        <v>0</v>
      </c>
      <c r="BH1721" s="150">
        <f t="shared" si="137"/>
        <v>0</v>
      </c>
      <c r="BI1721" s="150">
        <f t="shared" si="138"/>
        <v>0</v>
      </c>
      <c r="BJ1721" s="17" t="s">
        <v>86</v>
      </c>
      <c r="BK1721" s="150">
        <f t="shared" si="139"/>
        <v>0</v>
      </c>
      <c r="BL1721" s="17" t="s">
        <v>205</v>
      </c>
      <c r="BM1721" s="149" t="s">
        <v>2478</v>
      </c>
    </row>
    <row r="1722" spans="2:65" s="1" customFormat="1" ht="24.25" customHeight="1">
      <c r="B1722" s="32"/>
      <c r="C1722" s="173" t="s">
        <v>2479</v>
      </c>
      <c r="D1722" s="173" t="s">
        <v>288</v>
      </c>
      <c r="E1722" s="174" t="s">
        <v>2480</v>
      </c>
      <c r="F1722" s="175" t="s">
        <v>2481</v>
      </c>
      <c r="G1722" s="176" t="s">
        <v>296</v>
      </c>
      <c r="H1722" s="177">
        <v>1</v>
      </c>
      <c r="I1722" s="178"/>
      <c r="J1722" s="179">
        <f t="shared" si="130"/>
        <v>0</v>
      </c>
      <c r="K1722" s="180"/>
      <c r="L1722" s="181"/>
      <c r="M1722" s="182" t="s">
        <v>1</v>
      </c>
      <c r="N1722" s="183" t="s">
        <v>39</v>
      </c>
      <c r="P1722" s="147">
        <f t="shared" si="131"/>
        <v>0</v>
      </c>
      <c r="Q1722" s="147">
        <v>1.7999999999999999E-2</v>
      </c>
      <c r="R1722" s="147">
        <f t="shared" si="132"/>
        <v>1.7999999999999999E-2</v>
      </c>
      <c r="S1722" s="147">
        <v>0</v>
      </c>
      <c r="T1722" s="148">
        <f t="shared" si="133"/>
        <v>0</v>
      </c>
      <c r="AR1722" s="149" t="s">
        <v>250</v>
      </c>
      <c r="AT1722" s="149" t="s">
        <v>288</v>
      </c>
      <c r="AU1722" s="149" t="s">
        <v>86</v>
      </c>
      <c r="AY1722" s="17" t="s">
        <v>199</v>
      </c>
      <c r="BE1722" s="150">
        <f t="shared" si="134"/>
        <v>0</v>
      </c>
      <c r="BF1722" s="150">
        <f t="shared" si="135"/>
        <v>0</v>
      </c>
      <c r="BG1722" s="150">
        <f t="shared" si="136"/>
        <v>0</v>
      </c>
      <c r="BH1722" s="150">
        <f t="shared" si="137"/>
        <v>0</v>
      </c>
      <c r="BI1722" s="150">
        <f t="shared" si="138"/>
        <v>0</v>
      </c>
      <c r="BJ1722" s="17" t="s">
        <v>86</v>
      </c>
      <c r="BK1722" s="150">
        <f t="shared" si="139"/>
        <v>0</v>
      </c>
      <c r="BL1722" s="17" t="s">
        <v>205</v>
      </c>
      <c r="BM1722" s="149" t="s">
        <v>2482</v>
      </c>
    </row>
    <row r="1723" spans="2:65" s="1" customFormat="1" ht="24.25" customHeight="1">
      <c r="B1723" s="32"/>
      <c r="C1723" s="137" t="s">
        <v>2483</v>
      </c>
      <c r="D1723" s="137" t="s">
        <v>201</v>
      </c>
      <c r="E1723" s="138" t="s">
        <v>2484</v>
      </c>
      <c r="F1723" s="139" t="s">
        <v>2485</v>
      </c>
      <c r="G1723" s="140" t="s">
        <v>296</v>
      </c>
      <c r="H1723" s="141">
        <v>1</v>
      </c>
      <c r="I1723" s="142"/>
      <c r="J1723" s="143">
        <f t="shared" si="130"/>
        <v>0</v>
      </c>
      <c r="K1723" s="144"/>
      <c r="L1723" s="32"/>
      <c r="M1723" s="145" t="s">
        <v>1</v>
      </c>
      <c r="N1723" s="146" t="s">
        <v>39</v>
      </c>
      <c r="P1723" s="147">
        <f t="shared" si="131"/>
        <v>0</v>
      </c>
      <c r="Q1723" s="147">
        <v>0</v>
      </c>
      <c r="R1723" s="147">
        <f t="shared" si="132"/>
        <v>0</v>
      </c>
      <c r="S1723" s="147">
        <v>0</v>
      </c>
      <c r="T1723" s="148">
        <f t="shared" si="133"/>
        <v>0</v>
      </c>
      <c r="AR1723" s="149" t="s">
        <v>298</v>
      </c>
      <c r="AT1723" s="149" t="s">
        <v>201</v>
      </c>
      <c r="AU1723" s="149" t="s">
        <v>86</v>
      </c>
      <c r="AY1723" s="17" t="s">
        <v>199</v>
      </c>
      <c r="BE1723" s="150">
        <f t="shared" si="134"/>
        <v>0</v>
      </c>
      <c r="BF1723" s="150">
        <f t="shared" si="135"/>
        <v>0</v>
      </c>
      <c r="BG1723" s="150">
        <f t="shared" si="136"/>
        <v>0</v>
      </c>
      <c r="BH1723" s="150">
        <f t="shared" si="137"/>
        <v>0</v>
      </c>
      <c r="BI1723" s="150">
        <f t="shared" si="138"/>
        <v>0</v>
      </c>
      <c r="BJ1723" s="17" t="s">
        <v>86</v>
      </c>
      <c r="BK1723" s="150">
        <f t="shared" si="139"/>
        <v>0</v>
      </c>
      <c r="BL1723" s="17" t="s">
        <v>298</v>
      </c>
      <c r="BM1723" s="149" t="s">
        <v>2486</v>
      </c>
    </row>
    <row r="1724" spans="2:65" s="1" customFormat="1" ht="16.5" customHeight="1">
      <c r="B1724" s="32"/>
      <c r="C1724" s="173" t="s">
        <v>2487</v>
      </c>
      <c r="D1724" s="173" t="s">
        <v>288</v>
      </c>
      <c r="E1724" s="174" t="s">
        <v>2488</v>
      </c>
      <c r="F1724" s="175" t="s">
        <v>2489</v>
      </c>
      <c r="G1724" s="176" t="s">
        <v>296</v>
      </c>
      <c r="H1724" s="177">
        <v>1</v>
      </c>
      <c r="I1724" s="178"/>
      <c r="J1724" s="179">
        <f t="shared" si="130"/>
        <v>0</v>
      </c>
      <c r="K1724" s="180"/>
      <c r="L1724" s="181"/>
      <c r="M1724" s="182" t="s">
        <v>1</v>
      </c>
      <c r="N1724" s="183" t="s">
        <v>39</v>
      </c>
      <c r="P1724" s="147">
        <f t="shared" si="131"/>
        <v>0</v>
      </c>
      <c r="Q1724" s="147">
        <v>4.4999999999999998E-2</v>
      </c>
      <c r="R1724" s="147">
        <f t="shared" si="132"/>
        <v>4.4999999999999998E-2</v>
      </c>
      <c r="S1724" s="147">
        <v>0</v>
      </c>
      <c r="T1724" s="148">
        <f t="shared" si="133"/>
        <v>0</v>
      </c>
      <c r="AR1724" s="149" t="s">
        <v>250</v>
      </c>
      <c r="AT1724" s="149" t="s">
        <v>288</v>
      </c>
      <c r="AU1724" s="149" t="s">
        <v>86</v>
      </c>
      <c r="AY1724" s="17" t="s">
        <v>199</v>
      </c>
      <c r="BE1724" s="150">
        <f t="shared" si="134"/>
        <v>0</v>
      </c>
      <c r="BF1724" s="150">
        <f t="shared" si="135"/>
        <v>0</v>
      </c>
      <c r="BG1724" s="150">
        <f t="shared" si="136"/>
        <v>0</v>
      </c>
      <c r="BH1724" s="150">
        <f t="shared" si="137"/>
        <v>0</v>
      </c>
      <c r="BI1724" s="150">
        <f t="shared" si="138"/>
        <v>0</v>
      </c>
      <c r="BJ1724" s="17" t="s">
        <v>86</v>
      </c>
      <c r="BK1724" s="150">
        <f t="shared" si="139"/>
        <v>0</v>
      </c>
      <c r="BL1724" s="17" t="s">
        <v>205</v>
      </c>
      <c r="BM1724" s="149" t="s">
        <v>2490</v>
      </c>
    </row>
    <row r="1725" spans="2:65" s="1" customFormat="1" ht="24.25" customHeight="1">
      <c r="B1725" s="32"/>
      <c r="C1725" s="137" t="s">
        <v>2491</v>
      </c>
      <c r="D1725" s="137" t="s">
        <v>201</v>
      </c>
      <c r="E1725" s="138" t="s">
        <v>2492</v>
      </c>
      <c r="F1725" s="139" t="s">
        <v>2493</v>
      </c>
      <c r="G1725" s="140" t="s">
        <v>296</v>
      </c>
      <c r="H1725" s="141">
        <v>1</v>
      </c>
      <c r="I1725" s="142"/>
      <c r="J1725" s="143">
        <f t="shared" si="130"/>
        <v>0</v>
      </c>
      <c r="K1725" s="144"/>
      <c r="L1725" s="32"/>
      <c r="M1725" s="145" t="s">
        <v>1</v>
      </c>
      <c r="N1725" s="146" t="s">
        <v>39</v>
      </c>
      <c r="P1725" s="147">
        <f t="shared" si="131"/>
        <v>0</v>
      </c>
      <c r="Q1725" s="147">
        <v>0</v>
      </c>
      <c r="R1725" s="147">
        <f t="shared" si="132"/>
        <v>0</v>
      </c>
      <c r="S1725" s="147">
        <v>0</v>
      </c>
      <c r="T1725" s="148">
        <f t="shared" si="133"/>
        <v>0</v>
      </c>
      <c r="AR1725" s="149" t="s">
        <v>298</v>
      </c>
      <c r="AT1725" s="149" t="s">
        <v>201</v>
      </c>
      <c r="AU1725" s="149" t="s">
        <v>86</v>
      </c>
      <c r="AY1725" s="17" t="s">
        <v>199</v>
      </c>
      <c r="BE1725" s="150">
        <f t="shared" si="134"/>
        <v>0</v>
      </c>
      <c r="BF1725" s="150">
        <f t="shared" si="135"/>
        <v>0</v>
      </c>
      <c r="BG1725" s="150">
        <f t="shared" si="136"/>
        <v>0</v>
      </c>
      <c r="BH1725" s="150">
        <f t="shared" si="137"/>
        <v>0</v>
      </c>
      <c r="BI1725" s="150">
        <f t="shared" si="138"/>
        <v>0</v>
      </c>
      <c r="BJ1725" s="17" t="s">
        <v>86</v>
      </c>
      <c r="BK1725" s="150">
        <f t="shared" si="139"/>
        <v>0</v>
      </c>
      <c r="BL1725" s="17" t="s">
        <v>298</v>
      </c>
      <c r="BM1725" s="149" t="s">
        <v>2494</v>
      </c>
    </row>
    <row r="1726" spans="2:65" s="1" customFormat="1" ht="24.25" customHeight="1">
      <c r="B1726" s="32"/>
      <c r="C1726" s="173" t="s">
        <v>2495</v>
      </c>
      <c r="D1726" s="173" t="s">
        <v>288</v>
      </c>
      <c r="E1726" s="174" t="s">
        <v>2496</v>
      </c>
      <c r="F1726" s="175" t="s">
        <v>2497</v>
      </c>
      <c r="G1726" s="176" t="s">
        <v>296</v>
      </c>
      <c r="H1726" s="177">
        <v>1</v>
      </c>
      <c r="I1726" s="178"/>
      <c r="J1726" s="179">
        <f t="shared" si="130"/>
        <v>0</v>
      </c>
      <c r="K1726" s="180"/>
      <c r="L1726" s="181"/>
      <c r="M1726" s="182" t="s">
        <v>1</v>
      </c>
      <c r="N1726" s="183" t="s">
        <v>39</v>
      </c>
      <c r="P1726" s="147">
        <f t="shared" si="131"/>
        <v>0</v>
      </c>
      <c r="Q1726" s="147">
        <v>7.9000000000000001E-2</v>
      </c>
      <c r="R1726" s="147">
        <f t="shared" si="132"/>
        <v>7.9000000000000001E-2</v>
      </c>
      <c r="S1726" s="147">
        <v>0</v>
      </c>
      <c r="T1726" s="148">
        <f t="shared" si="133"/>
        <v>0</v>
      </c>
      <c r="AR1726" s="149" t="s">
        <v>250</v>
      </c>
      <c r="AT1726" s="149" t="s">
        <v>288</v>
      </c>
      <c r="AU1726" s="149" t="s">
        <v>86</v>
      </c>
      <c r="AY1726" s="17" t="s">
        <v>199</v>
      </c>
      <c r="BE1726" s="150">
        <f t="shared" si="134"/>
        <v>0</v>
      </c>
      <c r="BF1726" s="150">
        <f t="shared" si="135"/>
        <v>0</v>
      </c>
      <c r="BG1726" s="150">
        <f t="shared" si="136"/>
        <v>0</v>
      </c>
      <c r="BH1726" s="150">
        <f t="shared" si="137"/>
        <v>0</v>
      </c>
      <c r="BI1726" s="150">
        <f t="shared" si="138"/>
        <v>0</v>
      </c>
      <c r="BJ1726" s="17" t="s">
        <v>86</v>
      </c>
      <c r="BK1726" s="150">
        <f t="shared" si="139"/>
        <v>0</v>
      </c>
      <c r="BL1726" s="17" t="s">
        <v>205</v>
      </c>
      <c r="BM1726" s="149" t="s">
        <v>2498</v>
      </c>
    </row>
    <row r="1727" spans="2:65" s="1" customFormat="1" ht="24.25" customHeight="1">
      <c r="B1727" s="32"/>
      <c r="C1727" s="137" t="s">
        <v>2499</v>
      </c>
      <c r="D1727" s="137" t="s">
        <v>201</v>
      </c>
      <c r="E1727" s="138" t="s">
        <v>2500</v>
      </c>
      <c r="F1727" s="139" t="s">
        <v>2501</v>
      </c>
      <c r="G1727" s="140" t="s">
        <v>296</v>
      </c>
      <c r="H1727" s="141">
        <v>1</v>
      </c>
      <c r="I1727" s="142"/>
      <c r="J1727" s="143">
        <f t="shared" si="130"/>
        <v>0</v>
      </c>
      <c r="K1727" s="144"/>
      <c r="L1727" s="32"/>
      <c r="M1727" s="145" t="s">
        <v>1</v>
      </c>
      <c r="N1727" s="146" t="s">
        <v>39</v>
      </c>
      <c r="P1727" s="147">
        <f t="shared" si="131"/>
        <v>0</v>
      </c>
      <c r="Q1727" s="147">
        <v>0</v>
      </c>
      <c r="R1727" s="147">
        <f t="shared" si="132"/>
        <v>0</v>
      </c>
      <c r="S1727" s="147">
        <v>0</v>
      </c>
      <c r="T1727" s="148">
        <f t="shared" si="133"/>
        <v>0</v>
      </c>
      <c r="AR1727" s="149" t="s">
        <v>298</v>
      </c>
      <c r="AT1727" s="149" t="s">
        <v>201</v>
      </c>
      <c r="AU1727" s="149" t="s">
        <v>86</v>
      </c>
      <c r="AY1727" s="17" t="s">
        <v>199</v>
      </c>
      <c r="BE1727" s="150">
        <f t="shared" si="134"/>
        <v>0</v>
      </c>
      <c r="BF1727" s="150">
        <f t="shared" si="135"/>
        <v>0</v>
      </c>
      <c r="BG1727" s="150">
        <f t="shared" si="136"/>
        <v>0</v>
      </c>
      <c r="BH1727" s="150">
        <f t="shared" si="137"/>
        <v>0</v>
      </c>
      <c r="BI1727" s="150">
        <f t="shared" si="138"/>
        <v>0</v>
      </c>
      <c r="BJ1727" s="17" t="s">
        <v>86</v>
      </c>
      <c r="BK1727" s="150">
        <f t="shared" si="139"/>
        <v>0</v>
      </c>
      <c r="BL1727" s="17" t="s">
        <v>298</v>
      </c>
      <c r="BM1727" s="149" t="s">
        <v>2502</v>
      </c>
    </row>
    <row r="1728" spans="2:65" s="1" customFormat="1" ht="24.25" customHeight="1">
      <c r="B1728" s="32"/>
      <c r="C1728" s="173" t="s">
        <v>2503</v>
      </c>
      <c r="D1728" s="173" t="s">
        <v>288</v>
      </c>
      <c r="E1728" s="174" t="s">
        <v>2504</v>
      </c>
      <c r="F1728" s="175" t="s">
        <v>2505</v>
      </c>
      <c r="G1728" s="176" t="s">
        <v>296</v>
      </c>
      <c r="H1728" s="177">
        <v>1</v>
      </c>
      <c r="I1728" s="178"/>
      <c r="J1728" s="179">
        <f t="shared" si="130"/>
        <v>0</v>
      </c>
      <c r="K1728" s="180"/>
      <c r="L1728" s="181"/>
      <c r="M1728" s="182" t="s">
        <v>1</v>
      </c>
      <c r="N1728" s="183" t="s">
        <v>39</v>
      </c>
      <c r="P1728" s="147">
        <f t="shared" si="131"/>
        <v>0</v>
      </c>
      <c r="Q1728" s="147">
        <v>7.2499999999999995E-2</v>
      </c>
      <c r="R1728" s="147">
        <f t="shared" si="132"/>
        <v>7.2499999999999995E-2</v>
      </c>
      <c r="S1728" s="147">
        <v>0</v>
      </c>
      <c r="T1728" s="148">
        <f t="shared" si="133"/>
        <v>0</v>
      </c>
      <c r="AR1728" s="149" t="s">
        <v>250</v>
      </c>
      <c r="AT1728" s="149" t="s">
        <v>288</v>
      </c>
      <c r="AU1728" s="149" t="s">
        <v>86</v>
      </c>
      <c r="AY1728" s="17" t="s">
        <v>199</v>
      </c>
      <c r="BE1728" s="150">
        <f t="shared" si="134"/>
        <v>0</v>
      </c>
      <c r="BF1728" s="150">
        <f t="shared" si="135"/>
        <v>0</v>
      </c>
      <c r="BG1728" s="150">
        <f t="shared" si="136"/>
        <v>0</v>
      </c>
      <c r="BH1728" s="150">
        <f t="shared" si="137"/>
        <v>0</v>
      </c>
      <c r="BI1728" s="150">
        <f t="shared" si="138"/>
        <v>0</v>
      </c>
      <c r="BJ1728" s="17" t="s">
        <v>86</v>
      </c>
      <c r="BK1728" s="150">
        <f t="shared" si="139"/>
        <v>0</v>
      </c>
      <c r="BL1728" s="17" t="s">
        <v>205</v>
      </c>
      <c r="BM1728" s="149" t="s">
        <v>2506</v>
      </c>
    </row>
    <row r="1729" spans="2:65" s="1" customFormat="1" ht="24.25" customHeight="1">
      <c r="B1729" s="32"/>
      <c r="C1729" s="137" t="s">
        <v>2507</v>
      </c>
      <c r="D1729" s="137" t="s">
        <v>201</v>
      </c>
      <c r="E1729" s="138" t="s">
        <v>2508</v>
      </c>
      <c r="F1729" s="139" t="s">
        <v>2509</v>
      </c>
      <c r="G1729" s="140" t="s">
        <v>296</v>
      </c>
      <c r="H1729" s="141">
        <v>2</v>
      </c>
      <c r="I1729" s="142"/>
      <c r="J1729" s="143">
        <f t="shared" si="130"/>
        <v>0</v>
      </c>
      <c r="K1729" s="144"/>
      <c r="L1729" s="32"/>
      <c r="M1729" s="145" t="s">
        <v>1</v>
      </c>
      <c r="N1729" s="146" t="s">
        <v>39</v>
      </c>
      <c r="P1729" s="147">
        <f t="shared" si="131"/>
        <v>0</v>
      </c>
      <c r="Q1729" s="147">
        <v>0</v>
      </c>
      <c r="R1729" s="147">
        <f t="shared" si="132"/>
        <v>0</v>
      </c>
      <c r="S1729" s="147">
        <v>0</v>
      </c>
      <c r="T1729" s="148">
        <f t="shared" si="133"/>
        <v>0</v>
      </c>
      <c r="AR1729" s="149" t="s">
        <v>298</v>
      </c>
      <c r="AT1729" s="149" t="s">
        <v>201</v>
      </c>
      <c r="AU1729" s="149" t="s">
        <v>86</v>
      </c>
      <c r="AY1729" s="17" t="s">
        <v>199</v>
      </c>
      <c r="BE1729" s="150">
        <f t="shared" si="134"/>
        <v>0</v>
      </c>
      <c r="BF1729" s="150">
        <f t="shared" si="135"/>
        <v>0</v>
      </c>
      <c r="BG1729" s="150">
        <f t="shared" si="136"/>
        <v>0</v>
      </c>
      <c r="BH1729" s="150">
        <f t="shared" si="137"/>
        <v>0</v>
      </c>
      <c r="BI1729" s="150">
        <f t="shared" si="138"/>
        <v>0</v>
      </c>
      <c r="BJ1729" s="17" t="s">
        <v>86</v>
      </c>
      <c r="BK1729" s="150">
        <f t="shared" si="139"/>
        <v>0</v>
      </c>
      <c r="BL1729" s="17" t="s">
        <v>298</v>
      </c>
      <c r="BM1729" s="149" t="s">
        <v>2510</v>
      </c>
    </row>
    <row r="1730" spans="2:65" s="1" customFormat="1" ht="24.25" customHeight="1">
      <c r="B1730" s="32"/>
      <c r="C1730" s="137" t="s">
        <v>2511</v>
      </c>
      <c r="D1730" s="137" t="s">
        <v>201</v>
      </c>
      <c r="E1730" s="138" t="s">
        <v>2512</v>
      </c>
      <c r="F1730" s="139" t="s">
        <v>2513</v>
      </c>
      <c r="G1730" s="140" t="s">
        <v>296</v>
      </c>
      <c r="H1730" s="141">
        <v>2</v>
      </c>
      <c r="I1730" s="142"/>
      <c r="J1730" s="143">
        <f t="shared" si="130"/>
        <v>0</v>
      </c>
      <c r="K1730" s="144"/>
      <c r="L1730" s="32"/>
      <c r="M1730" s="145" t="s">
        <v>1</v>
      </c>
      <c r="N1730" s="146" t="s">
        <v>39</v>
      </c>
      <c r="P1730" s="147">
        <f t="shared" si="131"/>
        <v>0</v>
      </c>
      <c r="Q1730" s="147">
        <v>0</v>
      </c>
      <c r="R1730" s="147">
        <f t="shared" si="132"/>
        <v>0</v>
      </c>
      <c r="S1730" s="147">
        <v>0</v>
      </c>
      <c r="T1730" s="148">
        <f t="shared" si="133"/>
        <v>0</v>
      </c>
      <c r="AR1730" s="149" t="s">
        <v>298</v>
      </c>
      <c r="AT1730" s="149" t="s">
        <v>201</v>
      </c>
      <c r="AU1730" s="149" t="s">
        <v>86</v>
      </c>
      <c r="AY1730" s="17" t="s">
        <v>199</v>
      </c>
      <c r="BE1730" s="150">
        <f t="shared" si="134"/>
        <v>0</v>
      </c>
      <c r="BF1730" s="150">
        <f t="shared" si="135"/>
        <v>0</v>
      </c>
      <c r="BG1730" s="150">
        <f t="shared" si="136"/>
        <v>0</v>
      </c>
      <c r="BH1730" s="150">
        <f t="shared" si="137"/>
        <v>0</v>
      </c>
      <c r="BI1730" s="150">
        <f t="shared" si="138"/>
        <v>0</v>
      </c>
      <c r="BJ1730" s="17" t="s">
        <v>86</v>
      </c>
      <c r="BK1730" s="150">
        <f t="shared" si="139"/>
        <v>0</v>
      </c>
      <c r="BL1730" s="17" t="s">
        <v>298</v>
      </c>
      <c r="BM1730" s="149" t="s">
        <v>2514</v>
      </c>
    </row>
    <row r="1731" spans="2:65" s="1" customFormat="1" ht="24.25" customHeight="1">
      <c r="B1731" s="32"/>
      <c r="C1731" s="137" t="s">
        <v>2515</v>
      </c>
      <c r="D1731" s="137" t="s">
        <v>201</v>
      </c>
      <c r="E1731" s="138" t="s">
        <v>2516</v>
      </c>
      <c r="F1731" s="139" t="s">
        <v>2517</v>
      </c>
      <c r="G1731" s="140" t="s">
        <v>296</v>
      </c>
      <c r="H1731" s="141">
        <v>1</v>
      </c>
      <c r="I1731" s="142"/>
      <c r="J1731" s="143">
        <f t="shared" si="130"/>
        <v>0</v>
      </c>
      <c r="K1731" s="144"/>
      <c r="L1731" s="32"/>
      <c r="M1731" s="145" t="s">
        <v>1</v>
      </c>
      <c r="N1731" s="146" t="s">
        <v>39</v>
      </c>
      <c r="P1731" s="147">
        <f t="shared" si="131"/>
        <v>0</v>
      </c>
      <c r="Q1731" s="147">
        <v>0</v>
      </c>
      <c r="R1731" s="147">
        <f t="shared" si="132"/>
        <v>0</v>
      </c>
      <c r="S1731" s="147">
        <v>0</v>
      </c>
      <c r="T1731" s="148">
        <f t="shared" si="133"/>
        <v>0</v>
      </c>
      <c r="AR1731" s="149" t="s">
        <v>298</v>
      </c>
      <c r="AT1731" s="149" t="s">
        <v>201</v>
      </c>
      <c r="AU1731" s="149" t="s">
        <v>86</v>
      </c>
      <c r="AY1731" s="17" t="s">
        <v>199</v>
      </c>
      <c r="BE1731" s="150">
        <f t="shared" si="134"/>
        <v>0</v>
      </c>
      <c r="BF1731" s="150">
        <f t="shared" si="135"/>
        <v>0</v>
      </c>
      <c r="BG1731" s="150">
        <f t="shared" si="136"/>
        <v>0</v>
      </c>
      <c r="BH1731" s="150">
        <f t="shared" si="137"/>
        <v>0</v>
      </c>
      <c r="BI1731" s="150">
        <f t="shared" si="138"/>
        <v>0</v>
      </c>
      <c r="BJ1731" s="17" t="s">
        <v>86</v>
      </c>
      <c r="BK1731" s="150">
        <f t="shared" si="139"/>
        <v>0</v>
      </c>
      <c r="BL1731" s="17" t="s">
        <v>298</v>
      </c>
      <c r="BM1731" s="149" t="s">
        <v>2518</v>
      </c>
    </row>
    <row r="1732" spans="2:65" s="1" customFormat="1" ht="24.25" customHeight="1">
      <c r="B1732" s="32"/>
      <c r="C1732" s="173" t="s">
        <v>2519</v>
      </c>
      <c r="D1732" s="173" t="s">
        <v>288</v>
      </c>
      <c r="E1732" s="174" t="s">
        <v>2520</v>
      </c>
      <c r="F1732" s="175" t="s">
        <v>2521</v>
      </c>
      <c r="G1732" s="176" t="s">
        <v>204</v>
      </c>
      <c r="H1732" s="177">
        <v>8</v>
      </c>
      <c r="I1732" s="178"/>
      <c r="J1732" s="179">
        <f t="shared" si="130"/>
        <v>0</v>
      </c>
      <c r="K1732" s="180"/>
      <c r="L1732" s="181"/>
      <c r="M1732" s="182" t="s">
        <v>1</v>
      </c>
      <c r="N1732" s="183" t="s">
        <v>39</v>
      </c>
      <c r="P1732" s="147">
        <f t="shared" si="131"/>
        <v>0</v>
      </c>
      <c r="Q1732" s="147">
        <v>3.4200000000000001E-2</v>
      </c>
      <c r="R1732" s="147">
        <f t="shared" si="132"/>
        <v>0.27360000000000001</v>
      </c>
      <c r="S1732" s="147">
        <v>0</v>
      </c>
      <c r="T1732" s="148">
        <f t="shared" si="133"/>
        <v>0</v>
      </c>
      <c r="AR1732" s="149" t="s">
        <v>384</v>
      </c>
      <c r="AT1732" s="149" t="s">
        <v>288</v>
      </c>
      <c r="AU1732" s="149" t="s">
        <v>86</v>
      </c>
      <c r="AY1732" s="17" t="s">
        <v>199</v>
      </c>
      <c r="BE1732" s="150">
        <f t="shared" si="134"/>
        <v>0</v>
      </c>
      <c r="BF1732" s="150">
        <f t="shared" si="135"/>
        <v>0</v>
      </c>
      <c r="BG1732" s="150">
        <f t="shared" si="136"/>
        <v>0</v>
      </c>
      <c r="BH1732" s="150">
        <f t="shared" si="137"/>
        <v>0</v>
      </c>
      <c r="BI1732" s="150">
        <f t="shared" si="138"/>
        <v>0</v>
      </c>
      <c r="BJ1732" s="17" t="s">
        <v>86</v>
      </c>
      <c r="BK1732" s="150">
        <f t="shared" si="139"/>
        <v>0</v>
      </c>
      <c r="BL1732" s="17" t="s">
        <v>298</v>
      </c>
      <c r="BM1732" s="149" t="s">
        <v>2522</v>
      </c>
    </row>
    <row r="1733" spans="2:65" s="1" customFormat="1" ht="24.25" customHeight="1">
      <c r="B1733" s="32"/>
      <c r="C1733" s="137" t="s">
        <v>2523</v>
      </c>
      <c r="D1733" s="137" t="s">
        <v>201</v>
      </c>
      <c r="E1733" s="138" t="s">
        <v>2524</v>
      </c>
      <c r="F1733" s="139" t="s">
        <v>2525</v>
      </c>
      <c r="G1733" s="140" t="s">
        <v>296</v>
      </c>
      <c r="H1733" s="141">
        <v>2</v>
      </c>
      <c r="I1733" s="142"/>
      <c r="J1733" s="143">
        <f t="shared" si="130"/>
        <v>0</v>
      </c>
      <c r="K1733" s="144"/>
      <c r="L1733" s="32"/>
      <c r="M1733" s="145" t="s">
        <v>1</v>
      </c>
      <c r="N1733" s="146" t="s">
        <v>39</v>
      </c>
      <c r="P1733" s="147">
        <f t="shared" si="131"/>
        <v>0</v>
      </c>
      <c r="Q1733" s="147">
        <v>0</v>
      </c>
      <c r="R1733" s="147">
        <f t="shared" si="132"/>
        <v>0</v>
      </c>
      <c r="S1733" s="147">
        <v>0</v>
      </c>
      <c r="T1733" s="148">
        <f t="shared" si="133"/>
        <v>0</v>
      </c>
      <c r="AR1733" s="149" t="s">
        <v>298</v>
      </c>
      <c r="AT1733" s="149" t="s">
        <v>201</v>
      </c>
      <c r="AU1733" s="149" t="s">
        <v>86</v>
      </c>
      <c r="AY1733" s="17" t="s">
        <v>199</v>
      </c>
      <c r="BE1733" s="150">
        <f t="shared" si="134"/>
        <v>0</v>
      </c>
      <c r="BF1733" s="150">
        <f t="shared" si="135"/>
        <v>0</v>
      </c>
      <c r="BG1733" s="150">
        <f t="shared" si="136"/>
        <v>0</v>
      </c>
      <c r="BH1733" s="150">
        <f t="shared" si="137"/>
        <v>0</v>
      </c>
      <c r="BI1733" s="150">
        <f t="shared" si="138"/>
        <v>0</v>
      </c>
      <c r="BJ1733" s="17" t="s">
        <v>86</v>
      </c>
      <c r="BK1733" s="150">
        <f t="shared" si="139"/>
        <v>0</v>
      </c>
      <c r="BL1733" s="17" t="s">
        <v>298</v>
      </c>
      <c r="BM1733" s="149" t="s">
        <v>2526</v>
      </c>
    </row>
    <row r="1734" spans="2:65" s="1" customFormat="1" ht="24.25" customHeight="1">
      <c r="B1734" s="32"/>
      <c r="C1734" s="137" t="s">
        <v>2527</v>
      </c>
      <c r="D1734" s="137" t="s">
        <v>201</v>
      </c>
      <c r="E1734" s="138" t="s">
        <v>2528</v>
      </c>
      <c r="F1734" s="139" t="s">
        <v>2529</v>
      </c>
      <c r="G1734" s="140" t="s">
        <v>296</v>
      </c>
      <c r="H1734" s="141">
        <v>1</v>
      </c>
      <c r="I1734" s="142"/>
      <c r="J1734" s="143">
        <f t="shared" si="130"/>
        <v>0</v>
      </c>
      <c r="K1734" s="144"/>
      <c r="L1734" s="32"/>
      <c r="M1734" s="145" t="s">
        <v>1</v>
      </c>
      <c r="N1734" s="146" t="s">
        <v>39</v>
      </c>
      <c r="P1734" s="147">
        <f t="shared" si="131"/>
        <v>0</v>
      </c>
      <c r="Q1734" s="147">
        <v>1.3999999999999999E-4</v>
      </c>
      <c r="R1734" s="147">
        <f t="shared" si="132"/>
        <v>1.3999999999999999E-4</v>
      </c>
      <c r="S1734" s="147">
        <v>0</v>
      </c>
      <c r="T1734" s="148">
        <f t="shared" si="133"/>
        <v>0</v>
      </c>
      <c r="AR1734" s="149" t="s">
        <v>298</v>
      </c>
      <c r="AT1734" s="149" t="s">
        <v>201</v>
      </c>
      <c r="AU1734" s="149" t="s">
        <v>86</v>
      </c>
      <c r="AY1734" s="17" t="s">
        <v>199</v>
      </c>
      <c r="BE1734" s="150">
        <f t="shared" si="134"/>
        <v>0</v>
      </c>
      <c r="BF1734" s="150">
        <f t="shared" si="135"/>
        <v>0</v>
      </c>
      <c r="BG1734" s="150">
        <f t="shared" si="136"/>
        <v>0</v>
      </c>
      <c r="BH1734" s="150">
        <f t="shared" si="137"/>
        <v>0</v>
      </c>
      <c r="BI1734" s="150">
        <f t="shared" si="138"/>
        <v>0</v>
      </c>
      <c r="BJ1734" s="17" t="s">
        <v>86</v>
      </c>
      <c r="BK1734" s="150">
        <f t="shared" si="139"/>
        <v>0</v>
      </c>
      <c r="BL1734" s="17" t="s">
        <v>298</v>
      </c>
      <c r="BM1734" s="149" t="s">
        <v>2530</v>
      </c>
    </row>
    <row r="1735" spans="2:65" s="1" customFormat="1" ht="16.5" customHeight="1">
      <c r="B1735" s="32"/>
      <c r="C1735" s="173" t="s">
        <v>2531</v>
      </c>
      <c r="D1735" s="173" t="s">
        <v>288</v>
      </c>
      <c r="E1735" s="174" t="s">
        <v>2532</v>
      </c>
      <c r="F1735" s="175" t="s">
        <v>2533</v>
      </c>
      <c r="G1735" s="176" t="s">
        <v>296</v>
      </c>
      <c r="H1735" s="177">
        <v>1</v>
      </c>
      <c r="I1735" s="178"/>
      <c r="J1735" s="179">
        <f t="shared" si="130"/>
        <v>0</v>
      </c>
      <c r="K1735" s="180"/>
      <c r="L1735" s="181"/>
      <c r="M1735" s="182" t="s">
        <v>1</v>
      </c>
      <c r="N1735" s="183" t="s">
        <v>39</v>
      </c>
      <c r="P1735" s="147">
        <f t="shared" si="131"/>
        <v>0</v>
      </c>
      <c r="Q1735" s="147">
        <v>1.0500000000000001E-2</v>
      </c>
      <c r="R1735" s="147">
        <f t="shared" si="132"/>
        <v>1.0500000000000001E-2</v>
      </c>
      <c r="S1735" s="147">
        <v>0</v>
      </c>
      <c r="T1735" s="148">
        <f t="shared" si="133"/>
        <v>0</v>
      </c>
      <c r="AR1735" s="149" t="s">
        <v>250</v>
      </c>
      <c r="AT1735" s="149" t="s">
        <v>288</v>
      </c>
      <c r="AU1735" s="149" t="s">
        <v>86</v>
      </c>
      <c r="AY1735" s="17" t="s">
        <v>199</v>
      </c>
      <c r="BE1735" s="150">
        <f t="shared" si="134"/>
        <v>0</v>
      </c>
      <c r="BF1735" s="150">
        <f t="shared" si="135"/>
        <v>0</v>
      </c>
      <c r="BG1735" s="150">
        <f t="shared" si="136"/>
        <v>0</v>
      </c>
      <c r="BH1735" s="150">
        <f t="shared" si="137"/>
        <v>0</v>
      </c>
      <c r="BI1735" s="150">
        <f t="shared" si="138"/>
        <v>0</v>
      </c>
      <c r="BJ1735" s="17" t="s">
        <v>86</v>
      </c>
      <c r="BK1735" s="150">
        <f t="shared" si="139"/>
        <v>0</v>
      </c>
      <c r="BL1735" s="17" t="s">
        <v>205</v>
      </c>
      <c r="BM1735" s="149" t="s">
        <v>2534</v>
      </c>
    </row>
    <row r="1736" spans="2:65" s="1" customFormat="1" ht="24.25" customHeight="1">
      <c r="B1736" s="32"/>
      <c r="C1736" s="137" t="s">
        <v>2535</v>
      </c>
      <c r="D1736" s="137" t="s">
        <v>201</v>
      </c>
      <c r="E1736" s="138" t="s">
        <v>2536</v>
      </c>
      <c r="F1736" s="139" t="s">
        <v>2537</v>
      </c>
      <c r="G1736" s="140" t="s">
        <v>296</v>
      </c>
      <c r="H1736" s="141">
        <v>1</v>
      </c>
      <c r="I1736" s="142"/>
      <c r="J1736" s="143">
        <f t="shared" si="130"/>
        <v>0</v>
      </c>
      <c r="K1736" s="144"/>
      <c r="L1736" s="32"/>
      <c r="M1736" s="145" t="s">
        <v>1</v>
      </c>
      <c r="N1736" s="146" t="s">
        <v>39</v>
      </c>
      <c r="P1736" s="147">
        <f t="shared" si="131"/>
        <v>0</v>
      </c>
      <c r="Q1736" s="147">
        <v>8.0000000000000007E-5</v>
      </c>
      <c r="R1736" s="147">
        <f t="shared" si="132"/>
        <v>8.0000000000000007E-5</v>
      </c>
      <c r="S1736" s="147">
        <v>0</v>
      </c>
      <c r="T1736" s="148">
        <f t="shared" si="133"/>
        <v>0</v>
      </c>
      <c r="AR1736" s="149" t="s">
        <v>298</v>
      </c>
      <c r="AT1736" s="149" t="s">
        <v>201</v>
      </c>
      <c r="AU1736" s="149" t="s">
        <v>86</v>
      </c>
      <c r="AY1736" s="17" t="s">
        <v>199</v>
      </c>
      <c r="BE1736" s="150">
        <f t="shared" si="134"/>
        <v>0</v>
      </c>
      <c r="BF1736" s="150">
        <f t="shared" si="135"/>
        <v>0</v>
      </c>
      <c r="BG1736" s="150">
        <f t="shared" si="136"/>
        <v>0</v>
      </c>
      <c r="BH1736" s="150">
        <f t="shared" si="137"/>
        <v>0</v>
      </c>
      <c r="BI1736" s="150">
        <f t="shared" si="138"/>
        <v>0</v>
      </c>
      <c r="BJ1736" s="17" t="s">
        <v>86</v>
      </c>
      <c r="BK1736" s="150">
        <f t="shared" si="139"/>
        <v>0</v>
      </c>
      <c r="BL1736" s="17" t="s">
        <v>298</v>
      </c>
      <c r="BM1736" s="149" t="s">
        <v>2538</v>
      </c>
    </row>
    <row r="1737" spans="2:65" s="12" customFormat="1" ht="12">
      <c r="B1737" s="151"/>
      <c r="D1737" s="152" t="s">
        <v>207</v>
      </c>
      <c r="E1737" s="153" t="s">
        <v>1</v>
      </c>
      <c r="F1737" s="154" t="s">
        <v>1245</v>
      </c>
      <c r="H1737" s="155">
        <v>1</v>
      </c>
      <c r="I1737" s="156"/>
      <c r="L1737" s="151"/>
      <c r="M1737" s="157"/>
      <c r="T1737" s="158"/>
      <c r="AT1737" s="153" t="s">
        <v>207</v>
      </c>
      <c r="AU1737" s="153" t="s">
        <v>86</v>
      </c>
      <c r="AV1737" s="12" t="s">
        <v>86</v>
      </c>
      <c r="AW1737" s="12" t="s">
        <v>30</v>
      </c>
      <c r="AX1737" s="12" t="s">
        <v>73</v>
      </c>
      <c r="AY1737" s="153" t="s">
        <v>199</v>
      </c>
    </row>
    <row r="1738" spans="2:65" s="13" customFormat="1" ht="12">
      <c r="B1738" s="159"/>
      <c r="D1738" s="152" t="s">
        <v>207</v>
      </c>
      <c r="E1738" s="160" t="s">
        <v>1</v>
      </c>
      <c r="F1738" s="161" t="s">
        <v>2539</v>
      </c>
      <c r="H1738" s="162">
        <v>1</v>
      </c>
      <c r="I1738" s="163"/>
      <c r="L1738" s="159"/>
      <c r="M1738" s="164"/>
      <c r="T1738" s="165"/>
      <c r="AT1738" s="160" t="s">
        <v>207</v>
      </c>
      <c r="AU1738" s="160" t="s">
        <v>86</v>
      </c>
      <c r="AV1738" s="13" t="s">
        <v>205</v>
      </c>
      <c r="AW1738" s="13" t="s">
        <v>30</v>
      </c>
      <c r="AX1738" s="13" t="s">
        <v>80</v>
      </c>
      <c r="AY1738" s="160" t="s">
        <v>199</v>
      </c>
    </row>
    <row r="1739" spans="2:65" s="1" customFormat="1" ht="24.25" customHeight="1">
      <c r="B1739" s="32"/>
      <c r="C1739" s="137" t="s">
        <v>2540</v>
      </c>
      <c r="D1739" s="137" t="s">
        <v>201</v>
      </c>
      <c r="E1739" s="138" t="s">
        <v>2541</v>
      </c>
      <c r="F1739" s="139" t="s">
        <v>2542</v>
      </c>
      <c r="G1739" s="140" t="s">
        <v>296</v>
      </c>
      <c r="H1739" s="141">
        <v>2</v>
      </c>
      <c r="I1739" s="142"/>
      <c r="J1739" s="143">
        <f t="shared" ref="J1739:J1751" si="140">ROUND(I1739*H1739,2)</f>
        <v>0</v>
      </c>
      <c r="K1739" s="144"/>
      <c r="L1739" s="32"/>
      <c r="M1739" s="145" t="s">
        <v>1</v>
      </c>
      <c r="N1739" s="146" t="s">
        <v>39</v>
      </c>
      <c r="P1739" s="147">
        <f t="shared" ref="P1739:P1751" si="141">O1739*H1739</f>
        <v>0</v>
      </c>
      <c r="Q1739" s="147">
        <v>0</v>
      </c>
      <c r="R1739" s="147">
        <f t="shared" ref="R1739:R1751" si="142">Q1739*H1739</f>
        <v>0</v>
      </c>
      <c r="S1739" s="147">
        <v>0</v>
      </c>
      <c r="T1739" s="148">
        <f t="shared" ref="T1739:T1751" si="143">S1739*H1739</f>
        <v>0</v>
      </c>
      <c r="AR1739" s="149" t="s">
        <v>298</v>
      </c>
      <c r="AT1739" s="149" t="s">
        <v>201</v>
      </c>
      <c r="AU1739" s="149" t="s">
        <v>86</v>
      </c>
      <c r="AY1739" s="17" t="s">
        <v>199</v>
      </c>
      <c r="BE1739" s="150">
        <f t="shared" ref="BE1739:BE1751" si="144">IF(N1739="základní",J1739,0)</f>
        <v>0</v>
      </c>
      <c r="BF1739" s="150">
        <f t="shared" ref="BF1739:BF1751" si="145">IF(N1739="snížená",J1739,0)</f>
        <v>0</v>
      </c>
      <c r="BG1739" s="150">
        <f t="shared" ref="BG1739:BG1751" si="146">IF(N1739="zákl. přenesená",J1739,0)</f>
        <v>0</v>
      </c>
      <c r="BH1739" s="150">
        <f t="shared" ref="BH1739:BH1751" si="147">IF(N1739="sníž. přenesená",J1739,0)</f>
        <v>0</v>
      </c>
      <c r="BI1739" s="150">
        <f t="shared" ref="BI1739:BI1751" si="148">IF(N1739="nulová",J1739,0)</f>
        <v>0</v>
      </c>
      <c r="BJ1739" s="17" t="s">
        <v>86</v>
      </c>
      <c r="BK1739" s="150">
        <f t="shared" ref="BK1739:BK1751" si="149">ROUND(I1739*H1739,2)</f>
        <v>0</v>
      </c>
      <c r="BL1739" s="17" t="s">
        <v>298</v>
      </c>
      <c r="BM1739" s="149" t="s">
        <v>2543</v>
      </c>
    </row>
    <row r="1740" spans="2:65" s="1" customFormat="1" ht="24.25" customHeight="1">
      <c r="B1740" s="32"/>
      <c r="C1740" s="173" t="s">
        <v>2544</v>
      </c>
      <c r="D1740" s="173" t="s">
        <v>288</v>
      </c>
      <c r="E1740" s="174" t="s">
        <v>2545</v>
      </c>
      <c r="F1740" s="175" t="s">
        <v>2546</v>
      </c>
      <c r="G1740" s="176" t="s">
        <v>204</v>
      </c>
      <c r="H1740" s="177">
        <v>5</v>
      </c>
      <c r="I1740" s="178"/>
      <c r="J1740" s="179">
        <f t="shared" si="140"/>
        <v>0</v>
      </c>
      <c r="K1740" s="180"/>
      <c r="L1740" s="181"/>
      <c r="M1740" s="182" t="s">
        <v>1</v>
      </c>
      <c r="N1740" s="183" t="s">
        <v>39</v>
      </c>
      <c r="P1740" s="147">
        <f t="shared" si="141"/>
        <v>0</v>
      </c>
      <c r="Q1740" s="147">
        <v>2.2950000000000002E-2</v>
      </c>
      <c r="R1740" s="147">
        <f t="shared" si="142"/>
        <v>0.11475</v>
      </c>
      <c r="S1740" s="147">
        <v>0</v>
      </c>
      <c r="T1740" s="148">
        <f t="shared" si="143"/>
        <v>0</v>
      </c>
      <c r="AR1740" s="149" t="s">
        <v>384</v>
      </c>
      <c r="AT1740" s="149" t="s">
        <v>288</v>
      </c>
      <c r="AU1740" s="149" t="s">
        <v>86</v>
      </c>
      <c r="AY1740" s="17" t="s">
        <v>199</v>
      </c>
      <c r="BE1740" s="150">
        <f t="shared" si="144"/>
        <v>0</v>
      </c>
      <c r="BF1740" s="150">
        <f t="shared" si="145"/>
        <v>0</v>
      </c>
      <c r="BG1740" s="150">
        <f t="shared" si="146"/>
        <v>0</v>
      </c>
      <c r="BH1740" s="150">
        <f t="shared" si="147"/>
        <v>0</v>
      </c>
      <c r="BI1740" s="150">
        <f t="shared" si="148"/>
        <v>0</v>
      </c>
      <c r="BJ1740" s="17" t="s">
        <v>86</v>
      </c>
      <c r="BK1740" s="150">
        <f t="shared" si="149"/>
        <v>0</v>
      </c>
      <c r="BL1740" s="17" t="s">
        <v>298</v>
      </c>
      <c r="BM1740" s="149" t="s">
        <v>2547</v>
      </c>
    </row>
    <row r="1741" spans="2:65" s="1" customFormat="1" ht="24.25" customHeight="1">
      <c r="B1741" s="32"/>
      <c r="C1741" s="137" t="s">
        <v>2548</v>
      </c>
      <c r="D1741" s="137" t="s">
        <v>201</v>
      </c>
      <c r="E1741" s="138" t="s">
        <v>2549</v>
      </c>
      <c r="F1741" s="139" t="s">
        <v>2550</v>
      </c>
      <c r="G1741" s="140" t="s">
        <v>296</v>
      </c>
      <c r="H1741" s="141">
        <v>10</v>
      </c>
      <c r="I1741" s="142"/>
      <c r="J1741" s="143">
        <f t="shared" si="140"/>
        <v>0</v>
      </c>
      <c r="K1741" s="144"/>
      <c r="L1741" s="32"/>
      <c r="M1741" s="145" t="s">
        <v>1</v>
      </c>
      <c r="N1741" s="146" t="s">
        <v>39</v>
      </c>
      <c r="P1741" s="147">
        <f t="shared" si="141"/>
        <v>0</v>
      </c>
      <c r="Q1741" s="147">
        <v>0</v>
      </c>
      <c r="R1741" s="147">
        <f t="shared" si="142"/>
        <v>0</v>
      </c>
      <c r="S1741" s="147">
        <v>0</v>
      </c>
      <c r="T1741" s="148">
        <f t="shared" si="143"/>
        <v>0</v>
      </c>
      <c r="AR1741" s="149" t="s">
        <v>298</v>
      </c>
      <c r="AT1741" s="149" t="s">
        <v>201</v>
      </c>
      <c r="AU1741" s="149" t="s">
        <v>86</v>
      </c>
      <c r="AY1741" s="17" t="s">
        <v>199</v>
      </c>
      <c r="BE1741" s="150">
        <f t="shared" si="144"/>
        <v>0</v>
      </c>
      <c r="BF1741" s="150">
        <f t="shared" si="145"/>
        <v>0</v>
      </c>
      <c r="BG1741" s="150">
        <f t="shared" si="146"/>
        <v>0</v>
      </c>
      <c r="BH1741" s="150">
        <f t="shared" si="147"/>
        <v>0</v>
      </c>
      <c r="BI1741" s="150">
        <f t="shared" si="148"/>
        <v>0</v>
      </c>
      <c r="BJ1741" s="17" t="s">
        <v>86</v>
      </c>
      <c r="BK1741" s="150">
        <f t="shared" si="149"/>
        <v>0</v>
      </c>
      <c r="BL1741" s="17" t="s">
        <v>298</v>
      </c>
      <c r="BM1741" s="149" t="s">
        <v>2551</v>
      </c>
    </row>
    <row r="1742" spans="2:65" s="1" customFormat="1" ht="24.25" customHeight="1">
      <c r="B1742" s="32"/>
      <c r="C1742" s="137" t="s">
        <v>2552</v>
      </c>
      <c r="D1742" s="137" t="s">
        <v>201</v>
      </c>
      <c r="E1742" s="138" t="s">
        <v>2553</v>
      </c>
      <c r="F1742" s="139" t="s">
        <v>2554</v>
      </c>
      <c r="G1742" s="140" t="s">
        <v>296</v>
      </c>
      <c r="H1742" s="141">
        <v>5</v>
      </c>
      <c r="I1742" s="142"/>
      <c r="J1742" s="143">
        <f t="shared" si="140"/>
        <v>0</v>
      </c>
      <c r="K1742" s="144"/>
      <c r="L1742" s="32"/>
      <c r="M1742" s="145" t="s">
        <v>1</v>
      </c>
      <c r="N1742" s="146" t="s">
        <v>39</v>
      </c>
      <c r="P1742" s="147">
        <f t="shared" si="141"/>
        <v>0</v>
      </c>
      <c r="Q1742" s="147">
        <v>0</v>
      </c>
      <c r="R1742" s="147">
        <f t="shared" si="142"/>
        <v>0</v>
      </c>
      <c r="S1742" s="147">
        <v>0</v>
      </c>
      <c r="T1742" s="148">
        <f t="shared" si="143"/>
        <v>0</v>
      </c>
      <c r="AR1742" s="149" t="s">
        <v>298</v>
      </c>
      <c r="AT1742" s="149" t="s">
        <v>201</v>
      </c>
      <c r="AU1742" s="149" t="s">
        <v>86</v>
      </c>
      <c r="AY1742" s="17" t="s">
        <v>199</v>
      </c>
      <c r="BE1742" s="150">
        <f t="shared" si="144"/>
        <v>0</v>
      </c>
      <c r="BF1742" s="150">
        <f t="shared" si="145"/>
        <v>0</v>
      </c>
      <c r="BG1742" s="150">
        <f t="shared" si="146"/>
        <v>0</v>
      </c>
      <c r="BH1742" s="150">
        <f t="shared" si="147"/>
        <v>0</v>
      </c>
      <c r="BI1742" s="150">
        <f t="shared" si="148"/>
        <v>0</v>
      </c>
      <c r="BJ1742" s="17" t="s">
        <v>86</v>
      </c>
      <c r="BK1742" s="150">
        <f t="shared" si="149"/>
        <v>0</v>
      </c>
      <c r="BL1742" s="17" t="s">
        <v>298</v>
      </c>
      <c r="BM1742" s="149" t="s">
        <v>2555</v>
      </c>
    </row>
    <row r="1743" spans="2:65" s="1" customFormat="1" ht="55.5" customHeight="1">
      <c r="B1743" s="32"/>
      <c r="C1743" s="173" t="s">
        <v>2556</v>
      </c>
      <c r="D1743" s="173" t="s">
        <v>288</v>
      </c>
      <c r="E1743" s="174" t="s">
        <v>2557</v>
      </c>
      <c r="F1743" s="175" t="s">
        <v>2558</v>
      </c>
      <c r="G1743" s="176" t="s">
        <v>1607</v>
      </c>
      <c r="H1743" s="177">
        <v>4</v>
      </c>
      <c r="I1743" s="178"/>
      <c r="J1743" s="179">
        <f t="shared" si="140"/>
        <v>0</v>
      </c>
      <c r="K1743" s="180"/>
      <c r="L1743" s="181"/>
      <c r="M1743" s="182" t="s">
        <v>1</v>
      </c>
      <c r="N1743" s="183" t="s">
        <v>39</v>
      </c>
      <c r="P1743" s="147">
        <f t="shared" si="141"/>
        <v>0</v>
      </c>
      <c r="Q1743" s="147">
        <v>0</v>
      </c>
      <c r="R1743" s="147">
        <f t="shared" si="142"/>
        <v>0</v>
      </c>
      <c r="S1743" s="147">
        <v>0</v>
      </c>
      <c r="T1743" s="148">
        <f t="shared" si="143"/>
        <v>0</v>
      </c>
      <c r="AR1743" s="149" t="s">
        <v>250</v>
      </c>
      <c r="AT1743" s="149" t="s">
        <v>288</v>
      </c>
      <c r="AU1743" s="149" t="s">
        <v>86</v>
      </c>
      <c r="AY1743" s="17" t="s">
        <v>199</v>
      </c>
      <c r="BE1743" s="150">
        <f t="shared" si="144"/>
        <v>0</v>
      </c>
      <c r="BF1743" s="150">
        <f t="shared" si="145"/>
        <v>0</v>
      </c>
      <c r="BG1743" s="150">
        <f t="shared" si="146"/>
        <v>0</v>
      </c>
      <c r="BH1743" s="150">
        <f t="shared" si="147"/>
        <v>0</v>
      </c>
      <c r="BI1743" s="150">
        <f t="shared" si="148"/>
        <v>0</v>
      </c>
      <c r="BJ1743" s="17" t="s">
        <v>86</v>
      </c>
      <c r="BK1743" s="150">
        <f t="shared" si="149"/>
        <v>0</v>
      </c>
      <c r="BL1743" s="17" t="s">
        <v>205</v>
      </c>
      <c r="BM1743" s="149" t="s">
        <v>2559</v>
      </c>
    </row>
    <row r="1744" spans="2:65" s="1" customFormat="1" ht="55.5" customHeight="1">
      <c r="B1744" s="32"/>
      <c r="C1744" s="173" t="s">
        <v>2560</v>
      </c>
      <c r="D1744" s="173" t="s">
        <v>288</v>
      </c>
      <c r="E1744" s="174" t="s">
        <v>2561</v>
      </c>
      <c r="F1744" s="175" t="s">
        <v>2562</v>
      </c>
      <c r="G1744" s="176" t="s">
        <v>1607</v>
      </c>
      <c r="H1744" s="177">
        <v>1</v>
      </c>
      <c r="I1744" s="178"/>
      <c r="J1744" s="179">
        <f t="shared" si="140"/>
        <v>0</v>
      </c>
      <c r="K1744" s="180"/>
      <c r="L1744" s="181"/>
      <c r="M1744" s="182" t="s">
        <v>1</v>
      </c>
      <c r="N1744" s="183" t="s">
        <v>39</v>
      </c>
      <c r="P1744" s="147">
        <f t="shared" si="141"/>
        <v>0</v>
      </c>
      <c r="Q1744" s="147">
        <v>0</v>
      </c>
      <c r="R1744" s="147">
        <f t="shared" si="142"/>
        <v>0</v>
      </c>
      <c r="S1744" s="147">
        <v>0</v>
      </c>
      <c r="T1744" s="148">
        <f t="shared" si="143"/>
        <v>0</v>
      </c>
      <c r="AR1744" s="149" t="s">
        <v>250</v>
      </c>
      <c r="AT1744" s="149" t="s">
        <v>288</v>
      </c>
      <c r="AU1744" s="149" t="s">
        <v>86</v>
      </c>
      <c r="AY1744" s="17" t="s">
        <v>199</v>
      </c>
      <c r="BE1744" s="150">
        <f t="shared" si="144"/>
        <v>0</v>
      </c>
      <c r="BF1744" s="150">
        <f t="shared" si="145"/>
        <v>0</v>
      </c>
      <c r="BG1744" s="150">
        <f t="shared" si="146"/>
        <v>0</v>
      </c>
      <c r="BH1744" s="150">
        <f t="shared" si="147"/>
        <v>0</v>
      </c>
      <c r="BI1744" s="150">
        <f t="shared" si="148"/>
        <v>0</v>
      </c>
      <c r="BJ1744" s="17" t="s">
        <v>86</v>
      </c>
      <c r="BK1744" s="150">
        <f t="shared" si="149"/>
        <v>0</v>
      </c>
      <c r="BL1744" s="17" t="s">
        <v>205</v>
      </c>
      <c r="BM1744" s="149" t="s">
        <v>2563</v>
      </c>
    </row>
    <row r="1745" spans="2:65" s="1" customFormat="1" ht="24.25" customHeight="1">
      <c r="B1745" s="32"/>
      <c r="C1745" s="137" t="s">
        <v>2564</v>
      </c>
      <c r="D1745" s="137" t="s">
        <v>201</v>
      </c>
      <c r="E1745" s="138" t="s">
        <v>2565</v>
      </c>
      <c r="F1745" s="139" t="s">
        <v>2566</v>
      </c>
      <c r="G1745" s="140" t="s">
        <v>296</v>
      </c>
      <c r="H1745" s="141">
        <v>15</v>
      </c>
      <c r="I1745" s="142"/>
      <c r="J1745" s="143">
        <f t="shared" si="140"/>
        <v>0</v>
      </c>
      <c r="K1745" s="144"/>
      <c r="L1745" s="32"/>
      <c r="M1745" s="145" t="s">
        <v>1</v>
      </c>
      <c r="N1745" s="146" t="s">
        <v>39</v>
      </c>
      <c r="P1745" s="147">
        <f t="shared" si="141"/>
        <v>0</v>
      </c>
      <c r="Q1745" s="147">
        <v>0</v>
      </c>
      <c r="R1745" s="147">
        <f t="shared" si="142"/>
        <v>0</v>
      </c>
      <c r="S1745" s="147">
        <v>0</v>
      </c>
      <c r="T1745" s="148">
        <f t="shared" si="143"/>
        <v>0</v>
      </c>
      <c r="AR1745" s="149" t="s">
        <v>298</v>
      </c>
      <c r="AT1745" s="149" t="s">
        <v>201</v>
      </c>
      <c r="AU1745" s="149" t="s">
        <v>86</v>
      </c>
      <c r="AY1745" s="17" t="s">
        <v>199</v>
      </c>
      <c r="BE1745" s="150">
        <f t="shared" si="144"/>
        <v>0</v>
      </c>
      <c r="BF1745" s="150">
        <f t="shared" si="145"/>
        <v>0</v>
      </c>
      <c r="BG1745" s="150">
        <f t="shared" si="146"/>
        <v>0</v>
      </c>
      <c r="BH1745" s="150">
        <f t="shared" si="147"/>
        <v>0</v>
      </c>
      <c r="BI1745" s="150">
        <f t="shared" si="148"/>
        <v>0</v>
      </c>
      <c r="BJ1745" s="17" t="s">
        <v>86</v>
      </c>
      <c r="BK1745" s="150">
        <f t="shared" si="149"/>
        <v>0</v>
      </c>
      <c r="BL1745" s="17" t="s">
        <v>298</v>
      </c>
      <c r="BM1745" s="149" t="s">
        <v>2567</v>
      </c>
    </row>
    <row r="1746" spans="2:65" s="1" customFormat="1" ht="55.5" customHeight="1">
      <c r="B1746" s="32"/>
      <c r="C1746" s="173" t="s">
        <v>2568</v>
      </c>
      <c r="D1746" s="173" t="s">
        <v>288</v>
      </c>
      <c r="E1746" s="174" t="s">
        <v>2569</v>
      </c>
      <c r="F1746" s="175" t="s">
        <v>2570</v>
      </c>
      <c r="G1746" s="176" t="s">
        <v>1607</v>
      </c>
      <c r="H1746" s="177">
        <v>6</v>
      </c>
      <c r="I1746" s="178"/>
      <c r="J1746" s="179">
        <f t="shared" si="140"/>
        <v>0</v>
      </c>
      <c r="K1746" s="180"/>
      <c r="L1746" s="181"/>
      <c r="M1746" s="182" t="s">
        <v>1</v>
      </c>
      <c r="N1746" s="183" t="s">
        <v>39</v>
      </c>
      <c r="P1746" s="147">
        <f t="shared" si="141"/>
        <v>0</v>
      </c>
      <c r="Q1746" s="147">
        <v>0</v>
      </c>
      <c r="R1746" s="147">
        <f t="shared" si="142"/>
        <v>0</v>
      </c>
      <c r="S1746" s="147">
        <v>0</v>
      </c>
      <c r="T1746" s="148">
        <f t="shared" si="143"/>
        <v>0</v>
      </c>
      <c r="AR1746" s="149" t="s">
        <v>250</v>
      </c>
      <c r="AT1746" s="149" t="s">
        <v>288</v>
      </c>
      <c r="AU1746" s="149" t="s">
        <v>86</v>
      </c>
      <c r="AY1746" s="17" t="s">
        <v>199</v>
      </c>
      <c r="BE1746" s="150">
        <f t="shared" si="144"/>
        <v>0</v>
      </c>
      <c r="BF1746" s="150">
        <f t="shared" si="145"/>
        <v>0</v>
      </c>
      <c r="BG1746" s="150">
        <f t="shared" si="146"/>
        <v>0</v>
      </c>
      <c r="BH1746" s="150">
        <f t="shared" si="147"/>
        <v>0</v>
      </c>
      <c r="BI1746" s="150">
        <f t="shared" si="148"/>
        <v>0</v>
      </c>
      <c r="BJ1746" s="17" t="s">
        <v>86</v>
      </c>
      <c r="BK1746" s="150">
        <f t="shared" si="149"/>
        <v>0</v>
      </c>
      <c r="BL1746" s="17" t="s">
        <v>205</v>
      </c>
      <c r="BM1746" s="149" t="s">
        <v>2571</v>
      </c>
    </row>
    <row r="1747" spans="2:65" s="1" customFormat="1" ht="55.5" customHeight="1">
      <c r="B1747" s="32"/>
      <c r="C1747" s="173" t="s">
        <v>2572</v>
      </c>
      <c r="D1747" s="173" t="s">
        <v>288</v>
      </c>
      <c r="E1747" s="174" t="s">
        <v>2573</v>
      </c>
      <c r="F1747" s="175" t="s">
        <v>2574</v>
      </c>
      <c r="G1747" s="176" t="s">
        <v>1607</v>
      </c>
      <c r="H1747" s="177">
        <v>9</v>
      </c>
      <c r="I1747" s="178"/>
      <c r="J1747" s="179">
        <f t="shared" si="140"/>
        <v>0</v>
      </c>
      <c r="K1747" s="180"/>
      <c r="L1747" s="181"/>
      <c r="M1747" s="182" t="s">
        <v>1</v>
      </c>
      <c r="N1747" s="183" t="s">
        <v>39</v>
      </c>
      <c r="P1747" s="147">
        <f t="shared" si="141"/>
        <v>0</v>
      </c>
      <c r="Q1747" s="147">
        <v>0</v>
      </c>
      <c r="R1747" s="147">
        <f t="shared" si="142"/>
        <v>0</v>
      </c>
      <c r="S1747" s="147">
        <v>0</v>
      </c>
      <c r="T1747" s="148">
        <f t="shared" si="143"/>
        <v>0</v>
      </c>
      <c r="AR1747" s="149" t="s">
        <v>250</v>
      </c>
      <c r="AT1747" s="149" t="s">
        <v>288</v>
      </c>
      <c r="AU1747" s="149" t="s">
        <v>86</v>
      </c>
      <c r="AY1747" s="17" t="s">
        <v>199</v>
      </c>
      <c r="BE1747" s="150">
        <f t="shared" si="144"/>
        <v>0</v>
      </c>
      <c r="BF1747" s="150">
        <f t="shared" si="145"/>
        <v>0</v>
      </c>
      <c r="BG1747" s="150">
        <f t="shared" si="146"/>
        <v>0</v>
      </c>
      <c r="BH1747" s="150">
        <f t="shared" si="147"/>
        <v>0</v>
      </c>
      <c r="BI1747" s="150">
        <f t="shared" si="148"/>
        <v>0</v>
      </c>
      <c r="BJ1747" s="17" t="s">
        <v>86</v>
      </c>
      <c r="BK1747" s="150">
        <f t="shared" si="149"/>
        <v>0</v>
      </c>
      <c r="BL1747" s="17" t="s">
        <v>205</v>
      </c>
      <c r="BM1747" s="149" t="s">
        <v>2575</v>
      </c>
    </row>
    <row r="1748" spans="2:65" s="1" customFormat="1" ht="16.5" customHeight="1">
      <c r="B1748" s="32"/>
      <c r="C1748" s="137" t="s">
        <v>2576</v>
      </c>
      <c r="D1748" s="137" t="s">
        <v>201</v>
      </c>
      <c r="E1748" s="138" t="s">
        <v>2577</v>
      </c>
      <c r="F1748" s="139" t="s">
        <v>2578</v>
      </c>
      <c r="G1748" s="140" t="s">
        <v>296</v>
      </c>
      <c r="H1748" s="141">
        <v>20</v>
      </c>
      <c r="I1748" s="142"/>
      <c r="J1748" s="143">
        <f t="shared" si="140"/>
        <v>0</v>
      </c>
      <c r="K1748" s="144"/>
      <c r="L1748" s="32"/>
      <c r="M1748" s="145" t="s">
        <v>1</v>
      </c>
      <c r="N1748" s="146" t="s">
        <v>39</v>
      </c>
      <c r="P1748" s="147">
        <f t="shared" si="141"/>
        <v>0</v>
      </c>
      <c r="Q1748" s="147">
        <v>0</v>
      </c>
      <c r="R1748" s="147">
        <f t="shared" si="142"/>
        <v>0</v>
      </c>
      <c r="S1748" s="147">
        <v>0</v>
      </c>
      <c r="T1748" s="148">
        <f t="shared" si="143"/>
        <v>0</v>
      </c>
      <c r="AR1748" s="149" t="s">
        <v>298</v>
      </c>
      <c r="AT1748" s="149" t="s">
        <v>201</v>
      </c>
      <c r="AU1748" s="149" t="s">
        <v>86</v>
      </c>
      <c r="AY1748" s="17" t="s">
        <v>199</v>
      </c>
      <c r="BE1748" s="150">
        <f t="shared" si="144"/>
        <v>0</v>
      </c>
      <c r="BF1748" s="150">
        <f t="shared" si="145"/>
        <v>0</v>
      </c>
      <c r="BG1748" s="150">
        <f t="shared" si="146"/>
        <v>0</v>
      </c>
      <c r="BH1748" s="150">
        <f t="shared" si="147"/>
        <v>0</v>
      </c>
      <c r="BI1748" s="150">
        <f t="shared" si="148"/>
        <v>0</v>
      </c>
      <c r="BJ1748" s="17" t="s">
        <v>86</v>
      </c>
      <c r="BK1748" s="150">
        <f t="shared" si="149"/>
        <v>0</v>
      </c>
      <c r="BL1748" s="17" t="s">
        <v>298</v>
      </c>
      <c r="BM1748" s="149" t="s">
        <v>2579</v>
      </c>
    </row>
    <row r="1749" spans="2:65" s="1" customFormat="1" ht="16.5" customHeight="1">
      <c r="B1749" s="32"/>
      <c r="C1749" s="173" t="s">
        <v>2580</v>
      </c>
      <c r="D1749" s="173" t="s">
        <v>288</v>
      </c>
      <c r="E1749" s="174" t="s">
        <v>2581</v>
      </c>
      <c r="F1749" s="175" t="s">
        <v>2582</v>
      </c>
      <c r="G1749" s="176" t="s">
        <v>296</v>
      </c>
      <c r="H1749" s="177">
        <v>13</v>
      </c>
      <c r="I1749" s="178"/>
      <c r="J1749" s="179">
        <f t="shared" si="140"/>
        <v>0</v>
      </c>
      <c r="K1749" s="180"/>
      <c r="L1749" s="181"/>
      <c r="M1749" s="182" t="s">
        <v>1</v>
      </c>
      <c r="N1749" s="183" t="s">
        <v>39</v>
      </c>
      <c r="P1749" s="147">
        <f t="shared" si="141"/>
        <v>0</v>
      </c>
      <c r="Q1749" s="147">
        <v>2.2000000000000001E-3</v>
      </c>
      <c r="R1749" s="147">
        <f t="shared" si="142"/>
        <v>2.86E-2</v>
      </c>
      <c r="S1749" s="147">
        <v>0</v>
      </c>
      <c r="T1749" s="148">
        <f t="shared" si="143"/>
        <v>0</v>
      </c>
      <c r="AR1749" s="149" t="s">
        <v>384</v>
      </c>
      <c r="AT1749" s="149" t="s">
        <v>288</v>
      </c>
      <c r="AU1749" s="149" t="s">
        <v>86</v>
      </c>
      <c r="AY1749" s="17" t="s">
        <v>199</v>
      </c>
      <c r="BE1749" s="150">
        <f t="shared" si="144"/>
        <v>0</v>
      </c>
      <c r="BF1749" s="150">
        <f t="shared" si="145"/>
        <v>0</v>
      </c>
      <c r="BG1749" s="150">
        <f t="shared" si="146"/>
        <v>0</v>
      </c>
      <c r="BH1749" s="150">
        <f t="shared" si="147"/>
        <v>0</v>
      </c>
      <c r="BI1749" s="150">
        <f t="shared" si="148"/>
        <v>0</v>
      </c>
      <c r="BJ1749" s="17" t="s">
        <v>86</v>
      </c>
      <c r="BK1749" s="150">
        <f t="shared" si="149"/>
        <v>0</v>
      </c>
      <c r="BL1749" s="17" t="s">
        <v>298</v>
      </c>
      <c r="BM1749" s="149" t="s">
        <v>2583</v>
      </c>
    </row>
    <row r="1750" spans="2:65" s="1" customFormat="1" ht="16.5" customHeight="1">
      <c r="B1750" s="32"/>
      <c r="C1750" s="173" t="s">
        <v>2584</v>
      </c>
      <c r="D1750" s="173" t="s">
        <v>288</v>
      </c>
      <c r="E1750" s="174" t="s">
        <v>2585</v>
      </c>
      <c r="F1750" s="175" t="s">
        <v>2586</v>
      </c>
      <c r="G1750" s="176" t="s">
        <v>296</v>
      </c>
      <c r="H1750" s="177">
        <v>7</v>
      </c>
      <c r="I1750" s="178"/>
      <c r="J1750" s="179">
        <f t="shared" si="140"/>
        <v>0</v>
      </c>
      <c r="K1750" s="180"/>
      <c r="L1750" s="181"/>
      <c r="M1750" s="182" t="s">
        <v>1</v>
      </c>
      <c r="N1750" s="183" t="s">
        <v>39</v>
      </c>
      <c r="P1750" s="147">
        <f t="shared" si="141"/>
        <v>0</v>
      </c>
      <c r="Q1750" s="147">
        <v>2.2000000000000001E-3</v>
      </c>
      <c r="R1750" s="147">
        <f t="shared" si="142"/>
        <v>1.54E-2</v>
      </c>
      <c r="S1750" s="147">
        <v>0</v>
      </c>
      <c r="T1750" s="148">
        <f t="shared" si="143"/>
        <v>0</v>
      </c>
      <c r="AR1750" s="149" t="s">
        <v>384</v>
      </c>
      <c r="AT1750" s="149" t="s">
        <v>288</v>
      </c>
      <c r="AU1750" s="149" t="s">
        <v>86</v>
      </c>
      <c r="AY1750" s="17" t="s">
        <v>199</v>
      </c>
      <c r="BE1750" s="150">
        <f t="shared" si="144"/>
        <v>0</v>
      </c>
      <c r="BF1750" s="150">
        <f t="shared" si="145"/>
        <v>0</v>
      </c>
      <c r="BG1750" s="150">
        <f t="shared" si="146"/>
        <v>0</v>
      </c>
      <c r="BH1750" s="150">
        <f t="shared" si="147"/>
        <v>0</v>
      </c>
      <c r="BI1750" s="150">
        <f t="shared" si="148"/>
        <v>0</v>
      </c>
      <c r="BJ1750" s="17" t="s">
        <v>86</v>
      </c>
      <c r="BK1750" s="150">
        <f t="shared" si="149"/>
        <v>0</v>
      </c>
      <c r="BL1750" s="17" t="s">
        <v>298</v>
      </c>
      <c r="BM1750" s="149" t="s">
        <v>2587</v>
      </c>
    </row>
    <row r="1751" spans="2:65" s="1" customFormat="1" ht="24.25" customHeight="1">
      <c r="B1751" s="32"/>
      <c r="C1751" s="137" t="s">
        <v>2588</v>
      </c>
      <c r="D1751" s="137" t="s">
        <v>201</v>
      </c>
      <c r="E1751" s="138" t="s">
        <v>2589</v>
      </c>
      <c r="F1751" s="139" t="s">
        <v>2590</v>
      </c>
      <c r="G1751" s="140" t="s">
        <v>264</v>
      </c>
      <c r="H1751" s="141">
        <v>12</v>
      </c>
      <c r="I1751" s="142"/>
      <c r="J1751" s="143">
        <f t="shared" si="140"/>
        <v>0</v>
      </c>
      <c r="K1751" s="144"/>
      <c r="L1751" s="32"/>
      <c r="M1751" s="145" t="s">
        <v>1</v>
      </c>
      <c r="N1751" s="146" t="s">
        <v>39</v>
      </c>
      <c r="P1751" s="147">
        <f t="shared" si="141"/>
        <v>0</v>
      </c>
      <c r="Q1751" s="147">
        <v>0</v>
      </c>
      <c r="R1751" s="147">
        <f t="shared" si="142"/>
        <v>0</v>
      </c>
      <c r="S1751" s="147">
        <v>0</v>
      </c>
      <c r="T1751" s="148">
        <f t="shared" si="143"/>
        <v>0</v>
      </c>
      <c r="AR1751" s="149" t="s">
        <v>298</v>
      </c>
      <c r="AT1751" s="149" t="s">
        <v>201</v>
      </c>
      <c r="AU1751" s="149" t="s">
        <v>86</v>
      </c>
      <c r="AY1751" s="17" t="s">
        <v>199</v>
      </c>
      <c r="BE1751" s="150">
        <f t="shared" si="144"/>
        <v>0</v>
      </c>
      <c r="BF1751" s="150">
        <f t="shared" si="145"/>
        <v>0</v>
      </c>
      <c r="BG1751" s="150">
        <f t="shared" si="146"/>
        <v>0</v>
      </c>
      <c r="BH1751" s="150">
        <f t="shared" si="147"/>
        <v>0</v>
      </c>
      <c r="BI1751" s="150">
        <f t="shared" si="148"/>
        <v>0</v>
      </c>
      <c r="BJ1751" s="17" t="s">
        <v>86</v>
      </c>
      <c r="BK1751" s="150">
        <f t="shared" si="149"/>
        <v>0</v>
      </c>
      <c r="BL1751" s="17" t="s">
        <v>298</v>
      </c>
      <c r="BM1751" s="149" t="s">
        <v>2591</v>
      </c>
    </row>
    <row r="1752" spans="2:65" s="12" customFormat="1" ht="12">
      <c r="B1752" s="151"/>
      <c r="D1752" s="152" t="s">
        <v>207</v>
      </c>
      <c r="E1752" s="153" t="s">
        <v>1</v>
      </c>
      <c r="F1752" s="154" t="s">
        <v>2320</v>
      </c>
      <c r="H1752" s="155">
        <v>12</v>
      </c>
      <c r="I1752" s="156"/>
      <c r="L1752" s="151"/>
      <c r="M1752" s="157"/>
      <c r="T1752" s="158"/>
      <c r="AT1752" s="153" t="s">
        <v>207</v>
      </c>
      <c r="AU1752" s="153" t="s">
        <v>86</v>
      </c>
      <c r="AV1752" s="12" t="s">
        <v>86</v>
      </c>
      <c r="AW1752" s="12" t="s">
        <v>30</v>
      </c>
      <c r="AX1752" s="12" t="s">
        <v>73</v>
      </c>
      <c r="AY1752" s="153" t="s">
        <v>199</v>
      </c>
    </row>
    <row r="1753" spans="2:65" s="13" customFormat="1" ht="12">
      <c r="B1753" s="159"/>
      <c r="D1753" s="152" t="s">
        <v>207</v>
      </c>
      <c r="E1753" s="160" t="s">
        <v>1</v>
      </c>
      <c r="F1753" s="161" t="s">
        <v>209</v>
      </c>
      <c r="H1753" s="162">
        <v>12</v>
      </c>
      <c r="I1753" s="163"/>
      <c r="L1753" s="159"/>
      <c r="M1753" s="164"/>
      <c r="T1753" s="165"/>
      <c r="AT1753" s="160" t="s">
        <v>207</v>
      </c>
      <c r="AU1753" s="160" t="s">
        <v>86</v>
      </c>
      <c r="AV1753" s="13" t="s">
        <v>205</v>
      </c>
      <c r="AW1753" s="13" t="s">
        <v>30</v>
      </c>
      <c r="AX1753" s="13" t="s">
        <v>80</v>
      </c>
      <c r="AY1753" s="160" t="s">
        <v>199</v>
      </c>
    </row>
    <row r="1754" spans="2:65" s="1" customFormat="1" ht="16.5" customHeight="1">
      <c r="B1754" s="32"/>
      <c r="C1754" s="173" t="s">
        <v>2592</v>
      </c>
      <c r="D1754" s="173" t="s">
        <v>288</v>
      </c>
      <c r="E1754" s="174" t="s">
        <v>2593</v>
      </c>
      <c r="F1754" s="175" t="s">
        <v>2594</v>
      </c>
      <c r="G1754" s="176" t="s">
        <v>264</v>
      </c>
      <c r="H1754" s="177">
        <v>12</v>
      </c>
      <c r="I1754" s="178"/>
      <c r="J1754" s="179">
        <f>ROUND(I1754*H1754,2)</f>
        <v>0</v>
      </c>
      <c r="K1754" s="180"/>
      <c r="L1754" s="181"/>
      <c r="M1754" s="182" t="s">
        <v>1</v>
      </c>
      <c r="N1754" s="183" t="s">
        <v>39</v>
      </c>
      <c r="P1754" s="147">
        <f>O1754*H1754</f>
        <v>0</v>
      </c>
      <c r="Q1754" s="147">
        <v>1.8E-3</v>
      </c>
      <c r="R1754" s="147">
        <f>Q1754*H1754</f>
        <v>2.1600000000000001E-2</v>
      </c>
      <c r="S1754" s="147">
        <v>0</v>
      </c>
      <c r="T1754" s="148">
        <f>S1754*H1754</f>
        <v>0</v>
      </c>
      <c r="AR1754" s="149" t="s">
        <v>384</v>
      </c>
      <c r="AT1754" s="149" t="s">
        <v>288</v>
      </c>
      <c r="AU1754" s="149" t="s">
        <v>86</v>
      </c>
      <c r="AY1754" s="17" t="s">
        <v>199</v>
      </c>
      <c r="BE1754" s="150">
        <f>IF(N1754="základní",J1754,0)</f>
        <v>0</v>
      </c>
      <c r="BF1754" s="150">
        <f>IF(N1754="snížená",J1754,0)</f>
        <v>0</v>
      </c>
      <c r="BG1754" s="150">
        <f>IF(N1754="zákl. přenesená",J1754,0)</f>
        <v>0</v>
      </c>
      <c r="BH1754" s="150">
        <f>IF(N1754="sníž. přenesená",J1754,0)</f>
        <v>0</v>
      </c>
      <c r="BI1754" s="150">
        <f>IF(N1754="nulová",J1754,0)</f>
        <v>0</v>
      </c>
      <c r="BJ1754" s="17" t="s">
        <v>86</v>
      </c>
      <c r="BK1754" s="150">
        <f>ROUND(I1754*H1754,2)</f>
        <v>0</v>
      </c>
      <c r="BL1754" s="17" t="s">
        <v>298</v>
      </c>
      <c r="BM1754" s="149" t="s">
        <v>2595</v>
      </c>
    </row>
    <row r="1755" spans="2:65" s="12" customFormat="1" ht="12">
      <c r="B1755" s="151"/>
      <c r="D1755" s="152" t="s">
        <v>207</v>
      </c>
      <c r="E1755" s="153" t="s">
        <v>1</v>
      </c>
      <c r="F1755" s="154" t="s">
        <v>2320</v>
      </c>
      <c r="H1755" s="155">
        <v>12</v>
      </c>
      <c r="I1755" s="156"/>
      <c r="L1755" s="151"/>
      <c r="M1755" s="157"/>
      <c r="T1755" s="158"/>
      <c r="AT1755" s="153" t="s">
        <v>207</v>
      </c>
      <c r="AU1755" s="153" t="s">
        <v>86</v>
      </c>
      <c r="AV1755" s="12" t="s">
        <v>86</v>
      </c>
      <c r="AW1755" s="12" t="s">
        <v>30</v>
      </c>
      <c r="AX1755" s="12" t="s">
        <v>73</v>
      </c>
      <c r="AY1755" s="153" t="s">
        <v>199</v>
      </c>
    </row>
    <row r="1756" spans="2:65" s="13" customFormat="1" ht="12">
      <c r="B1756" s="159"/>
      <c r="D1756" s="152" t="s">
        <v>207</v>
      </c>
      <c r="E1756" s="160" t="s">
        <v>1</v>
      </c>
      <c r="F1756" s="161" t="s">
        <v>209</v>
      </c>
      <c r="H1756" s="162">
        <v>12</v>
      </c>
      <c r="I1756" s="163"/>
      <c r="L1756" s="159"/>
      <c r="M1756" s="164"/>
      <c r="T1756" s="165"/>
      <c r="AT1756" s="160" t="s">
        <v>207</v>
      </c>
      <c r="AU1756" s="160" t="s">
        <v>86</v>
      </c>
      <c r="AV1756" s="13" t="s">
        <v>205</v>
      </c>
      <c r="AW1756" s="13" t="s">
        <v>30</v>
      </c>
      <c r="AX1756" s="13" t="s">
        <v>80</v>
      </c>
      <c r="AY1756" s="160" t="s">
        <v>199</v>
      </c>
    </row>
    <row r="1757" spans="2:65" s="1" customFormat="1" ht="24.25" customHeight="1">
      <c r="B1757" s="32"/>
      <c r="C1757" s="137" t="s">
        <v>2596</v>
      </c>
      <c r="D1757" s="137" t="s">
        <v>201</v>
      </c>
      <c r="E1757" s="138" t="s">
        <v>2597</v>
      </c>
      <c r="F1757" s="139" t="s">
        <v>2598</v>
      </c>
      <c r="G1757" s="140" t="s">
        <v>247</v>
      </c>
      <c r="H1757" s="141">
        <v>0.85399999999999998</v>
      </c>
      <c r="I1757" s="142"/>
      <c r="J1757" s="143">
        <f>ROUND(I1757*H1757,2)</f>
        <v>0</v>
      </c>
      <c r="K1757" s="144"/>
      <c r="L1757" s="32"/>
      <c r="M1757" s="145" t="s">
        <v>1</v>
      </c>
      <c r="N1757" s="146" t="s">
        <v>39</v>
      </c>
      <c r="P1757" s="147">
        <f>O1757*H1757</f>
        <v>0</v>
      </c>
      <c r="Q1757" s="147">
        <v>0</v>
      </c>
      <c r="R1757" s="147">
        <f>Q1757*H1757</f>
        <v>0</v>
      </c>
      <c r="S1757" s="147">
        <v>0</v>
      </c>
      <c r="T1757" s="148">
        <f>S1757*H1757</f>
        <v>0</v>
      </c>
      <c r="AR1757" s="149" t="s">
        <v>298</v>
      </c>
      <c r="AT1757" s="149" t="s">
        <v>201</v>
      </c>
      <c r="AU1757" s="149" t="s">
        <v>86</v>
      </c>
      <c r="AY1757" s="17" t="s">
        <v>199</v>
      </c>
      <c r="BE1757" s="150">
        <f>IF(N1757="základní",J1757,0)</f>
        <v>0</v>
      </c>
      <c r="BF1757" s="150">
        <f>IF(N1757="snížená",J1757,0)</f>
        <v>0</v>
      </c>
      <c r="BG1757" s="150">
        <f>IF(N1757="zákl. přenesená",J1757,0)</f>
        <v>0</v>
      </c>
      <c r="BH1757" s="150">
        <f>IF(N1757="sníž. přenesená",J1757,0)</f>
        <v>0</v>
      </c>
      <c r="BI1757" s="150">
        <f>IF(N1757="nulová",J1757,0)</f>
        <v>0</v>
      </c>
      <c r="BJ1757" s="17" t="s">
        <v>86</v>
      </c>
      <c r="BK1757" s="150">
        <f>ROUND(I1757*H1757,2)</f>
        <v>0</v>
      </c>
      <c r="BL1757" s="17" t="s">
        <v>298</v>
      </c>
      <c r="BM1757" s="149" t="s">
        <v>2599</v>
      </c>
    </row>
    <row r="1758" spans="2:65" s="11" customFormat="1" ht="23" customHeight="1">
      <c r="B1758" s="125"/>
      <c r="D1758" s="126" t="s">
        <v>72</v>
      </c>
      <c r="E1758" s="135" t="s">
        <v>2600</v>
      </c>
      <c r="F1758" s="135" t="s">
        <v>2601</v>
      </c>
      <c r="I1758" s="128"/>
      <c r="J1758" s="136">
        <f>BK1758</f>
        <v>0</v>
      </c>
      <c r="L1758" s="125"/>
      <c r="M1758" s="130"/>
      <c r="P1758" s="131">
        <f>SUM(P1759:P1787)</f>
        <v>0</v>
      </c>
      <c r="R1758" s="131">
        <f>SUM(R1759:R1787)</f>
        <v>0.68661977000000007</v>
      </c>
      <c r="T1758" s="132">
        <f>SUM(T1759:T1787)</f>
        <v>6.0000000000000006E-4</v>
      </c>
      <c r="AR1758" s="126" t="s">
        <v>86</v>
      </c>
      <c r="AT1758" s="133" t="s">
        <v>72</v>
      </c>
      <c r="AU1758" s="133" t="s">
        <v>80</v>
      </c>
      <c r="AY1758" s="126" t="s">
        <v>199</v>
      </c>
      <c r="BK1758" s="134">
        <f>SUM(BK1759:BK1787)</f>
        <v>0</v>
      </c>
    </row>
    <row r="1759" spans="2:65" s="1" customFormat="1" ht="24.25" customHeight="1">
      <c r="B1759" s="32"/>
      <c r="C1759" s="137" t="s">
        <v>2602</v>
      </c>
      <c r="D1759" s="137" t="s">
        <v>201</v>
      </c>
      <c r="E1759" s="138" t="s">
        <v>2603</v>
      </c>
      <c r="F1759" s="139" t="s">
        <v>2604</v>
      </c>
      <c r="G1759" s="140" t="s">
        <v>204</v>
      </c>
      <c r="H1759" s="141">
        <v>9.5549999999999997</v>
      </c>
      <c r="I1759" s="142"/>
      <c r="J1759" s="143">
        <f>ROUND(I1759*H1759,2)</f>
        <v>0</v>
      </c>
      <c r="K1759" s="144"/>
      <c r="L1759" s="32"/>
      <c r="M1759" s="145" t="s">
        <v>1</v>
      </c>
      <c r="N1759" s="146" t="s">
        <v>39</v>
      </c>
      <c r="P1759" s="147">
        <f>O1759*H1759</f>
        <v>0</v>
      </c>
      <c r="Q1759" s="147">
        <v>0</v>
      </c>
      <c r="R1759" s="147">
        <f>Q1759*H1759</f>
        <v>0</v>
      </c>
      <c r="S1759" s="147">
        <v>0</v>
      </c>
      <c r="T1759" s="148">
        <f>S1759*H1759</f>
        <v>0</v>
      </c>
      <c r="AR1759" s="149" t="s">
        <v>298</v>
      </c>
      <c r="AT1759" s="149" t="s">
        <v>201</v>
      </c>
      <c r="AU1759" s="149" t="s">
        <v>86</v>
      </c>
      <c r="AY1759" s="17" t="s">
        <v>199</v>
      </c>
      <c r="BE1759" s="150">
        <f>IF(N1759="základní",J1759,0)</f>
        <v>0</v>
      </c>
      <c r="BF1759" s="150">
        <f>IF(N1759="snížená",J1759,0)</f>
        <v>0</v>
      </c>
      <c r="BG1759" s="150">
        <f>IF(N1759="zákl. přenesená",J1759,0)</f>
        <v>0</v>
      </c>
      <c r="BH1759" s="150">
        <f>IF(N1759="sníž. přenesená",J1759,0)</f>
        <v>0</v>
      </c>
      <c r="BI1759" s="150">
        <f>IF(N1759="nulová",J1759,0)</f>
        <v>0</v>
      </c>
      <c r="BJ1759" s="17" t="s">
        <v>86</v>
      </c>
      <c r="BK1759" s="150">
        <f>ROUND(I1759*H1759,2)</f>
        <v>0</v>
      </c>
      <c r="BL1759" s="17" t="s">
        <v>298</v>
      </c>
      <c r="BM1759" s="149" t="s">
        <v>2605</v>
      </c>
    </row>
    <row r="1760" spans="2:65" s="12" customFormat="1" ht="12">
      <c r="B1760" s="151"/>
      <c r="D1760" s="152" t="s">
        <v>207</v>
      </c>
      <c r="E1760" s="153" t="s">
        <v>1</v>
      </c>
      <c r="F1760" s="154" t="s">
        <v>2606</v>
      </c>
      <c r="H1760" s="155">
        <v>9.5549999999999997</v>
      </c>
      <c r="I1760" s="156"/>
      <c r="L1760" s="151"/>
      <c r="M1760" s="157"/>
      <c r="T1760" s="158"/>
      <c r="AT1760" s="153" t="s">
        <v>207</v>
      </c>
      <c r="AU1760" s="153" t="s">
        <v>86</v>
      </c>
      <c r="AV1760" s="12" t="s">
        <v>86</v>
      </c>
      <c r="AW1760" s="12" t="s">
        <v>30</v>
      </c>
      <c r="AX1760" s="12" t="s">
        <v>73</v>
      </c>
      <c r="AY1760" s="153" t="s">
        <v>199</v>
      </c>
    </row>
    <row r="1761" spans="2:65" s="13" customFormat="1" ht="12">
      <c r="B1761" s="159"/>
      <c r="D1761" s="152" t="s">
        <v>207</v>
      </c>
      <c r="E1761" s="160" t="s">
        <v>1</v>
      </c>
      <c r="F1761" s="161" t="s">
        <v>209</v>
      </c>
      <c r="H1761" s="162">
        <v>9.5549999999999997</v>
      </c>
      <c r="I1761" s="163"/>
      <c r="L1761" s="159"/>
      <c r="M1761" s="164"/>
      <c r="T1761" s="165"/>
      <c r="AT1761" s="160" t="s">
        <v>207</v>
      </c>
      <c r="AU1761" s="160" t="s">
        <v>86</v>
      </c>
      <c r="AV1761" s="13" t="s">
        <v>205</v>
      </c>
      <c r="AW1761" s="13" t="s">
        <v>30</v>
      </c>
      <c r="AX1761" s="13" t="s">
        <v>80</v>
      </c>
      <c r="AY1761" s="160" t="s">
        <v>199</v>
      </c>
    </row>
    <row r="1762" spans="2:65" s="1" customFormat="1" ht="24.25" customHeight="1">
      <c r="B1762" s="32"/>
      <c r="C1762" s="173" t="s">
        <v>2607</v>
      </c>
      <c r="D1762" s="173" t="s">
        <v>288</v>
      </c>
      <c r="E1762" s="174" t="s">
        <v>2608</v>
      </c>
      <c r="F1762" s="175" t="s">
        <v>2609</v>
      </c>
      <c r="G1762" s="176" t="s">
        <v>204</v>
      </c>
      <c r="H1762" s="177">
        <v>9.5549999999999997</v>
      </c>
      <c r="I1762" s="178"/>
      <c r="J1762" s="179">
        <f>ROUND(I1762*H1762,2)</f>
        <v>0</v>
      </c>
      <c r="K1762" s="180"/>
      <c r="L1762" s="181"/>
      <c r="M1762" s="182" t="s">
        <v>1</v>
      </c>
      <c r="N1762" s="183" t="s">
        <v>39</v>
      </c>
      <c r="P1762" s="147">
        <f>O1762*H1762</f>
        <v>0</v>
      </c>
      <c r="Q1762" s="147">
        <v>2.5000000000000001E-2</v>
      </c>
      <c r="R1762" s="147">
        <f>Q1762*H1762</f>
        <v>0.238875</v>
      </c>
      <c r="S1762" s="147">
        <v>0</v>
      </c>
      <c r="T1762" s="148">
        <f>S1762*H1762</f>
        <v>0</v>
      </c>
      <c r="AR1762" s="149" t="s">
        <v>384</v>
      </c>
      <c r="AT1762" s="149" t="s">
        <v>288</v>
      </c>
      <c r="AU1762" s="149" t="s">
        <v>86</v>
      </c>
      <c r="AY1762" s="17" t="s">
        <v>199</v>
      </c>
      <c r="BE1762" s="150">
        <f>IF(N1762="základní",J1762,0)</f>
        <v>0</v>
      </c>
      <c r="BF1762" s="150">
        <f>IF(N1762="snížená",J1762,0)</f>
        <v>0</v>
      </c>
      <c r="BG1762" s="150">
        <f>IF(N1762="zákl. přenesená",J1762,0)</f>
        <v>0</v>
      </c>
      <c r="BH1762" s="150">
        <f>IF(N1762="sníž. přenesená",J1762,0)</f>
        <v>0</v>
      </c>
      <c r="BI1762" s="150">
        <f>IF(N1762="nulová",J1762,0)</f>
        <v>0</v>
      </c>
      <c r="BJ1762" s="17" t="s">
        <v>86</v>
      </c>
      <c r="BK1762" s="150">
        <f>ROUND(I1762*H1762,2)</f>
        <v>0</v>
      </c>
      <c r="BL1762" s="17" t="s">
        <v>298</v>
      </c>
      <c r="BM1762" s="149" t="s">
        <v>2610</v>
      </c>
    </row>
    <row r="1763" spans="2:65" s="1" customFormat="1" ht="24.25" customHeight="1">
      <c r="B1763" s="32"/>
      <c r="C1763" s="137" t="s">
        <v>2611</v>
      </c>
      <c r="D1763" s="137" t="s">
        <v>201</v>
      </c>
      <c r="E1763" s="138" t="s">
        <v>2612</v>
      </c>
      <c r="F1763" s="139" t="s">
        <v>2613</v>
      </c>
      <c r="G1763" s="140" t="s">
        <v>296</v>
      </c>
      <c r="H1763" s="141">
        <v>1</v>
      </c>
      <c r="I1763" s="142"/>
      <c r="J1763" s="143">
        <f>ROUND(I1763*H1763,2)</f>
        <v>0</v>
      </c>
      <c r="K1763" s="144"/>
      <c r="L1763" s="32"/>
      <c r="M1763" s="145" t="s">
        <v>1</v>
      </c>
      <c r="N1763" s="146" t="s">
        <v>39</v>
      </c>
      <c r="P1763" s="147">
        <f>O1763*H1763</f>
        <v>0</v>
      </c>
      <c r="Q1763" s="147">
        <v>0</v>
      </c>
      <c r="R1763" s="147">
        <f>Q1763*H1763</f>
        <v>0</v>
      </c>
      <c r="S1763" s="147">
        <v>0</v>
      </c>
      <c r="T1763" s="148">
        <f>S1763*H1763</f>
        <v>0</v>
      </c>
      <c r="AR1763" s="149" t="s">
        <v>298</v>
      </c>
      <c r="AT1763" s="149" t="s">
        <v>201</v>
      </c>
      <c r="AU1763" s="149" t="s">
        <v>86</v>
      </c>
      <c r="AY1763" s="17" t="s">
        <v>199</v>
      </c>
      <c r="BE1763" s="150">
        <f>IF(N1763="základní",J1763,0)</f>
        <v>0</v>
      </c>
      <c r="BF1763" s="150">
        <f>IF(N1763="snížená",J1763,0)</f>
        <v>0</v>
      </c>
      <c r="BG1763" s="150">
        <f>IF(N1763="zákl. přenesená",J1763,0)</f>
        <v>0</v>
      </c>
      <c r="BH1763" s="150">
        <f>IF(N1763="sníž. přenesená",J1763,0)</f>
        <v>0</v>
      </c>
      <c r="BI1763" s="150">
        <f>IF(N1763="nulová",J1763,0)</f>
        <v>0</v>
      </c>
      <c r="BJ1763" s="17" t="s">
        <v>86</v>
      </c>
      <c r="BK1763" s="150">
        <f>ROUND(I1763*H1763,2)</f>
        <v>0</v>
      </c>
      <c r="BL1763" s="17" t="s">
        <v>298</v>
      </c>
      <c r="BM1763" s="149" t="s">
        <v>2614</v>
      </c>
    </row>
    <row r="1764" spans="2:65" s="1" customFormat="1" ht="16.5" customHeight="1">
      <c r="B1764" s="32"/>
      <c r="C1764" s="173" t="s">
        <v>2615</v>
      </c>
      <c r="D1764" s="173" t="s">
        <v>288</v>
      </c>
      <c r="E1764" s="174" t="s">
        <v>2616</v>
      </c>
      <c r="F1764" s="175" t="s">
        <v>2617</v>
      </c>
      <c r="G1764" s="176" t="s">
        <v>204</v>
      </c>
      <c r="H1764" s="177">
        <v>0.5</v>
      </c>
      <c r="I1764" s="178"/>
      <c r="J1764" s="179">
        <f>ROUND(I1764*H1764,2)</f>
        <v>0</v>
      </c>
      <c r="K1764" s="180"/>
      <c r="L1764" s="181"/>
      <c r="M1764" s="182" t="s">
        <v>1</v>
      </c>
      <c r="N1764" s="183" t="s">
        <v>39</v>
      </c>
      <c r="P1764" s="147">
        <f>O1764*H1764</f>
        <v>0</v>
      </c>
      <c r="Q1764" s="147">
        <v>1.7999999999999999E-2</v>
      </c>
      <c r="R1764" s="147">
        <f>Q1764*H1764</f>
        <v>8.9999999999999993E-3</v>
      </c>
      <c r="S1764" s="147">
        <v>0</v>
      </c>
      <c r="T1764" s="148">
        <f>S1764*H1764</f>
        <v>0</v>
      </c>
      <c r="AR1764" s="149" t="s">
        <v>384</v>
      </c>
      <c r="AT1764" s="149" t="s">
        <v>288</v>
      </c>
      <c r="AU1764" s="149" t="s">
        <v>86</v>
      </c>
      <c r="AY1764" s="17" t="s">
        <v>199</v>
      </c>
      <c r="BE1764" s="150">
        <f>IF(N1764="základní",J1764,0)</f>
        <v>0</v>
      </c>
      <c r="BF1764" s="150">
        <f>IF(N1764="snížená",J1764,0)</f>
        <v>0</v>
      </c>
      <c r="BG1764" s="150">
        <f>IF(N1764="zákl. přenesená",J1764,0)</f>
        <v>0</v>
      </c>
      <c r="BH1764" s="150">
        <f>IF(N1764="sníž. přenesená",J1764,0)</f>
        <v>0</v>
      </c>
      <c r="BI1764" s="150">
        <f>IF(N1764="nulová",J1764,0)</f>
        <v>0</v>
      </c>
      <c r="BJ1764" s="17" t="s">
        <v>86</v>
      </c>
      <c r="BK1764" s="150">
        <f>ROUND(I1764*H1764,2)</f>
        <v>0</v>
      </c>
      <c r="BL1764" s="17" t="s">
        <v>298</v>
      </c>
      <c r="BM1764" s="149" t="s">
        <v>2618</v>
      </c>
    </row>
    <row r="1765" spans="2:65" s="12" customFormat="1" ht="24">
      <c r="B1765" s="151"/>
      <c r="D1765" s="152" t="s">
        <v>207</v>
      </c>
      <c r="F1765" s="154" t="s">
        <v>2619</v>
      </c>
      <c r="H1765" s="155">
        <v>0.5</v>
      </c>
      <c r="I1765" s="156"/>
      <c r="L1765" s="151"/>
      <c r="M1765" s="157"/>
      <c r="T1765" s="158"/>
      <c r="AT1765" s="153" t="s">
        <v>207</v>
      </c>
      <c r="AU1765" s="153" t="s">
        <v>86</v>
      </c>
      <c r="AV1765" s="12" t="s">
        <v>86</v>
      </c>
      <c r="AW1765" s="12" t="s">
        <v>4</v>
      </c>
      <c r="AX1765" s="12" t="s">
        <v>80</v>
      </c>
      <c r="AY1765" s="153" t="s">
        <v>199</v>
      </c>
    </row>
    <row r="1766" spans="2:65" s="1" customFormat="1" ht="24.25" customHeight="1">
      <c r="B1766" s="32"/>
      <c r="C1766" s="137" t="s">
        <v>2620</v>
      </c>
      <c r="D1766" s="137" t="s">
        <v>201</v>
      </c>
      <c r="E1766" s="138" t="s">
        <v>2621</v>
      </c>
      <c r="F1766" s="139" t="s">
        <v>2622</v>
      </c>
      <c r="G1766" s="140" t="s">
        <v>264</v>
      </c>
      <c r="H1766" s="141">
        <v>27.58</v>
      </c>
      <c r="I1766" s="142"/>
      <c r="J1766" s="143">
        <f>ROUND(I1766*H1766,2)</f>
        <v>0</v>
      </c>
      <c r="K1766" s="144"/>
      <c r="L1766" s="32"/>
      <c r="M1766" s="145" t="s">
        <v>1</v>
      </c>
      <c r="N1766" s="146" t="s">
        <v>39</v>
      </c>
      <c r="P1766" s="147">
        <f>O1766*H1766</f>
        <v>0</v>
      </c>
      <c r="Q1766" s="147">
        <v>6.0000000000000002E-5</v>
      </c>
      <c r="R1766" s="147">
        <f>Q1766*H1766</f>
        <v>1.6547999999999999E-3</v>
      </c>
      <c r="S1766" s="147">
        <v>0</v>
      </c>
      <c r="T1766" s="148">
        <f>S1766*H1766</f>
        <v>0</v>
      </c>
      <c r="AR1766" s="149" t="s">
        <v>298</v>
      </c>
      <c r="AT1766" s="149" t="s">
        <v>201</v>
      </c>
      <c r="AU1766" s="149" t="s">
        <v>86</v>
      </c>
      <c r="AY1766" s="17" t="s">
        <v>199</v>
      </c>
      <c r="BE1766" s="150">
        <f>IF(N1766="základní",J1766,0)</f>
        <v>0</v>
      </c>
      <c r="BF1766" s="150">
        <f>IF(N1766="snížená",J1766,0)</f>
        <v>0</v>
      </c>
      <c r="BG1766" s="150">
        <f>IF(N1766="zákl. přenesená",J1766,0)</f>
        <v>0</v>
      </c>
      <c r="BH1766" s="150">
        <f>IF(N1766="sníž. přenesená",J1766,0)</f>
        <v>0</v>
      </c>
      <c r="BI1766" s="150">
        <f>IF(N1766="nulová",J1766,0)</f>
        <v>0</v>
      </c>
      <c r="BJ1766" s="17" t="s">
        <v>86</v>
      </c>
      <c r="BK1766" s="150">
        <f>ROUND(I1766*H1766,2)</f>
        <v>0</v>
      </c>
      <c r="BL1766" s="17" t="s">
        <v>298</v>
      </c>
      <c r="BM1766" s="149" t="s">
        <v>2623</v>
      </c>
    </row>
    <row r="1767" spans="2:65" s="12" customFormat="1" ht="12">
      <c r="B1767" s="151"/>
      <c r="D1767" s="152" t="s">
        <v>207</v>
      </c>
      <c r="E1767" s="153" t="s">
        <v>1</v>
      </c>
      <c r="F1767" s="154" t="s">
        <v>711</v>
      </c>
      <c r="H1767" s="155">
        <v>15.54</v>
      </c>
      <c r="I1767" s="156"/>
      <c r="L1767" s="151"/>
      <c r="M1767" s="157"/>
      <c r="T1767" s="158"/>
      <c r="AT1767" s="153" t="s">
        <v>207</v>
      </c>
      <c r="AU1767" s="153" t="s">
        <v>86</v>
      </c>
      <c r="AV1767" s="12" t="s">
        <v>86</v>
      </c>
      <c r="AW1767" s="12" t="s">
        <v>30</v>
      </c>
      <c r="AX1767" s="12" t="s">
        <v>73</v>
      </c>
      <c r="AY1767" s="153" t="s">
        <v>199</v>
      </c>
    </row>
    <row r="1768" spans="2:65" s="12" customFormat="1" ht="12">
      <c r="B1768" s="151"/>
      <c r="D1768" s="152" t="s">
        <v>207</v>
      </c>
      <c r="E1768" s="153" t="s">
        <v>1</v>
      </c>
      <c r="F1768" s="154" t="s">
        <v>716</v>
      </c>
      <c r="H1768" s="155">
        <v>5.72</v>
      </c>
      <c r="I1768" s="156"/>
      <c r="L1768" s="151"/>
      <c r="M1768" s="157"/>
      <c r="T1768" s="158"/>
      <c r="AT1768" s="153" t="s">
        <v>207</v>
      </c>
      <c r="AU1768" s="153" t="s">
        <v>86</v>
      </c>
      <c r="AV1768" s="12" t="s">
        <v>86</v>
      </c>
      <c r="AW1768" s="12" t="s">
        <v>30</v>
      </c>
      <c r="AX1768" s="12" t="s">
        <v>73</v>
      </c>
      <c r="AY1768" s="153" t="s">
        <v>199</v>
      </c>
    </row>
    <row r="1769" spans="2:65" s="12" customFormat="1" ht="12">
      <c r="B1769" s="151"/>
      <c r="D1769" s="152" t="s">
        <v>207</v>
      </c>
      <c r="E1769" s="153" t="s">
        <v>1</v>
      </c>
      <c r="F1769" s="154" t="s">
        <v>705</v>
      </c>
      <c r="H1769" s="155">
        <v>6.32</v>
      </c>
      <c r="I1769" s="156"/>
      <c r="L1769" s="151"/>
      <c r="M1769" s="157"/>
      <c r="T1769" s="158"/>
      <c r="AT1769" s="153" t="s">
        <v>207</v>
      </c>
      <c r="AU1769" s="153" t="s">
        <v>86</v>
      </c>
      <c r="AV1769" s="12" t="s">
        <v>86</v>
      </c>
      <c r="AW1769" s="12" t="s">
        <v>30</v>
      </c>
      <c r="AX1769" s="12" t="s">
        <v>73</v>
      </c>
      <c r="AY1769" s="153" t="s">
        <v>199</v>
      </c>
    </row>
    <row r="1770" spans="2:65" s="13" customFormat="1" ht="12">
      <c r="B1770" s="159"/>
      <c r="D1770" s="152" t="s">
        <v>207</v>
      </c>
      <c r="E1770" s="160" t="s">
        <v>1</v>
      </c>
      <c r="F1770" s="161" t="s">
        <v>209</v>
      </c>
      <c r="H1770" s="162">
        <v>27.58</v>
      </c>
      <c r="I1770" s="163"/>
      <c r="L1770" s="159"/>
      <c r="M1770" s="164"/>
      <c r="T1770" s="165"/>
      <c r="AT1770" s="160" t="s">
        <v>207</v>
      </c>
      <c r="AU1770" s="160" t="s">
        <v>86</v>
      </c>
      <c r="AV1770" s="13" t="s">
        <v>205</v>
      </c>
      <c r="AW1770" s="13" t="s">
        <v>30</v>
      </c>
      <c r="AX1770" s="13" t="s">
        <v>80</v>
      </c>
      <c r="AY1770" s="160" t="s">
        <v>199</v>
      </c>
    </row>
    <row r="1771" spans="2:65" s="1" customFormat="1" ht="24.25" customHeight="1">
      <c r="B1771" s="32"/>
      <c r="C1771" s="137" t="s">
        <v>2624</v>
      </c>
      <c r="D1771" s="137" t="s">
        <v>201</v>
      </c>
      <c r="E1771" s="138" t="s">
        <v>2625</v>
      </c>
      <c r="F1771" s="139" t="s">
        <v>2626</v>
      </c>
      <c r="G1771" s="140" t="s">
        <v>264</v>
      </c>
      <c r="H1771" s="141">
        <v>27.58</v>
      </c>
      <c r="I1771" s="142"/>
      <c r="J1771" s="143">
        <f>ROUND(I1771*H1771,2)</f>
        <v>0</v>
      </c>
      <c r="K1771" s="144"/>
      <c r="L1771" s="32"/>
      <c r="M1771" s="145" t="s">
        <v>1</v>
      </c>
      <c r="N1771" s="146" t="s">
        <v>39</v>
      </c>
      <c r="P1771" s="147">
        <f>O1771*H1771</f>
        <v>0</v>
      </c>
      <c r="Q1771" s="147">
        <v>5.0000000000000002E-5</v>
      </c>
      <c r="R1771" s="147">
        <f>Q1771*H1771</f>
        <v>1.379E-3</v>
      </c>
      <c r="S1771" s="147">
        <v>0</v>
      </c>
      <c r="T1771" s="148">
        <f>S1771*H1771</f>
        <v>0</v>
      </c>
      <c r="AR1771" s="149" t="s">
        <v>298</v>
      </c>
      <c r="AT1771" s="149" t="s">
        <v>201</v>
      </c>
      <c r="AU1771" s="149" t="s">
        <v>86</v>
      </c>
      <c r="AY1771" s="17" t="s">
        <v>199</v>
      </c>
      <c r="BE1771" s="150">
        <f>IF(N1771="základní",J1771,0)</f>
        <v>0</v>
      </c>
      <c r="BF1771" s="150">
        <f>IF(N1771="snížená",J1771,0)</f>
        <v>0</v>
      </c>
      <c r="BG1771" s="150">
        <f>IF(N1771="zákl. přenesená",J1771,0)</f>
        <v>0</v>
      </c>
      <c r="BH1771" s="150">
        <f>IF(N1771="sníž. přenesená",J1771,0)</f>
        <v>0</v>
      </c>
      <c r="BI1771" s="150">
        <f>IF(N1771="nulová",J1771,0)</f>
        <v>0</v>
      </c>
      <c r="BJ1771" s="17" t="s">
        <v>86</v>
      </c>
      <c r="BK1771" s="150">
        <f>ROUND(I1771*H1771,2)</f>
        <v>0</v>
      </c>
      <c r="BL1771" s="17" t="s">
        <v>298</v>
      </c>
      <c r="BM1771" s="149" t="s">
        <v>2627</v>
      </c>
    </row>
    <row r="1772" spans="2:65" s="12" customFormat="1" ht="12">
      <c r="B1772" s="151"/>
      <c r="D1772" s="152" t="s">
        <v>207</v>
      </c>
      <c r="E1772" s="153" t="s">
        <v>1</v>
      </c>
      <c r="F1772" s="154" t="s">
        <v>711</v>
      </c>
      <c r="H1772" s="155">
        <v>15.54</v>
      </c>
      <c r="I1772" s="156"/>
      <c r="L1772" s="151"/>
      <c r="M1772" s="157"/>
      <c r="T1772" s="158"/>
      <c r="AT1772" s="153" t="s">
        <v>207</v>
      </c>
      <c r="AU1772" s="153" t="s">
        <v>86</v>
      </c>
      <c r="AV1772" s="12" t="s">
        <v>86</v>
      </c>
      <c r="AW1772" s="12" t="s">
        <v>30</v>
      </c>
      <c r="AX1772" s="12" t="s">
        <v>73</v>
      </c>
      <c r="AY1772" s="153" t="s">
        <v>199</v>
      </c>
    </row>
    <row r="1773" spans="2:65" s="12" customFormat="1" ht="12">
      <c r="B1773" s="151"/>
      <c r="D1773" s="152" t="s">
        <v>207</v>
      </c>
      <c r="E1773" s="153" t="s">
        <v>1</v>
      </c>
      <c r="F1773" s="154" t="s">
        <v>716</v>
      </c>
      <c r="H1773" s="155">
        <v>5.72</v>
      </c>
      <c r="I1773" s="156"/>
      <c r="L1773" s="151"/>
      <c r="M1773" s="157"/>
      <c r="T1773" s="158"/>
      <c r="AT1773" s="153" t="s">
        <v>207</v>
      </c>
      <c r="AU1773" s="153" t="s">
        <v>86</v>
      </c>
      <c r="AV1773" s="12" t="s">
        <v>86</v>
      </c>
      <c r="AW1773" s="12" t="s">
        <v>30</v>
      </c>
      <c r="AX1773" s="12" t="s">
        <v>73</v>
      </c>
      <c r="AY1773" s="153" t="s">
        <v>199</v>
      </c>
    </row>
    <row r="1774" spans="2:65" s="12" customFormat="1" ht="12">
      <c r="B1774" s="151"/>
      <c r="D1774" s="152" t="s">
        <v>207</v>
      </c>
      <c r="E1774" s="153" t="s">
        <v>1</v>
      </c>
      <c r="F1774" s="154" t="s">
        <v>705</v>
      </c>
      <c r="H1774" s="155">
        <v>6.32</v>
      </c>
      <c r="I1774" s="156"/>
      <c r="L1774" s="151"/>
      <c r="M1774" s="157"/>
      <c r="T1774" s="158"/>
      <c r="AT1774" s="153" t="s">
        <v>207</v>
      </c>
      <c r="AU1774" s="153" t="s">
        <v>86</v>
      </c>
      <c r="AV1774" s="12" t="s">
        <v>86</v>
      </c>
      <c r="AW1774" s="12" t="s">
        <v>30</v>
      </c>
      <c r="AX1774" s="12" t="s">
        <v>73</v>
      </c>
      <c r="AY1774" s="153" t="s">
        <v>199</v>
      </c>
    </row>
    <row r="1775" spans="2:65" s="13" customFormat="1" ht="12">
      <c r="B1775" s="159"/>
      <c r="D1775" s="152" t="s">
        <v>207</v>
      </c>
      <c r="E1775" s="160" t="s">
        <v>1</v>
      </c>
      <c r="F1775" s="161" t="s">
        <v>209</v>
      </c>
      <c r="H1775" s="162">
        <v>27.58</v>
      </c>
      <c r="I1775" s="163"/>
      <c r="L1775" s="159"/>
      <c r="M1775" s="164"/>
      <c r="T1775" s="165"/>
      <c r="AT1775" s="160" t="s">
        <v>207</v>
      </c>
      <c r="AU1775" s="160" t="s">
        <v>86</v>
      </c>
      <c r="AV1775" s="13" t="s">
        <v>205</v>
      </c>
      <c r="AW1775" s="13" t="s">
        <v>30</v>
      </c>
      <c r="AX1775" s="13" t="s">
        <v>80</v>
      </c>
      <c r="AY1775" s="160" t="s">
        <v>199</v>
      </c>
    </row>
    <row r="1776" spans="2:65" s="1" customFormat="1" ht="24.25" customHeight="1">
      <c r="B1776" s="32"/>
      <c r="C1776" s="137" t="s">
        <v>2628</v>
      </c>
      <c r="D1776" s="137" t="s">
        <v>201</v>
      </c>
      <c r="E1776" s="138" t="s">
        <v>2629</v>
      </c>
      <c r="F1776" s="139" t="s">
        <v>2630</v>
      </c>
      <c r="G1776" s="140" t="s">
        <v>204</v>
      </c>
      <c r="H1776" s="141">
        <v>14.477</v>
      </c>
      <c r="I1776" s="142"/>
      <c r="J1776" s="143">
        <f>ROUND(I1776*H1776,2)</f>
        <v>0</v>
      </c>
      <c r="K1776" s="144"/>
      <c r="L1776" s="32"/>
      <c r="M1776" s="145" t="s">
        <v>1</v>
      </c>
      <c r="N1776" s="146" t="s">
        <v>39</v>
      </c>
      <c r="P1776" s="147">
        <f>O1776*H1776</f>
        <v>0</v>
      </c>
      <c r="Q1776" s="147">
        <v>6.0999999999999997E-4</v>
      </c>
      <c r="R1776" s="147">
        <f>Q1776*H1776</f>
        <v>8.8309700000000005E-3</v>
      </c>
      <c r="S1776" s="147">
        <v>0</v>
      </c>
      <c r="T1776" s="148">
        <f>S1776*H1776</f>
        <v>0</v>
      </c>
      <c r="AR1776" s="149" t="s">
        <v>298</v>
      </c>
      <c r="AT1776" s="149" t="s">
        <v>201</v>
      </c>
      <c r="AU1776" s="149" t="s">
        <v>86</v>
      </c>
      <c r="AY1776" s="17" t="s">
        <v>199</v>
      </c>
      <c r="BE1776" s="150">
        <f>IF(N1776="základní",J1776,0)</f>
        <v>0</v>
      </c>
      <c r="BF1776" s="150">
        <f>IF(N1776="snížená",J1776,0)</f>
        <v>0</v>
      </c>
      <c r="BG1776" s="150">
        <f>IF(N1776="zákl. přenesená",J1776,0)</f>
        <v>0</v>
      </c>
      <c r="BH1776" s="150">
        <f>IF(N1776="sníž. přenesená",J1776,0)</f>
        <v>0</v>
      </c>
      <c r="BI1776" s="150">
        <f>IF(N1776="nulová",J1776,0)</f>
        <v>0</v>
      </c>
      <c r="BJ1776" s="17" t="s">
        <v>86</v>
      </c>
      <c r="BK1776" s="150">
        <f>ROUND(I1776*H1776,2)</f>
        <v>0</v>
      </c>
      <c r="BL1776" s="17" t="s">
        <v>298</v>
      </c>
      <c r="BM1776" s="149" t="s">
        <v>2631</v>
      </c>
    </row>
    <row r="1777" spans="2:65" s="12" customFormat="1" ht="12">
      <c r="B1777" s="151"/>
      <c r="D1777" s="152" t="s">
        <v>207</v>
      </c>
      <c r="E1777" s="153" t="s">
        <v>1</v>
      </c>
      <c r="F1777" s="154" t="s">
        <v>647</v>
      </c>
      <c r="H1777" s="155">
        <v>14.477</v>
      </c>
      <c r="I1777" s="156"/>
      <c r="L1777" s="151"/>
      <c r="M1777" s="157"/>
      <c r="T1777" s="158"/>
      <c r="AT1777" s="153" t="s">
        <v>207</v>
      </c>
      <c r="AU1777" s="153" t="s">
        <v>86</v>
      </c>
      <c r="AV1777" s="12" t="s">
        <v>86</v>
      </c>
      <c r="AW1777" s="12" t="s">
        <v>30</v>
      </c>
      <c r="AX1777" s="12" t="s">
        <v>73</v>
      </c>
      <c r="AY1777" s="153" t="s">
        <v>199</v>
      </c>
    </row>
    <row r="1778" spans="2:65" s="13" customFormat="1" ht="12">
      <c r="B1778" s="159"/>
      <c r="D1778" s="152" t="s">
        <v>207</v>
      </c>
      <c r="E1778" s="160" t="s">
        <v>1</v>
      </c>
      <c r="F1778" s="161" t="s">
        <v>209</v>
      </c>
      <c r="H1778" s="162">
        <v>14.477</v>
      </c>
      <c r="I1778" s="163"/>
      <c r="L1778" s="159"/>
      <c r="M1778" s="164"/>
      <c r="T1778" s="165"/>
      <c r="AT1778" s="160" t="s">
        <v>207</v>
      </c>
      <c r="AU1778" s="160" t="s">
        <v>86</v>
      </c>
      <c r="AV1778" s="13" t="s">
        <v>205</v>
      </c>
      <c r="AW1778" s="13" t="s">
        <v>30</v>
      </c>
      <c r="AX1778" s="13" t="s">
        <v>80</v>
      </c>
      <c r="AY1778" s="160" t="s">
        <v>199</v>
      </c>
    </row>
    <row r="1779" spans="2:65" s="1" customFormat="1" ht="24.25" customHeight="1">
      <c r="B1779" s="32"/>
      <c r="C1779" s="173" t="s">
        <v>2632</v>
      </c>
      <c r="D1779" s="173" t="s">
        <v>288</v>
      </c>
      <c r="E1779" s="174" t="s">
        <v>2633</v>
      </c>
      <c r="F1779" s="175" t="s">
        <v>2634</v>
      </c>
      <c r="G1779" s="176" t="s">
        <v>296</v>
      </c>
      <c r="H1779" s="177">
        <v>2</v>
      </c>
      <c r="I1779" s="178"/>
      <c r="J1779" s="179">
        <f t="shared" ref="J1779:J1787" si="150">ROUND(I1779*H1779,2)</f>
        <v>0</v>
      </c>
      <c r="K1779" s="180"/>
      <c r="L1779" s="181"/>
      <c r="M1779" s="182" t="s">
        <v>1</v>
      </c>
      <c r="N1779" s="183" t="s">
        <v>39</v>
      </c>
      <c r="P1779" s="147">
        <f t="shared" ref="P1779:P1787" si="151">O1779*H1779</f>
        <v>0</v>
      </c>
      <c r="Q1779" s="147">
        <v>0.17499999999999999</v>
      </c>
      <c r="R1779" s="147">
        <f t="shared" ref="R1779:R1787" si="152">Q1779*H1779</f>
        <v>0.35</v>
      </c>
      <c r="S1779" s="147">
        <v>0</v>
      </c>
      <c r="T1779" s="148">
        <f t="shared" ref="T1779:T1787" si="153">S1779*H1779</f>
        <v>0</v>
      </c>
      <c r="AR1779" s="149" t="s">
        <v>384</v>
      </c>
      <c r="AT1779" s="149" t="s">
        <v>288</v>
      </c>
      <c r="AU1779" s="149" t="s">
        <v>86</v>
      </c>
      <c r="AY1779" s="17" t="s">
        <v>199</v>
      </c>
      <c r="BE1779" s="150">
        <f t="shared" ref="BE1779:BE1787" si="154">IF(N1779="základní",J1779,0)</f>
        <v>0</v>
      </c>
      <c r="BF1779" s="150">
        <f t="shared" ref="BF1779:BF1787" si="155">IF(N1779="snížená",J1779,0)</f>
        <v>0</v>
      </c>
      <c r="BG1779" s="150">
        <f t="shared" ref="BG1779:BG1787" si="156">IF(N1779="zákl. přenesená",J1779,0)</f>
        <v>0</v>
      </c>
      <c r="BH1779" s="150">
        <f t="shared" ref="BH1779:BH1787" si="157">IF(N1779="sníž. přenesená",J1779,0)</f>
        <v>0</v>
      </c>
      <c r="BI1779" s="150">
        <f t="shared" ref="BI1779:BI1787" si="158">IF(N1779="nulová",J1779,0)</f>
        <v>0</v>
      </c>
      <c r="BJ1779" s="17" t="s">
        <v>86</v>
      </c>
      <c r="BK1779" s="150">
        <f t="shared" ref="BK1779:BK1787" si="159">ROUND(I1779*H1779,2)</f>
        <v>0</v>
      </c>
      <c r="BL1779" s="17" t="s">
        <v>298</v>
      </c>
      <c r="BM1779" s="149" t="s">
        <v>2635</v>
      </c>
    </row>
    <row r="1780" spans="2:65" s="1" customFormat="1" ht="24.25" customHeight="1">
      <c r="B1780" s="32"/>
      <c r="C1780" s="137" t="s">
        <v>2636</v>
      </c>
      <c r="D1780" s="137" t="s">
        <v>201</v>
      </c>
      <c r="E1780" s="138" t="s">
        <v>2637</v>
      </c>
      <c r="F1780" s="139" t="s">
        <v>2638</v>
      </c>
      <c r="G1780" s="140" t="s">
        <v>296</v>
      </c>
      <c r="H1780" s="141">
        <v>1</v>
      </c>
      <c r="I1780" s="142"/>
      <c r="J1780" s="143">
        <f t="shared" si="150"/>
        <v>0</v>
      </c>
      <c r="K1780" s="144"/>
      <c r="L1780" s="32"/>
      <c r="M1780" s="145" t="s">
        <v>1</v>
      </c>
      <c r="N1780" s="146" t="s">
        <v>39</v>
      </c>
      <c r="P1780" s="147">
        <f t="shared" si="151"/>
        <v>0</v>
      </c>
      <c r="Q1780" s="147">
        <v>0</v>
      </c>
      <c r="R1780" s="147">
        <f t="shared" si="152"/>
        <v>0</v>
      </c>
      <c r="S1780" s="147">
        <v>0</v>
      </c>
      <c r="T1780" s="148">
        <f t="shared" si="153"/>
        <v>0</v>
      </c>
      <c r="AR1780" s="149" t="s">
        <v>298</v>
      </c>
      <c r="AT1780" s="149" t="s">
        <v>201</v>
      </c>
      <c r="AU1780" s="149" t="s">
        <v>86</v>
      </c>
      <c r="AY1780" s="17" t="s">
        <v>199</v>
      </c>
      <c r="BE1780" s="150">
        <f t="shared" si="154"/>
        <v>0</v>
      </c>
      <c r="BF1780" s="150">
        <f t="shared" si="155"/>
        <v>0</v>
      </c>
      <c r="BG1780" s="150">
        <f t="shared" si="156"/>
        <v>0</v>
      </c>
      <c r="BH1780" s="150">
        <f t="shared" si="157"/>
        <v>0</v>
      </c>
      <c r="BI1780" s="150">
        <f t="shared" si="158"/>
        <v>0</v>
      </c>
      <c r="BJ1780" s="17" t="s">
        <v>86</v>
      </c>
      <c r="BK1780" s="150">
        <f t="shared" si="159"/>
        <v>0</v>
      </c>
      <c r="BL1780" s="17" t="s">
        <v>298</v>
      </c>
      <c r="BM1780" s="149" t="s">
        <v>2639</v>
      </c>
    </row>
    <row r="1781" spans="2:65" s="1" customFormat="1" ht="24.25" customHeight="1">
      <c r="B1781" s="32"/>
      <c r="C1781" s="173" t="s">
        <v>2640</v>
      </c>
      <c r="D1781" s="173" t="s">
        <v>288</v>
      </c>
      <c r="E1781" s="174" t="s">
        <v>2641</v>
      </c>
      <c r="F1781" s="175" t="s">
        <v>2642</v>
      </c>
      <c r="G1781" s="176" t="s">
        <v>296</v>
      </c>
      <c r="H1781" s="177">
        <v>1</v>
      </c>
      <c r="I1781" s="178"/>
      <c r="J1781" s="179">
        <f t="shared" si="150"/>
        <v>0</v>
      </c>
      <c r="K1781" s="180"/>
      <c r="L1781" s="181"/>
      <c r="M1781" s="182" t="s">
        <v>1</v>
      </c>
      <c r="N1781" s="183" t="s">
        <v>39</v>
      </c>
      <c r="P1781" s="147">
        <f t="shared" si="151"/>
        <v>0</v>
      </c>
      <c r="Q1781" s="147">
        <v>3.8289999999999998E-2</v>
      </c>
      <c r="R1781" s="147">
        <f t="shared" si="152"/>
        <v>3.8289999999999998E-2</v>
      </c>
      <c r="S1781" s="147">
        <v>0</v>
      </c>
      <c r="T1781" s="148">
        <f t="shared" si="153"/>
        <v>0</v>
      </c>
      <c r="AR1781" s="149" t="s">
        <v>384</v>
      </c>
      <c r="AT1781" s="149" t="s">
        <v>288</v>
      </c>
      <c r="AU1781" s="149" t="s">
        <v>86</v>
      </c>
      <c r="AY1781" s="17" t="s">
        <v>199</v>
      </c>
      <c r="BE1781" s="150">
        <f t="shared" si="154"/>
        <v>0</v>
      </c>
      <c r="BF1781" s="150">
        <f t="shared" si="155"/>
        <v>0</v>
      </c>
      <c r="BG1781" s="150">
        <f t="shared" si="156"/>
        <v>0</v>
      </c>
      <c r="BH1781" s="150">
        <f t="shared" si="157"/>
        <v>0</v>
      </c>
      <c r="BI1781" s="150">
        <f t="shared" si="158"/>
        <v>0</v>
      </c>
      <c r="BJ1781" s="17" t="s">
        <v>86</v>
      </c>
      <c r="BK1781" s="150">
        <f t="shared" si="159"/>
        <v>0</v>
      </c>
      <c r="BL1781" s="17" t="s">
        <v>298</v>
      </c>
      <c r="BM1781" s="149" t="s">
        <v>2643</v>
      </c>
    </row>
    <row r="1782" spans="2:65" s="1" customFormat="1" ht="33" customHeight="1">
      <c r="B1782" s="32"/>
      <c r="C1782" s="137" t="s">
        <v>2644</v>
      </c>
      <c r="D1782" s="137" t="s">
        <v>201</v>
      </c>
      <c r="E1782" s="138" t="s">
        <v>2645</v>
      </c>
      <c r="F1782" s="139" t="s">
        <v>2646</v>
      </c>
      <c r="G1782" s="140" t="s">
        <v>296</v>
      </c>
      <c r="H1782" s="141">
        <v>1</v>
      </c>
      <c r="I1782" s="142"/>
      <c r="J1782" s="143">
        <f t="shared" si="150"/>
        <v>0</v>
      </c>
      <c r="K1782" s="144"/>
      <c r="L1782" s="32"/>
      <c r="M1782" s="145" t="s">
        <v>1</v>
      </c>
      <c r="N1782" s="146" t="s">
        <v>39</v>
      </c>
      <c r="P1782" s="147">
        <f t="shared" si="151"/>
        <v>0</v>
      </c>
      <c r="Q1782" s="147">
        <v>0</v>
      </c>
      <c r="R1782" s="147">
        <f t="shared" si="152"/>
        <v>0</v>
      </c>
      <c r="S1782" s="147">
        <v>0</v>
      </c>
      <c r="T1782" s="148">
        <f t="shared" si="153"/>
        <v>0</v>
      </c>
      <c r="AR1782" s="149" t="s">
        <v>298</v>
      </c>
      <c r="AT1782" s="149" t="s">
        <v>201</v>
      </c>
      <c r="AU1782" s="149" t="s">
        <v>86</v>
      </c>
      <c r="AY1782" s="17" t="s">
        <v>199</v>
      </c>
      <c r="BE1782" s="150">
        <f t="shared" si="154"/>
        <v>0</v>
      </c>
      <c r="BF1782" s="150">
        <f t="shared" si="155"/>
        <v>0</v>
      </c>
      <c r="BG1782" s="150">
        <f t="shared" si="156"/>
        <v>0</v>
      </c>
      <c r="BH1782" s="150">
        <f t="shared" si="157"/>
        <v>0</v>
      </c>
      <c r="BI1782" s="150">
        <f t="shared" si="158"/>
        <v>0</v>
      </c>
      <c r="BJ1782" s="17" t="s">
        <v>86</v>
      </c>
      <c r="BK1782" s="150">
        <f t="shared" si="159"/>
        <v>0</v>
      </c>
      <c r="BL1782" s="17" t="s">
        <v>298</v>
      </c>
      <c r="BM1782" s="149" t="s">
        <v>2647</v>
      </c>
    </row>
    <row r="1783" spans="2:65" s="1" customFormat="1" ht="24.25" customHeight="1">
      <c r="B1783" s="32"/>
      <c r="C1783" s="173" t="s">
        <v>2648</v>
      </c>
      <c r="D1783" s="173" t="s">
        <v>288</v>
      </c>
      <c r="E1783" s="174" t="s">
        <v>2649</v>
      </c>
      <c r="F1783" s="175" t="s">
        <v>2650</v>
      </c>
      <c r="G1783" s="176" t="s">
        <v>296</v>
      </c>
      <c r="H1783" s="177">
        <v>1</v>
      </c>
      <c r="I1783" s="178"/>
      <c r="J1783" s="179">
        <f t="shared" si="150"/>
        <v>0</v>
      </c>
      <c r="K1783" s="180"/>
      <c r="L1783" s="181"/>
      <c r="M1783" s="182" t="s">
        <v>1</v>
      </c>
      <c r="N1783" s="183" t="s">
        <v>39</v>
      </c>
      <c r="P1783" s="147">
        <f t="shared" si="151"/>
        <v>0</v>
      </c>
      <c r="Q1783" s="147">
        <v>3.8289999999999998E-2</v>
      </c>
      <c r="R1783" s="147">
        <f t="shared" si="152"/>
        <v>3.8289999999999998E-2</v>
      </c>
      <c r="S1783" s="147">
        <v>0</v>
      </c>
      <c r="T1783" s="148">
        <f t="shared" si="153"/>
        <v>0</v>
      </c>
      <c r="AR1783" s="149" t="s">
        <v>384</v>
      </c>
      <c r="AT1783" s="149" t="s">
        <v>288</v>
      </c>
      <c r="AU1783" s="149" t="s">
        <v>86</v>
      </c>
      <c r="AY1783" s="17" t="s">
        <v>199</v>
      </c>
      <c r="BE1783" s="150">
        <f t="shared" si="154"/>
        <v>0</v>
      </c>
      <c r="BF1783" s="150">
        <f t="shared" si="155"/>
        <v>0</v>
      </c>
      <c r="BG1783" s="150">
        <f t="shared" si="156"/>
        <v>0</v>
      </c>
      <c r="BH1783" s="150">
        <f t="shared" si="157"/>
        <v>0</v>
      </c>
      <c r="BI1783" s="150">
        <f t="shared" si="158"/>
        <v>0</v>
      </c>
      <c r="BJ1783" s="17" t="s">
        <v>86</v>
      </c>
      <c r="BK1783" s="150">
        <f t="shared" si="159"/>
        <v>0</v>
      </c>
      <c r="BL1783" s="17" t="s">
        <v>298</v>
      </c>
      <c r="BM1783" s="149" t="s">
        <v>2651</v>
      </c>
    </row>
    <row r="1784" spans="2:65" s="1" customFormat="1" ht="16.5" customHeight="1">
      <c r="B1784" s="32"/>
      <c r="C1784" s="137" t="s">
        <v>2652</v>
      </c>
      <c r="D1784" s="137" t="s">
        <v>201</v>
      </c>
      <c r="E1784" s="138" t="s">
        <v>2653</v>
      </c>
      <c r="F1784" s="139" t="s">
        <v>2654</v>
      </c>
      <c r="G1784" s="140" t="s">
        <v>296</v>
      </c>
      <c r="H1784" s="141">
        <v>6</v>
      </c>
      <c r="I1784" s="142"/>
      <c r="J1784" s="143">
        <f t="shared" si="150"/>
        <v>0</v>
      </c>
      <c r="K1784" s="144"/>
      <c r="L1784" s="32"/>
      <c r="M1784" s="145" t="s">
        <v>1</v>
      </c>
      <c r="N1784" s="146" t="s">
        <v>39</v>
      </c>
      <c r="P1784" s="147">
        <f t="shared" si="151"/>
        <v>0</v>
      </c>
      <c r="Q1784" s="147">
        <v>5.0000000000000002E-5</v>
      </c>
      <c r="R1784" s="147">
        <f t="shared" si="152"/>
        <v>3.0000000000000003E-4</v>
      </c>
      <c r="S1784" s="147">
        <v>1E-4</v>
      </c>
      <c r="T1784" s="148">
        <f t="shared" si="153"/>
        <v>6.0000000000000006E-4</v>
      </c>
      <c r="AR1784" s="149" t="s">
        <v>298</v>
      </c>
      <c r="AT1784" s="149" t="s">
        <v>201</v>
      </c>
      <c r="AU1784" s="149" t="s">
        <v>86</v>
      </c>
      <c r="AY1784" s="17" t="s">
        <v>199</v>
      </c>
      <c r="BE1784" s="150">
        <f t="shared" si="154"/>
        <v>0</v>
      </c>
      <c r="BF1784" s="150">
        <f t="shared" si="155"/>
        <v>0</v>
      </c>
      <c r="BG1784" s="150">
        <f t="shared" si="156"/>
        <v>0</v>
      </c>
      <c r="BH1784" s="150">
        <f t="shared" si="157"/>
        <v>0</v>
      </c>
      <c r="BI1784" s="150">
        <f t="shared" si="158"/>
        <v>0</v>
      </c>
      <c r="BJ1784" s="17" t="s">
        <v>86</v>
      </c>
      <c r="BK1784" s="150">
        <f t="shared" si="159"/>
        <v>0</v>
      </c>
      <c r="BL1784" s="17" t="s">
        <v>298</v>
      </c>
      <c r="BM1784" s="149" t="s">
        <v>2655</v>
      </c>
    </row>
    <row r="1785" spans="2:65" s="1" customFormat="1" ht="16.5" customHeight="1">
      <c r="B1785" s="32"/>
      <c r="C1785" s="137" t="s">
        <v>2656</v>
      </c>
      <c r="D1785" s="137" t="s">
        <v>201</v>
      </c>
      <c r="E1785" s="138" t="s">
        <v>2657</v>
      </c>
      <c r="F1785" s="139" t="s">
        <v>2658</v>
      </c>
      <c r="G1785" s="140" t="s">
        <v>354</v>
      </c>
      <c r="H1785" s="141">
        <v>1</v>
      </c>
      <c r="I1785" s="142"/>
      <c r="J1785" s="143">
        <f t="shared" si="150"/>
        <v>0</v>
      </c>
      <c r="K1785" s="144"/>
      <c r="L1785" s="32"/>
      <c r="M1785" s="145" t="s">
        <v>1</v>
      </c>
      <c r="N1785" s="146" t="s">
        <v>39</v>
      </c>
      <c r="P1785" s="147">
        <f t="shared" si="151"/>
        <v>0</v>
      </c>
      <c r="Q1785" s="147">
        <v>0</v>
      </c>
      <c r="R1785" s="147">
        <f t="shared" si="152"/>
        <v>0</v>
      </c>
      <c r="S1785" s="147">
        <v>0</v>
      </c>
      <c r="T1785" s="148">
        <f t="shared" si="153"/>
        <v>0</v>
      </c>
      <c r="AR1785" s="149" t="s">
        <v>298</v>
      </c>
      <c r="AT1785" s="149" t="s">
        <v>201</v>
      </c>
      <c r="AU1785" s="149" t="s">
        <v>86</v>
      </c>
      <c r="AY1785" s="17" t="s">
        <v>199</v>
      </c>
      <c r="BE1785" s="150">
        <f t="shared" si="154"/>
        <v>0</v>
      </c>
      <c r="BF1785" s="150">
        <f t="shared" si="155"/>
        <v>0</v>
      </c>
      <c r="BG1785" s="150">
        <f t="shared" si="156"/>
        <v>0</v>
      </c>
      <c r="BH1785" s="150">
        <f t="shared" si="157"/>
        <v>0</v>
      </c>
      <c r="BI1785" s="150">
        <f t="shared" si="158"/>
        <v>0</v>
      </c>
      <c r="BJ1785" s="17" t="s">
        <v>86</v>
      </c>
      <c r="BK1785" s="150">
        <f t="shared" si="159"/>
        <v>0</v>
      </c>
      <c r="BL1785" s="17" t="s">
        <v>298</v>
      </c>
      <c r="BM1785" s="149" t="s">
        <v>2659</v>
      </c>
    </row>
    <row r="1786" spans="2:65" s="1" customFormat="1" ht="33" customHeight="1">
      <c r="B1786" s="32"/>
      <c r="C1786" s="137" t="s">
        <v>2660</v>
      </c>
      <c r="D1786" s="137" t="s">
        <v>201</v>
      </c>
      <c r="E1786" s="138" t="s">
        <v>2661</v>
      </c>
      <c r="F1786" s="139" t="s">
        <v>2662</v>
      </c>
      <c r="G1786" s="140" t="s">
        <v>1607</v>
      </c>
      <c r="H1786" s="141">
        <v>1</v>
      </c>
      <c r="I1786" s="142"/>
      <c r="J1786" s="143">
        <f t="shared" si="150"/>
        <v>0</v>
      </c>
      <c r="K1786" s="144"/>
      <c r="L1786" s="32"/>
      <c r="M1786" s="145" t="s">
        <v>1</v>
      </c>
      <c r="N1786" s="146" t="s">
        <v>39</v>
      </c>
      <c r="P1786" s="147">
        <f t="shared" si="151"/>
        <v>0</v>
      </c>
      <c r="Q1786" s="147">
        <v>0</v>
      </c>
      <c r="R1786" s="147">
        <f t="shared" si="152"/>
        <v>0</v>
      </c>
      <c r="S1786" s="147">
        <v>0</v>
      </c>
      <c r="T1786" s="148">
        <f t="shared" si="153"/>
        <v>0</v>
      </c>
      <c r="AR1786" s="149" t="s">
        <v>298</v>
      </c>
      <c r="AT1786" s="149" t="s">
        <v>201</v>
      </c>
      <c r="AU1786" s="149" t="s">
        <v>86</v>
      </c>
      <c r="AY1786" s="17" t="s">
        <v>199</v>
      </c>
      <c r="BE1786" s="150">
        <f t="shared" si="154"/>
        <v>0</v>
      </c>
      <c r="BF1786" s="150">
        <f t="shared" si="155"/>
        <v>0</v>
      </c>
      <c r="BG1786" s="150">
        <f t="shared" si="156"/>
        <v>0</v>
      </c>
      <c r="BH1786" s="150">
        <f t="shared" si="157"/>
        <v>0</v>
      </c>
      <c r="BI1786" s="150">
        <f t="shared" si="158"/>
        <v>0</v>
      </c>
      <c r="BJ1786" s="17" t="s">
        <v>86</v>
      </c>
      <c r="BK1786" s="150">
        <f t="shared" si="159"/>
        <v>0</v>
      </c>
      <c r="BL1786" s="17" t="s">
        <v>298</v>
      </c>
      <c r="BM1786" s="149" t="s">
        <v>2663</v>
      </c>
    </row>
    <row r="1787" spans="2:65" s="1" customFormat="1" ht="24.25" customHeight="1">
      <c r="B1787" s="32"/>
      <c r="C1787" s="137" t="s">
        <v>2664</v>
      </c>
      <c r="D1787" s="137" t="s">
        <v>201</v>
      </c>
      <c r="E1787" s="138" t="s">
        <v>2665</v>
      </c>
      <c r="F1787" s="139" t="s">
        <v>2666</v>
      </c>
      <c r="G1787" s="140" t="s">
        <v>247</v>
      </c>
      <c r="H1787" s="141">
        <v>0.66800000000000004</v>
      </c>
      <c r="I1787" s="142"/>
      <c r="J1787" s="143">
        <f t="shared" si="150"/>
        <v>0</v>
      </c>
      <c r="K1787" s="144"/>
      <c r="L1787" s="32"/>
      <c r="M1787" s="145" t="s">
        <v>1</v>
      </c>
      <c r="N1787" s="146" t="s">
        <v>39</v>
      </c>
      <c r="P1787" s="147">
        <f t="shared" si="151"/>
        <v>0</v>
      </c>
      <c r="Q1787" s="147">
        <v>0</v>
      </c>
      <c r="R1787" s="147">
        <f t="shared" si="152"/>
        <v>0</v>
      </c>
      <c r="S1787" s="147">
        <v>0</v>
      </c>
      <c r="T1787" s="148">
        <f t="shared" si="153"/>
        <v>0</v>
      </c>
      <c r="AR1787" s="149" t="s">
        <v>298</v>
      </c>
      <c r="AT1787" s="149" t="s">
        <v>201</v>
      </c>
      <c r="AU1787" s="149" t="s">
        <v>86</v>
      </c>
      <c r="AY1787" s="17" t="s">
        <v>199</v>
      </c>
      <c r="BE1787" s="150">
        <f t="shared" si="154"/>
        <v>0</v>
      </c>
      <c r="BF1787" s="150">
        <f t="shared" si="155"/>
        <v>0</v>
      </c>
      <c r="BG1787" s="150">
        <f t="shared" si="156"/>
        <v>0</v>
      </c>
      <c r="BH1787" s="150">
        <f t="shared" si="157"/>
        <v>0</v>
      </c>
      <c r="BI1787" s="150">
        <f t="shared" si="158"/>
        <v>0</v>
      </c>
      <c r="BJ1787" s="17" t="s">
        <v>86</v>
      </c>
      <c r="BK1787" s="150">
        <f t="shared" si="159"/>
        <v>0</v>
      </c>
      <c r="BL1787" s="17" t="s">
        <v>298</v>
      </c>
      <c r="BM1787" s="149" t="s">
        <v>2667</v>
      </c>
    </row>
    <row r="1788" spans="2:65" s="11" customFormat="1" ht="23" customHeight="1">
      <c r="B1788" s="125"/>
      <c r="D1788" s="126" t="s">
        <v>72</v>
      </c>
      <c r="E1788" s="135" t="s">
        <v>2668</v>
      </c>
      <c r="F1788" s="135" t="s">
        <v>2669</v>
      </c>
      <c r="I1788" s="128"/>
      <c r="J1788" s="136">
        <f>BK1788</f>
        <v>0</v>
      </c>
      <c r="L1788" s="125"/>
      <c r="M1788" s="130"/>
      <c r="P1788" s="131">
        <f>SUM(P1789:P1947)</f>
        <v>0</v>
      </c>
      <c r="R1788" s="131">
        <f>SUM(R1789:R1947)</f>
        <v>3.6374820199999998</v>
      </c>
      <c r="T1788" s="132">
        <f>SUM(T1789:T1947)</f>
        <v>0</v>
      </c>
      <c r="AR1788" s="126" t="s">
        <v>86</v>
      </c>
      <c r="AT1788" s="133" t="s">
        <v>72</v>
      </c>
      <c r="AU1788" s="133" t="s">
        <v>80</v>
      </c>
      <c r="AY1788" s="126" t="s">
        <v>199</v>
      </c>
      <c r="BK1788" s="134">
        <f>SUM(BK1789:BK1947)</f>
        <v>0</v>
      </c>
    </row>
    <row r="1789" spans="2:65" s="1" customFormat="1" ht="16.5" customHeight="1">
      <c r="B1789" s="32"/>
      <c r="C1789" s="137" t="s">
        <v>2670</v>
      </c>
      <c r="D1789" s="137" t="s">
        <v>201</v>
      </c>
      <c r="E1789" s="138" t="s">
        <v>2671</v>
      </c>
      <c r="F1789" s="139" t="s">
        <v>2672</v>
      </c>
      <c r="G1789" s="140" t="s">
        <v>204</v>
      </c>
      <c r="H1789" s="141">
        <v>107.72</v>
      </c>
      <c r="I1789" s="142"/>
      <c r="J1789" s="143">
        <f>ROUND(I1789*H1789,2)</f>
        <v>0</v>
      </c>
      <c r="K1789" s="144"/>
      <c r="L1789" s="32"/>
      <c r="M1789" s="145" t="s">
        <v>1</v>
      </c>
      <c r="N1789" s="146" t="s">
        <v>39</v>
      </c>
      <c r="P1789" s="147">
        <f>O1789*H1789</f>
        <v>0</v>
      </c>
      <c r="Q1789" s="147">
        <v>2.9999999999999997E-4</v>
      </c>
      <c r="R1789" s="147">
        <f>Q1789*H1789</f>
        <v>3.2315999999999998E-2</v>
      </c>
      <c r="S1789" s="147">
        <v>0</v>
      </c>
      <c r="T1789" s="148">
        <f>S1789*H1789</f>
        <v>0</v>
      </c>
      <c r="AR1789" s="149" t="s">
        <v>298</v>
      </c>
      <c r="AT1789" s="149" t="s">
        <v>201</v>
      </c>
      <c r="AU1789" s="149" t="s">
        <v>86</v>
      </c>
      <c r="AY1789" s="17" t="s">
        <v>199</v>
      </c>
      <c r="BE1789" s="150">
        <f>IF(N1789="základní",J1789,0)</f>
        <v>0</v>
      </c>
      <c r="BF1789" s="150">
        <f>IF(N1789="snížená",J1789,0)</f>
        <v>0</v>
      </c>
      <c r="BG1789" s="150">
        <f>IF(N1789="zákl. přenesená",J1789,0)</f>
        <v>0</v>
      </c>
      <c r="BH1789" s="150">
        <f>IF(N1789="sníž. přenesená",J1789,0)</f>
        <v>0</v>
      </c>
      <c r="BI1789" s="150">
        <f>IF(N1789="nulová",J1789,0)</f>
        <v>0</v>
      </c>
      <c r="BJ1789" s="17" t="s">
        <v>86</v>
      </c>
      <c r="BK1789" s="150">
        <f>ROUND(I1789*H1789,2)</f>
        <v>0</v>
      </c>
      <c r="BL1789" s="17" t="s">
        <v>298</v>
      </c>
      <c r="BM1789" s="149" t="s">
        <v>2673</v>
      </c>
    </row>
    <row r="1790" spans="2:65" s="12" customFormat="1" ht="12">
      <c r="B1790" s="151"/>
      <c r="D1790" s="152" t="s">
        <v>207</v>
      </c>
      <c r="E1790" s="153" t="s">
        <v>1</v>
      </c>
      <c r="F1790" s="154" t="s">
        <v>848</v>
      </c>
      <c r="H1790" s="155">
        <v>13.77</v>
      </c>
      <c r="I1790" s="156"/>
      <c r="L1790" s="151"/>
      <c r="M1790" s="157"/>
      <c r="T1790" s="158"/>
      <c r="AT1790" s="153" t="s">
        <v>207</v>
      </c>
      <c r="AU1790" s="153" t="s">
        <v>86</v>
      </c>
      <c r="AV1790" s="12" t="s">
        <v>86</v>
      </c>
      <c r="AW1790" s="12" t="s">
        <v>30</v>
      </c>
      <c r="AX1790" s="12" t="s">
        <v>73</v>
      </c>
      <c r="AY1790" s="153" t="s">
        <v>199</v>
      </c>
    </row>
    <row r="1791" spans="2:65" s="12" customFormat="1" ht="12">
      <c r="B1791" s="151"/>
      <c r="D1791" s="152" t="s">
        <v>207</v>
      </c>
      <c r="E1791" s="153" t="s">
        <v>1</v>
      </c>
      <c r="F1791" s="154" t="s">
        <v>849</v>
      </c>
      <c r="H1791" s="155">
        <v>9.7200000000000006</v>
      </c>
      <c r="I1791" s="156"/>
      <c r="L1791" s="151"/>
      <c r="M1791" s="157"/>
      <c r="T1791" s="158"/>
      <c r="AT1791" s="153" t="s">
        <v>207</v>
      </c>
      <c r="AU1791" s="153" t="s">
        <v>86</v>
      </c>
      <c r="AV1791" s="12" t="s">
        <v>86</v>
      </c>
      <c r="AW1791" s="12" t="s">
        <v>30</v>
      </c>
      <c r="AX1791" s="12" t="s">
        <v>73</v>
      </c>
      <c r="AY1791" s="153" t="s">
        <v>199</v>
      </c>
    </row>
    <row r="1792" spans="2:65" s="12" customFormat="1" ht="12">
      <c r="B1792" s="151"/>
      <c r="D1792" s="152" t="s">
        <v>207</v>
      </c>
      <c r="E1792" s="153" t="s">
        <v>1</v>
      </c>
      <c r="F1792" s="154" t="s">
        <v>850</v>
      </c>
      <c r="H1792" s="155">
        <v>2.36</v>
      </c>
      <c r="I1792" s="156"/>
      <c r="L1792" s="151"/>
      <c r="M1792" s="157"/>
      <c r="T1792" s="158"/>
      <c r="AT1792" s="153" t="s">
        <v>207</v>
      </c>
      <c r="AU1792" s="153" t="s">
        <v>86</v>
      </c>
      <c r="AV1792" s="12" t="s">
        <v>86</v>
      </c>
      <c r="AW1792" s="12" t="s">
        <v>30</v>
      </c>
      <c r="AX1792" s="12" t="s">
        <v>73</v>
      </c>
      <c r="AY1792" s="153" t="s">
        <v>199</v>
      </c>
    </row>
    <row r="1793" spans="2:65" s="12" customFormat="1" ht="12">
      <c r="B1793" s="151"/>
      <c r="D1793" s="152" t="s">
        <v>207</v>
      </c>
      <c r="E1793" s="153" t="s">
        <v>1</v>
      </c>
      <c r="F1793" s="154" t="s">
        <v>851</v>
      </c>
      <c r="H1793" s="155">
        <v>8.4600000000000009</v>
      </c>
      <c r="I1793" s="156"/>
      <c r="L1793" s="151"/>
      <c r="M1793" s="157"/>
      <c r="T1793" s="158"/>
      <c r="AT1793" s="153" t="s">
        <v>207</v>
      </c>
      <c r="AU1793" s="153" t="s">
        <v>86</v>
      </c>
      <c r="AV1793" s="12" t="s">
        <v>86</v>
      </c>
      <c r="AW1793" s="12" t="s">
        <v>30</v>
      </c>
      <c r="AX1793" s="12" t="s">
        <v>73</v>
      </c>
      <c r="AY1793" s="153" t="s">
        <v>199</v>
      </c>
    </row>
    <row r="1794" spans="2:65" s="12" customFormat="1" ht="12">
      <c r="B1794" s="151"/>
      <c r="D1794" s="152" t="s">
        <v>207</v>
      </c>
      <c r="E1794" s="153" t="s">
        <v>1</v>
      </c>
      <c r="F1794" s="154" t="s">
        <v>853</v>
      </c>
      <c r="H1794" s="155">
        <v>6.57</v>
      </c>
      <c r="I1794" s="156"/>
      <c r="L1794" s="151"/>
      <c r="M1794" s="157"/>
      <c r="T1794" s="158"/>
      <c r="AT1794" s="153" t="s">
        <v>207</v>
      </c>
      <c r="AU1794" s="153" t="s">
        <v>86</v>
      </c>
      <c r="AV1794" s="12" t="s">
        <v>86</v>
      </c>
      <c r="AW1794" s="12" t="s">
        <v>30</v>
      </c>
      <c r="AX1794" s="12" t="s">
        <v>73</v>
      </c>
      <c r="AY1794" s="153" t="s">
        <v>199</v>
      </c>
    </row>
    <row r="1795" spans="2:65" s="12" customFormat="1" ht="12">
      <c r="B1795" s="151"/>
      <c r="D1795" s="152" t="s">
        <v>207</v>
      </c>
      <c r="E1795" s="153" t="s">
        <v>1</v>
      </c>
      <c r="F1795" s="154" t="s">
        <v>854</v>
      </c>
      <c r="H1795" s="155">
        <v>6.74</v>
      </c>
      <c r="I1795" s="156"/>
      <c r="L1795" s="151"/>
      <c r="M1795" s="157"/>
      <c r="T1795" s="158"/>
      <c r="AT1795" s="153" t="s">
        <v>207</v>
      </c>
      <c r="AU1795" s="153" t="s">
        <v>86</v>
      </c>
      <c r="AV1795" s="12" t="s">
        <v>86</v>
      </c>
      <c r="AW1795" s="12" t="s">
        <v>30</v>
      </c>
      <c r="AX1795" s="12" t="s">
        <v>73</v>
      </c>
      <c r="AY1795" s="153" t="s">
        <v>199</v>
      </c>
    </row>
    <row r="1796" spans="2:65" s="12" customFormat="1" ht="12">
      <c r="B1796" s="151"/>
      <c r="D1796" s="152" t="s">
        <v>207</v>
      </c>
      <c r="E1796" s="153" t="s">
        <v>1</v>
      </c>
      <c r="F1796" s="154" t="s">
        <v>857</v>
      </c>
      <c r="H1796" s="155">
        <v>6.74</v>
      </c>
      <c r="I1796" s="156"/>
      <c r="L1796" s="151"/>
      <c r="M1796" s="157"/>
      <c r="T1796" s="158"/>
      <c r="AT1796" s="153" t="s">
        <v>207</v>
      </c>
      <c r="AU1796" s="153" t="s">
        <v>86</v>
      </c>
      <c r="AV1796" s="12" t="s">
        <v>86</v>
      </c>
      <c r="AW1796" s="12" t="s">
        <v>30</v>
      </c>
      <c r="AX1796" s="12" t="s">
        <v>73</v>
      </c>
      <c r="AY1796" s="153" t="s">
        <v>199</v>
      </c>
    </row>
    <row r="1797" spans="2:65" s="12" customFormat="1" ht="12">
      <c r="B1797" s="151"/>
      <c r="D1797" s="152" t="s">
        <v>207</v>
      </c>
      <c r="E1797" s="153" t="s">
        <v>1</v>
      </c>
      <c r="F1797" s="154" t="s">
        <v>858</v>
      </c>
      <c r="H1797" s="155">
        <v>6.74</v>
      </c>
      <c r="I1797" s="156"/>
      <c r="L1797" s="151"/>
      <c r="M1797" s="157"/>
      <c r="T1797" s="158"/>
      <c r="AT1797" s="153" t="s">
        <v>207</v>
      </c>
      <c r="AU1797" s="153" t="s">
        <v>86</v>
      </c>
      <c r="AV1797" s="12" t="s">
        <v>86</v>
      </c>
      <c r="AW1797" s="12" t="s">
        <v>30</v>
      </c>
      <c r="AX1797" s="12" t="s">
        <v>73</v>
      </c>
      <c r="AY1797" s="153" t="s">
        <v>199</v>
      </c>
    </row>
    <row r="1798" spans="2:65" s="12" customFormat="1" ht="12">
      <c r="B1798" s="151"/>
      <c r="D1798" s="152" t="s">
        <v>207</v>
      </c>
      <c r="E1798" s="153" t="s">
        <v>1</v>
      </c>
      <c r="F1798" s="154" t="s">
        <v>861</v>
      </c>
      <c r="H1798" s="155">
        <v>17.23</v>
      </c>
      <c r="I1798" s="156"/>
      <c r="L1798" s="151"/>
      <c r="M1798" s="157"/>
      <c r="T1798" s="158"/>
      <c r="AT1798" s="153" t="s">
        <v>207</v>
      </c>
      <c r="AU1798" s="153" t="s">
        <v>86</v>
      </c>
      <c r="AV1798" s="12" t="s">
        <v>86</v>
      </c>
      <c r="AW1798" s="12" t="s">
        <v>30</v>
      </c>
      <c r="AX1798" s="12" t="s">
        <v>73</v>
      </c>
      <c r="AY1798" s="153" t="s">
        <v>199</v>
      </c>
    </row>
    <row r="1799" spans="2:65" s="12" customFormat="1" ht="12">
      <c r="B1799" s="151"/>
      <c r="D1799" s="152" t="s">
        <v>207</v>
      </c>
      <c r="E1799" s="153" t="s">
        <v>1</v>
      </c>
      <c r="F1799" s="154" t="s">
        <v>862</v>
      </c>
      <c r="H1799" s="155">
        <v>6.74</v>
      </c>
      <c r="I1799" s="156"/>
      <c r="L1799" s="151"/>
      <c r="M1799" s="157"/>
      <c r="T1799" s="158"/>
      <c r="AT1799" s="153" t="s">
        <v>207</v>
      </c>
      <c r="AU1799" s="153" t="s">
        <v>86</v>
      </c>
      <c r="AV1799" s="12" t="s">
        <v>86</v>
      </c>
      <c r="AW1799" s="12" t="s">
        <v>30</v>
      </c>
      <c r="AX1799" s="12" t="s">
        <v>73</v>
      </c>
      <c r="AY1799" s="153" t="s">
        <v>199</v>
      </c>
    </row>
    <row r="1800" spans="2:65" s="12" customFormat="1" ht="12">
      <c r="B1800" s="151"/>
      <c r="D1800" s="152" t="s">
        <v>207</v>
      </c>
      <c r="E1800" s="153" t="s">
        <v>1</v>
      </c>
      <c r="F1800" s="154" t="s">
        <v>863</v>
      </c>
      <c r="H1800" s="155">
        <v>6.74</v>
      </c>
      <c r="I1800" s="156"/>
      <c r="L1800" s="151"/>
      <c r="M1800" s="157"/>
      <c r="T1800" s="158"/>
      <c r="AT1800" s="153" t="s">
        <v>207</v>
      </c>
      <c r="AU1800" s="153" t="s">
        <v>86</v>
      </c>
      <c r="AV1800" s="12" t="s">
        <v>86</v>
      </c>
      <c r="AW1800" s="12" t="s">
        <v>30</v>
      </c>
      <c r="AX1800" s="12" t="s">
        <v>73</v>
      </c>
      <c r="AY1800" s="153" t="s">
        <v>199</v>
      </c>
    </row>
    <row r="1801" spans="2:65" s="12" customFormat="1" ht="12">
      <c r="B1801" s="151"/>
      <c r="D1801" s="152" t="s">
        <v>207</v>
      </c>
      <c r="E1801" s="153" t="s">
        <v>1</v>
      </c>
      <c r="F1801" s="154" t="s">
        <v>866</v>
      </c>
      <c r="H1801" s="155">
        <v>7.83</v>
      </c>
      <c r="I1801" s="156"/>
      <c r="L1801" s="151"/>
      <c r="M1801" s="157"/>
      <c r="T1801" s="158"/>
      <c r="AT1801" s="153" t="s">
        <v>207</v>
      </c>
      <c r="AU1801" s="153" t="s">
        <v>86</v>
      </c>
      <c r="AV1801" s="12" t="s">
        <v>86</v>
      </c>
      <c r="AW1801" s="12" t="s">
        <v>30</v>
      </c>
      <c r="AX1801" s="12" t="s">
        <v>73</v>
      </c>
      <c r="AY1801" s="153" t="s">
        <v>199</v>
      </c>
    </row>
    <row r="1802" spans="2:65" s="12" customFormat="1" ht="12">
      <c r="B1802" s="151"/>
      <c r="D1802" s="152" t="s">
        <v>207</v>
      </c>
      <c r="E1802" s="153" t="s">
        <v>1</v>
      </c>
      <c r="F1802" s="154" t="s">
        <v>867</v>
      </c>
      <c r="H1802" s="155">
        <v>2.37</v>
      </c>
      <c r="I1802" s="156"/>
      <c r="L1802" s="151"/>
      <c r="M1802" s="157"/>
      <c r="T1802" s="158"/>
      <c r="AT1802" s="153" t="s">
        <v>207</v>
      </c>
      <c r="AU1802" s="153" t="s">
        <v>86</v>
      </c>
      <c r="AV1802" s="12" t="s">
        <v>86</v>
      </c>
      <c r="AW1802" s="12" t="s">
        <v>30</v>
      </c>
      <c r="AX1802" s="12" t="s">
        <v>73</v>
      </c>
      <c r="AY1802" s="153" t="s">
        <v>199</v>
      </c>
    </row>
    <row r="1803" spans="2:65" s="12" customFormat="1" ht="12">
      <c r="B1803" s="151"/>
      <c r="D1803" s="152" t="s">
        <v>207</v>
      </c>
      <c r="E1803" s="153" t="s">
        <v>1</v>
      </c>
      <c r="F1803" s="154" t="s">
        <v>868</v>
      </c>
      <c r="H1803" s="155">
        <v>5.71</v>
      </c>
      <c r="I1803" s="156"/>
      <c r="L1803" s="151"/>
      <c r="M1803" s="157"/>
      <c r="T1803" s="158"/>
      <c r="AT1803" s="153" t="s">
        <v>207</v>
      </c>
      <c r="AU1803" s="153" t="s">
        <v>86</v>
      </c>
      <c r="AV1803" s="12" t="s">
        <v>86</v>
      </c>
      <c r="AW1803" s="12" t="s">
        <v>30</v>
      </c>
      <c r="AX1803" s="12" t="s">
        <v>73</v>
      </c>
      <c r="AY1803" s="153" t="s">
        <v>199</v>
      </c>
    </row>
    <row r="1804" spans="2:65" s="13" customFormat="1" ht="12">
      <c r="B1804" s="159"/>
      <c r="D1804" s="152" t="s">
        <v>207</v>
      </c>
      <c r="E1804" s="160" t="s">
        <v>1</v>
      </c>
      <c r="F1804" s="161" t="s">
        <v>209</v>
      </c>
      <c r="H1804" s="162">
        <v>107.72</v>
      </c>
      <c r="I1804" s="163"/>
      <c r="L1804" s="159"/>
      <c r="M1804" s="164"/>
      <c r="T1804" s="165"/>
      <c r="AT1804" s="160" t="s">
        <v>207</v>
      </c>
      <c r="AU1804" s="160" t="s">
        <v>86</v>
      </c>
      <c r="AV1804" s="13" t="s">
        <v>205</v>
      </c>
      <c r="AW1804" s="13" t="s">
        <v>30</v>
      </c>
      <c r="AX1804" s="13" t="s">
        <v>80</v>
      </c>
      <c r="AY1804" s="160" t="s">
        <v>199</v>
      </c>
    </row>
    <row r="1805" spans="2:65" s="1" customFormat="1" ht="24.25" customHeight="1">
      <c r="B1805" s="32"/>
      <c r="C1805" s="137" t="s">
        <v>2674</v>
      </c>
      <c r="D1805" s="137" t="s">
        <v>201</v>
      </c>
      <c r="E1805" s="138" t="s">
        <v>2675</v>
      </c>
      <c r="F1805" s="139" t="s">
        <v>2676</v>
      </c>
      <c r="G1805" s="140" t="s">
        <v>264</v>
      </c>
      <c r="H1805" s="141">
        <v>45.74</v>
      </c>
      <c r="I1805" s="142"/>
      <c r="J1805" s="143">
        <f>ROUND(I1805*H1805,2)</f>
        <v>0</v>
      </c>
      <c r="K1805" s="144"/>
      <c r="L1805" s="32"/>
      <c r="M1805" s="145" t="s">
        <v>1</v>
      </c>
      <c r="N1805" s="146" t="s">
        <v>39</v>
      </c>
      <c r="P1805" s="147">
        <f>O1805*H1805</f>
        <v>0</v>
      </c>
      <c r="Q1805" s="147">
        <v>4.2999999999999999E-4</v>
      </c>
      <c r="R1805" s="147">
        <f>Q1805*H1805</f>
        <v>1.96682E-2</v>
      </c>
      <c r="S1805" s="147">
        <v>0</v>
      </c>
      <c r="T1805" s="148">
        <f>S1805*H1805</f>
        <v>0</v>
      </c>
      <c r="AR1805" s="149" t="s">
        <v>298</v>
      </c>
      <c r="AT1805" s="149" t="s">
        <v>201</v>
      </c>
      <c r="AU1805" s="149" t="s">
        <v>86</v>
      </c>
      <c r="AY1805" s="17" t="s">
        <v>199</v>
      </c>
      <c r="BE1805" s="150">
        <f>IF(N1805="základní",J1805,0)</f>
        <v>0</v>
      </c>
      <c r="BF1805" s="150">
        <f>IF(N1805="snížená",J1805,0)</f>
        <v>0</v>
      </c>
      <c r="BG1805" s="150">
        <f>IF(N1805="zákl. přenesená",J1805,0)</f>
        <v>0</v>
      </c>
      <c r="BH1805" s="150">
        <f>IF(N1805="sníž. přenesená",J1805,0)</f>
        <v>0</v>
      </c>
      <c r="BI1805" s="150">
        <f>IF(N1805="nulová",J1805,0)</f>
        <v>0</v>
      </c>
      <c r="BJ1805" s="17" t="s">
        <v>86</v>
      </c>
      <c r="BK1805" s="150">
        <f>ROUND(I1805*H1805,2)</f>
        <v>0</v>
      </c>
      <c r="BL1805" s="17" t="s">
        <v>298</v>
      </c>
      <c r="BM1805" s="149" t="s">
        <v>2677</v>
      </c>
    </row>
    <row r="1806" spans="2:65" s="15" customFormat="1" ht="12">
      <c r="B1806" s="184"/>
      <c r="D1806" s="152" t="s">
        <v>207</v>
      </c>
      <c r="E1806" s="185" t="s">
        <v>1</v>
      </c>
      <c r="F1806" s="186" t="s">
        <v>655</v>
      </c>
      <c r="H1806" s="185" t="s">
        <v>1</v>
      </c>
      <c r="I1806" s="187"/>
      <c r="L1806" s="184"/>
      <c r="M1806" s="188"/>
      <c r="T1806" s="189"/>
      <c r="AT1806" s="185" t="s">
        <v>207</v>
      </c>
      <c r="AU1806" s="185" t="s">
        <v>86</v>
      </c>
      <c r="AV1806" s="15" t="s">
        <v>80</v>
      </c>
      <c r="AW1806" s="15" t="s">
        <v>30</v>
      </c>
      <c r="AX1806" s="15" t="s">
        <v>73</v>
      </c>
      <c r="AY1806" s="185" t="s">
        <v>199</v>
      </c>
    </row>
    <row r="1807" spans="2:65" s="12" customFormat="1" ht="12">
      <c r="B1807" s="151"/>
      <c r="D1807" s="152" t="s">
        <v>207</v>
      </c>
      <c r="E1807" s="153" t="s">
        <v>1</v>
      </c>
      <c r="F1807" s="154" t="s">
        <v>656</v>
      </c>
      <c r="H1807" s="155">
        <v>14.85</v>
      </c>
      <c r="I1807" s="156"/>
      <c r="L1807" s="151"/>
      <c r="M1807" s="157"/>
      <c r="T1807" s="158"/>
      <c r="AT1807" s="153" t="s">
        <v>207</v>
      </c>
      <c r="AU1807" s="153" t="s">
        <v>86</v>
      </c>
      <c r="AV1807" s="12" t="s">
        <v>86</v>
      </c>
      <c r="AW1807" s="12" t="s">
        <v>30</v>
      </c>
      <c r="AX1807" s="12" t="s">
        <v>73</v>
      </c>
      <c r="AY1807" s="153" t="s">
        <v>199</v>
      </c>
    </row>
    <row r="1808" spans="2:65" s="12" customFormat="1" ht="12">
      <c r="B1808" s="151"/>
      <c r="D1808" s="152" t="s">
        <v>207</v>
      </c>
      <c r="E1808" s="153" t="s">
        <v>1</v>
      </c>
      <c r="F1808" s="154" t="s">
        <v>657</v>
      </c>
      <c r="H1808" s="155">
        <v>-4.45</v>
      </c>
      <c r="I1808" s="156"/>
      <c r="L1808" s="151"/>
      <c r="M1808" s="157"/>
      <c r="T1808" s="158"/>
      <c r="AT1808" s="153" t="s">
        <v>207</v>
      </c>
      <c r="AU1808" s="153" t="s">
        <v>86</v>
      </c>
      <c r="AV1808" s="12" t="s">
        <v>86</v>
      </c>
      <c r="AW1808" s="12" t="s">
        <v>30</v>
      </c>
      <c r="AX1808" s="12" t="s">
        <v>73</v>
      </c>
      <c r="AY1808" s="153" t="s">
        <v>199</v>
      </c>
    </row>
    <row r="1809" spans="2:65" s="15" customFormat="1" ht="12">
      <c r="B1809" s="184"/>
      <c r="D1809" s="152" t="s">
        <v>207</v>
      </c>
      <c r="E1809" s="185" t="s">
        <v>1</v>
      </c>
      <c r="F1809" s="186" t="s">
        <v>658</v>
      </c>
      <c r="H1809" s="185" t="s">
        <v>1</v>
      </c>
      <c r="I1809" s="187"/>
      <c r="L1809" s="184"/>
      <c r="M1809" s="188"/>
      <c r="T1809" s="189"/>
      <c r="AT1809" s="185" t="s">
        <v>207</v>
      </c>
      <c r="AU1809" s="185" t="s">
        <v>86</v>
      </c>
      <c r="AV1809" s="15" t="s">
        <v>80</v>
      </c>
      <c r="AW1809" s="15" t="s">
        <v>30</v>
      </c>
      <c r="AX1809" s="15" t="s">
        <v>73</v>
      </c>
      <c r="AY1809" s="185" t="s">
        <v>199</v>
      </c>
    </row>
    <row r="1810" spans="2:65" s="12" customFormat="1" ht="12">
      <c r="B1810" s="151"/>
      <c r="D1810" s="152" t="s">
        <v>207</v>
      </c>
      <c r="E1810" s="153" t="s">
        <v>1</v>
      </c>
      <c r="F1810" s="154" t="s">
        <v>659</v>
      </c>
      <c r="H1810" s="155">
        <v>12.14</v>
      </c>
      <c r="I1810" s="156"/>
      <c r="L1810" s="151"/>
      <c r="M1810" s="157"/>
      <c r="T1810" s="158"/>
      <c r="AT1810" s="153" t="s">
        <v>207</v>
      </c>
      <c r="AU1810" s="153" t="s">
        <v>86</v>
      </c>
      <c r="AV1810" s="12" t="s">
        <v>86</v>
      </c>
      <c r="AW1810" s="12" t="s">
        <v>30</v>
      </c>
      <c r="AX1810" s="12" t="s">
        <v>73</v>
      </c>
      <c r="AY1810" s="153" t="s">
        <v>199</v>
      </c>
    </row>
    <row r="1811" spans="2:65" s="12" customFormat="1" ht="12">
      <c r="B1811" s="151"/>
      <c r="D1811" s="152" t="s">
        <v>207</v>
      </c>
      <c r="E1811" s="153" t="s">
        <v>1</v>
      </c>
      <c r="F1811" s="154" t="s">
        <v>660</v>
      </c>
      <c r="H1811" s="155">
        <v>-1.5</v>
      </c>
      <c r="I1811" s="156"/>
      <c r="L1811" s="151"/>
      <c r="M1811" s="157"/>
      <c r="T1811" s="158"/>
      <c r="AT1811" s="153" t="s">
        <v>207</v>
      </c>
      <c r="AU1811" s="153" t="s">
        <v>86</v>
      </c>
      <c r="AV1811" s="12" t="s">
        <v>86</v>
      </c>
      <c r="AW1811" s="12" t="s">
        <v>30</v>
      </c>
      <c r="AX1811" s="12" t="s">
        <v>73</v>
      </c>
      <c r="AY1811" s="153" t="s">
        <v>199</v>
      </c>
    </row>
    <row r="1812" spans="2:65" s="15" customFormat="1" ht="12">
      <c r="B1812" s="184"/>
      <c r="D1812" s="152" t="s">
        <v>207</v>
      </c>
      <c r="E1812" s="185" t="s">
        <v>1</v>
      </c>
      <c r="F1812" s="186" t="s">
        <v>661</v>
      </c>
      <c r="H1812" s="185" t="s">
        <v>1</v>
      </c>
      <c r="I1812" s="187"/>
      <c r="L1812" s="184"/>
      <c r="M1812" s="188"/>
      <c r="T1812" s="189"/>
      <c r="AT1812" s="185" t="s">
        <v>207</v>
      </c>
      <c r="AU1812" s="185" t="s">
        <v>86</v>
      </c>
      <c r="AV1812" s="15" t="s">
        <v>80</v>
      </c>
      <c r="AW1812" s="15" t="s">
        <v>30</v>
      </c>
      <c r="AX1812" s="15" t="s">
        <v>73</v>
      </c>
      <c r="AY1812" s="185" t="s">
        <v>199</v>
      </c>
    </row>
    <row r="1813" spans="2:65" s="12" customFormat="1" ht="12">
      <c r="B1813" s="151"/>
      <c r="D1813" s="152" t="s">
        <v>207</v>
      </c>
      <c r="E1813" s="153" t="s">
        <v>1</v>
      </c>
      <c r="F1813" s="154" t="s">
        <v>662</v>
      </c>
      <c r="H1813" s="155">
        <v>10.25</v>
      </c>
      <c r="I1813" s="156"/>
      <c r="L1813" s="151"/>
      <c r="M1813" s="157"/>
      <c r="T1813" s="158"/>
      <c r="AT1813" s="153" t="s">
        <v>207</v>
      </c>
      <c r="AU1813" s="153" t="s">
        <v>86</v>
      </c>
      <c r="AV1813" s="12" t="s">
        <v>86</v>
      </c>
      <c r="AW1813" s="12" t="s">
        <v>30</v>
      </c>
      <c r="AX1813" s="12" t="s">
        <v>73</v>
      </c>
      <c r="AY1813" s="153" t="s">
        <v>199</v>
      </c>
    </row>
    <row r="1814" spans="2:65" s="12" customFormat="1" ht="12">
      <c r="B1814" s="151"/>
      <c r="D1814" s="152" t="s">
        <v>207</v>
      </c>
      <c r="E1814" s="153" t="s">
        <v>1</v>
      </c>
      <c r="F1814" s="154" t="s">
        <v>663</v>
      </c>
      <c r="H1814" s="155">
        <v>-0.7</v>
      </c>
      <c r="I1814" s="156"/>
      <c r="L1814" s="151"/>
      <c r="M1814" s="157"/>
      <c r="T1814" s="158"/>
      <c r="AT1814" s="153" t="s">
        <v>207</v>
      </c>
      <c r="AU1814" s="153" t="s">
        <v>86</v>
      </c>
      <c r="AV1814" s="12" t="s">
        <v>86</v>
      </c>
      <c r="AW1814" s="12" t="s">
        <v>30</v>
      </c>
      <c r="AX1814" s="12" t="s">
        <v>73</v>
      </c>
      <c r="AY1814" s="153" t="s">
        <v>199</v>
      </c>
    </row>
    <row r="1815" spans="2:65" s="15" customFormat="1" ht="12">
      <c r="B1815" s="184"/>
      <c r="D1815" s="152" t="s">
        <v>207</v>
      </c>
      <c r="E1815" s="185" t="s">
        <v>1</v>
      </c>
      <c r="F1815" s="186" t="s">
        <v>664</v>
      </c>
      <c r="H1815" s="185" t="s">
        <v>1</v>
      </c>
      <c r="I1815" s="187"/>
      <c r="L1815" s="184"/>
      <c r="M1815" s="188"/>
      <c r="T1815" s="189"/>
      <c r="AT1815" s="185" t="s">
        <v>207</v>
      </c>
      <c r="AU1815" s="185" t="s">
        <v>86</v>
      </c>
      <c r="AV1815" s="15" t="s">
        <v>80</v>
      </c>
      <c r="AW1815" s="15" t="s">
        <v>30</v>
      </c>
      <c r="AX1815" s="15" t="s">
        <v>73</v>
      </c>
      <c r="AY1815" s="185" t="s">
        <v>199</v>
      </c>
    </row>
    <row r="1816" spans="2:65" s="12" customFormat="1" ht="12">
      <c r="B1816" s="151"/>
      <c r="D1816" s="152" t="s">
        <v>207</v>
      </c>
      <c r="E1816" s="153" t="s">
        <v>1</v>
      </c>
      <c r="F1816" s="154" t="s">
        <v>665</v>
      </c>
      <c r="H1816" s="155">
        <v>17.05</v>
      </c>
      <c r="I1816" s="156"/>
      <c r="L1816" s="151"/>
      <c r="M1816" s="157"/>
      <c r="T1816" s="158"/>
      <c r="AT1816" s="153" t="s">
        <v>207</v>
      </c>
      <c r="AU1816" s="153" t="s">
        <v>86</v>
      </c>
      <c r="AV1816" s="12" t="s">
        <v>86</v>
      </c>
      <c r="AW1816" s="12" t="s">
        <v>30</v>
      </c>
      <c r="AX1816" s="12" t="s">
        <v>73</v>
      </c>
      <c r="AY1816" s="153" t="s">
        <v>199</v>
      </c>
    </row>
    <row r="1817" spans="2:65" s="12" customFormat="1" ht="12">
      <c r="B1817" s="151"/>
      <c r="D1817" s="152" t="s">
        <v>207</v>
      </c>
      <c r="E1817" s="153" t="s">
        <v>1</v>
      </c>
      <c r="F1817" s="154" t="s">
        <v>666</v>
      </c>
      <c r="H1817" s="155">
        <v>-1.9</v>
      </c>
      <c r="I1817" s="156"/>
      <c r="L1817" s="151"/>
      <c r="M1817" s="157"/>
      <c r="T1817" s="158"/>
      <c r="AT1817" s="153" t="s">
        <v>207</v>
      </c>
      <c r="AU1817" s="153" t="s">
        <v>86</v>
      </c>
      <c r="AV1817" s="12" t="s">
        <v>86</v>
      </c>
      <c r="AW1817" s="12" t="s">
        <v>30</v>
      </c>
      <c r="AX1817" s="12" t="s">
        <v>73</v>
      </c>
      <c r="AY1817" s="153" t="s">
        <v>199</v>
      </c>
    </row>
    <row r="1818" spans="2:65" s="13" customFormat="1" ht="12">
      <c r="B1818" s="159"/>
      <c r="D1818" s="152" t="s">
        <v>207</v>
      </c>
      <c r="E1818" s="160" t="s">
        <v>1</v>
      </c>
      <c r="F1818" s="161" t="s">
        <v>209</v>
      </c>
      <c r="H1818" s="162">
        <v>45.74</v>
      </c>
      <c r="I1818" s="163"/>
      <c r="L1818" s="159"/>
      <c r="M1818" s="164"/>
      <c r="T1818" s="165"/>
      <c r="AT1818" s="160" t="s">
        <v>207</v>
      </c>
      <c r="AU1818" s="160" t="s">
        <v>86</v>
      </c>
      <c r="AV1818" s="13" t="s">
        <v>205</v>
      </c>
      <c r="AW1818" s="13" t="s">
        <v>30</v>
      </c>
      <c r="AX1818" s="13" t="s">
        <v>80</v>
      </c>
      <c r="AY1818" s="160" t="s">
        <v>199</v>
      </c>
    </row>
    <row r="1819" spans="2:65" s="1" customFormat="1" ht="24.25" customHeight="1">
      <c r="B1819" s="32"/>
      <c r="C1819" s="173" t="s">
        <v>2678</v>
      </c>
      <c r="D1819" s="173" t="s">
        <v>288</v>
      </c>
      <c r="E1819" s="174" t="s">
        <v>2679</v>
      </c>
      <c r="F1819" s="175" t="s">
        <v>2680</v>
      </c>
      <c r="G1819" s="176" t="s">
        <v>264</v>
      </c>
      <c r="H1819" s="177">
        <v>50.314</v>
      </c>
      <c r="I1819" s="178"/>
      <c r="J1819" s="179">
        <f>ROUND(I1819*H1819,2)</f>
        <v>0</v>
      </c>
      <c r="K1819" s="180"/>
      <c r="L1819" s="181"/>
      <c r="M1819" s="182" t="s">
        <v>1</v>
      </c>
      <c r="N1819" s="183" t="s">
        <v>39</v>
      </c>
      <c r="P1819" s="147">
        <f>O1819*H1819</f>
        <v>0</v>
      </c>
      <c r="Q1819" s="147">
        <v>1.98E-3</v>
      </c>
      <c r="R1819" s="147">
        <f>Q1819*H1819</f>
        <v>9.9621719999999997E-2</v>
      </c>
      <c r="S1819" s="147">
        <v>0</v>
      </c>
      <c r="T1819" s="148">
        <f>S1819*H1819</f>
        <v>0</v>
      </c>
      <c r="AR1819" s="149" t="s">
        <v>384</v>
      </c>
      <c r="AT1819" s="149" t="s">
        <v>288</v>
      </c>
      <c r="AU1819" s="149" t="s">
        <v>86</v>
      </c>
      <c r="AY1819" s="17" t="s">
        <v>199</v>
      </c>
      <c r="BE1819" s="150">
        <f>IF(N1819="základní",J1819,0)</f>
        <v>0</v>
      </c>
      <c r="BF1819" s="150">
        <f>IF(N1819="snížená",J1819,0)</f>
        <v>0</v>
      </c>
      <c r="BG1819" s="150">
        <f>IF(N1819="zákl. přenesená",J1819,0)</f>
        <v>0</v>
      </c>
      <c r="BH1819" s="150">
        <f>IF(N1819="sníž. přenesená",J1819,0)</f>
        <v>0</v>
      </c>
      <c r="BI1819" s="150">
        <f>IF(N1819="nulová",J1819,0)</f>
        <v>0</v>
      </c>
      <c r="BJ1819" s="17" t="s">
        <v>86</v>
      </c>
      <c r="BK1819" s="150">
        <f>ROUND(I1819*H1819,2)</f>
        <v>0</v>
      </c>
      <c r="BL1819" s="17" t="s">
        <v>298</v>
      </c>
      <c r="BM1819" s="149" t="s">
        <v>2681</v>
      </c>
    </row>
    <row r="1820" spans="2:65" s="12" customFormat="1" ht="12">
      <c r="B1820" s="151"/>
      <c r="D1820" s="152" t="s">
        <v>207</v>
      </c>
      <c r="E1820" s="153" t="s">
        <v>1</v>
      </c>
      <c r="F1820" s="154" t="s">
        <v>2682</v>
      </c>
      <c r="H1820" s="155">
        <v>50.314</v>
      </c>
      <c r="I1820" s="156"/>
      <c r="L1820" s="151"/>
      <c r="M1820" s="157"/>
      <c r="T1820" s="158"/>
      <c r="AT1820" s="153" t="s">
        <v>207</v>
      </c>
      <c r="AU1820" s="153" t="s">
        <v>86</v>
      </c>
      <c r="AV1820" s="12" t="s">
        <v>86</v>
      </c>
      <c r="AW1820" s="12" t="s">
        <v>30</v>
      </c>
      <c r="AX1820" s="12" t="s">
        <v>73</v>
      </c>
      <c r="AY1820" s="153" t="s">
        <v>199</v>
      </c>
    </row>
    <row r="1821" spans="2:65" s="13" customFormat="1" ht="12">
      <c r="B1821" s="159"/>
      <c r="D1821" s="152" t="s">
        <v>207</v>
      </c>
      <c r="E1821" s="160" t="s">
        <v>1</v>
      </c>
      <c r="F1821" s="161" t="s">
        <v>209</v>
      </c>
      <c r="H1821" s="162">
        <v>50.314</v>
      </c>
      <c r="I1821" s="163"/>
      <c r="L1821" s="159"/>
      <c r="M1821" s="164"/>
      <c r="T1821" s="165"/>
      <c r="AT1821" s="160" t="s">
        <v>207</v>
      </c>
      <c r="AU1821" s="160" t="s">
        <v>86</v>
      </c>
      <c r="AV1821" s="13" t="s">
        <v>205</v>
      </c>
      <c r="AW1821" s="13" t="s">
        <v>30</v>
      </c>
      <c r="AX1821" s="13" t="s">
        <v>80</v>
      </c>
      <c r="AY1821" s="160" t="s">
        <v>199</v>
      </c>
    </row>
    <row r="1822" spans="2:65" s="1" customFormat="1" ht="33" customHeight="1">
      <c r="B1822" s="32"/>
      <c r="C1822" s="137" t="s">
        <v>2683</v>
      </c>
      <c r="D1822" s="137" t="s">
        <v>201</v>
      </c>
      <c r="E1822" s="138" t="s">
        <v>2684</v>
      </c>
      <c r="F1822" s="139" t="s">
        <v>2685</v>
      </c>
      <c r="G1822" s="140" t="s">
        <v>204</v>
      </c>
      <c r="H1822" s="141">
        <v>13.77</v>
      </c>
      <c r="I1822" s="142"/>
      <c r="J1822" s="143">
        <f>ROUND(I1822*H1822,2)</f>
        <v>0</v>
      </c>
      <c r="K1822" s="144"/>
      <c r="L1822" s="32"/>
      <c r="M1822" s="145" t="s">
        <v>1</v>
      </c>
      <c r="N1822" s="146" t="s">
        <v>39</v>
      </c>
      <c r="P1822" s="147">
        <f>O1822*H1822</f>
        <v>0</v>
      </c>
      <c r="Q1822" s="147">
        <v>9.0299999999999998E-3</v>
      </c>
      <c r="R1822" s="147">
        <f>Q1822*H1822</f>
        <v>0.1243431</v>
      </c>
      <c r="S1822" s="147">
        <v>0</v>
      </c>
      <c r="T1822" s="148">
        <f>S1822*H1822</f>
        <v>0</v>
      </c>
      <c r="AR1822" s="149" t="s">
        <v>298</v>
      </c>
      <c r="AT1822" s="149" t="s">
        <v>201</v>
      </c>
      <c r="AU1822" s="149" t="s">
        <v>86</v>
      </c>
      <c r="AY1822" s="17" t="s">
        <v>199</v>
      </c>
      <c r="BE1822" s="150">
        <f>IF(N1822="základní",J1822,0)</f>
        <v>0</v>
      </c>
      <c r="BF1822" s="150">
        <f>IF(N1822="snížená",J1822,0)</f>
        <v>0</v>
      </c>
      <c r="BG1822" s="150">
        <f>IF(N1822="zákl. přenesená",J1822,0)</f>
        <v>0</v>
      </c>
      <c r="BH1822" s="150">
        <f>IF(N1822="sníž. přenesená",J1822,0)</f>
        <v>0</v>
      </c>
      <c r="BI1822" s="150">
        <f>IF(N1822="nulová",J1822,0)</f>
        <v>0</v>
      </c>
      <c r="BJ1822" s="17" t="s">
        <v>86</v>
      </c>
      <c r="BK1822" s="150">
        <f>ROUND(I1822*H1822,2)</f>
        <v>0</v>
      </c>
      <c r="BL1822" s="17" t="s">
        <v>298</v>
      </c>
      <c r="BM1822" s="149" t="s">
        <v>2686</v>
      </c>
    </row>
    <row r="1823" spans="2:65" s="12" customFormat="1" ht="12">
      <c r="B1823" s="151"/>
      <c r="D1823" s="152" t="s">
        <v>207</v>
      </c>
      <c r="E1823" s="153" t="s">
        <v>1</v>
      </c>
      <c r="F1823" s="154" t="s">
        <v>2687</v>
      </c>
      <c r="H1823" s="155">
        <v>13.77</v>
      </c>
      <c r="I1823" s="156"/>
      <c r="L1823" s="151"/>
      <c r="M1823" s="157"/>
      <c r="T1823" s="158"/>
      <c r="AT1823" s="153" t="s">
        <v>207</v>
      </c>
      <c r="AU1823" s="153" t="s">
        <v>86</v>
      </c>
      <c r="AV1823" s="12" t="s">
        <v>86</v>
      </c>
      <c r="AW1823" s="12" t="s">
        <v>30</v>
      </c>
      <c r="AX1823" s="12" t="s">
        <v>73</v>
      </c>
      <c r="AY1823" s="153" t="s">
        <v>199</v>
      </c>
    </row>
    <row r="1824" spans="2:65" s="13" customFormat="1" ht="12">
      <c r="B1824" s="159"/>
      <c r="D1824" s="152" t="s">
        <v>207</v>
      </c>
      <c r="E1824" s="160" t="s">
        <v>1</v>
      </c>
      <c r="F1824" s="161" t="s">
        <v>209</v>
      </c>
      <c r="H1824" s="162">
        <v>13.77</v>
      </c>
      <c r="I1824" s="163"/>
      <c r="L1824" s="159"/>
      <c r="M1824" s="164"/>
      <c r="T1824" s="165"/>
      <c r="AT1824" s="160" t="s">
        <v>207</v>
      </c>
      <c r="AU1824" s="160" t="s">
        <v>86</v>
      </c>
      <c r="AV1824" s="13" t="s">
        <v>205</v>
      </c>
      <c r="AW1824" s="13" t="s">
        <v>30</v>
      </c>
      <c r="AX1824" s="13" t="s">
        <v>80</v>
      </c>
      <c r="AY1824" s="160" t="s">
        <v>199</v>
      </c>
    </row>
    <row r="1825" spans="2:65" s="1" customFormat="1" ht="33" customHeight="1">
      <c r="B1825" s="32"/>
      <c r="C1825" s="173" t="s">
        <v>2688</v>
      </c>
      <c r="D1825" s="173" t="s">
        <v>288</v>
      </c>
      <c r="E1825" s="174" t="s">
        <v>2689</v>
      </c>
      <c r="F1825" s="175" t="s">
        <v>2690</v>
      </c>
      <c r="G1825" s="176" t="s">
        <v>204</v>
      </c>
      <c r="H1825" s="177">
        <v>15.836</v>
      </c>
      <c r="I1825" s="178"/>
      <c r="J1825" s="179">
        <f>ROUND(I1825*H1825,2)</f>
        <v>0</v>
      </c>
      <c r="K1825" s="180"/>
      <c r="L1825" s="181"/>
      <c r="M1825" s="182" t="s">
        <v>1</v>
      </c>
      <c r="N1825" s="183" t="s">
        <v>39</v>
      </c>
      <c r="P1825" s="147">
        <f>O1825*H1825</f>
        <v>0</v>
      </c>
      <c r="Q1825" s="147">
        <v>2.1999999999999999E-2</v>
      </c>
      <c r="R1825" s="147">
        <f>Q1825*H1825</f>
        <v>0.34839199999999998</v>
      </c>
      <c r="S1825" s="147">
        <v>0</v>
      </c>
      <c r="T1825" s="148">
        <f>S1825*H1825</f>
        <v>0</v>
      </c>
      <c r="AR1825" s="149" t="s">
        <v>384</v>
      </c>
      <c r="AT1825" s="149" t="s">
        <v>288</v>
      </c>
      <c r="AU1825" s="149" t="s">
        <v>86</v>
      </c>
      <c r="AY1825" s="17" t="s">
        <v>199</v>
      </c>
      <c r="BE1825" s="150">
        <f>IF(N1825="základní",J1825,0)</f>
        <v>0</v>
      </c>
      <c r="BF1825" s="150">
        <f>IF(N1825="snížená",J1825,0)</f>
        <v>0</v>
      </c>
      <c r="BG1825" s="150">
        <f>IF(N1825="zákl. přenesená",J1825,0)</f>
        <v>0</v>
      </c>
      <c r="BH1825" s="150">
        <f>IF(N1825="sníž. přenesená",J1825,0)</f>
        <v>0</v>
      </c>
      <c r="BI1825" s="150">
        <f>IF(N1825="nulová",J1825,0)</f>
        <v>0</v>
      </c>
      <c r="BJ1825" s="17" t="s">
        <v>86</v>
      </c>
      <c r="BK1825" s="150">
        <f>ROUND(I1825*H1825,2)</f>
        <v>0</v>
      </c>
      <c r="BL1825" s="17" t="s">
        <v>298</v>
      </c>
      <c r="BM1825" s="149" t="s">
        <v>2691</v>
      </c>
    </row>
    <row r="1826" spans="2:65" s="12" customFormat="1" ht="12">
      <c r="B1826" s="151"/>
      <c r="D1826" s="152" t="s">
        <v>207</v>
      </c>
      <c r="F1826" s="154" t="s">
        <v>2692</v>
      </c>
      <c r="H1826" s="155">
        <v>15.836</v>
      </c>
      <c r="I1826" s="156"/>
      <c r="L1826" s="151"/>
      <c r="M1826" s="157"/>
      <c r="T1826" s="158"/>
      <c r="AT1826" s="153" t="s">
        <v>207</v>
      </c>
      <c r="AU1826" s="153" t="s">
        <v>86</v>
      </c>
      <c r="AV1826" s="12" t="s">
        <v>86</v>
      </c>
      <c r="AW1826" s="12" t="s">
        <v>4</v>
      </c>
      <c r="AX1826" s="12" t="s">
        <v>80</v>
      </c>
      <c r="AY1826" s="153" t="s">
        <v>199</v>
      </c>
    </row>
    <row r="1827" spans="2:65" s="1" customFormat="1" ht="33" customHeight="1">
      <c r="B1827" s="32"/>
      <c r="C1827" s="137" t="s">
        <v>2693</v>
      </c>
      <c r="D1827" s="137" t="s">
        <v>201</v>
      </c>
      <c r="E1827" s="138" t="s">
        <v>2694</v>
      </c>
      <c r="F1827" s="139" t="s">
        <v>2695</v>
      </c>
      <c r="G1827" s="140" t="s">
        <v>204</v>
      </c>
      <c r="H1827" s="141">
        <v>93.95</v>
      </c>
      <c r="I1827" s="142"/>
      <c r="J1827" s="143">
        <f>ROUND(I1827*H1827,2)</f>
        <v>0</v>
      </c>
      <c r="K1827" s="144"/>
      <c r="L1827" s="32"/>
      <c r="M1827" s="145" t="s">
        <v>1</v>
      </c>
      <c r="N1827" s="146" t="s">
        <v>39</v>
      </c>
      <c r="P1827" s="147">
        <f>O1827*H1827</f>
        <v>0</v>
      </c>
      <c r="Q1827" s="147">
        <v>6.0000000000000001E-3</v>
      </c>
      <c r="R1827" s="147">
        <f>Q1827*H1827</f>
        <v>0.56369999999999998</v>
      </c>
      <c r="S1827" s="147">
        <v>0</v>
      </c>
      <c r="T1827" s="148">
        <f>S1827*H1827</f>
        <v>0</v>
      </c>
      <c r="AR1827" s="149" t="s">
        <v>298</v>
      </c>
      <c r="AT1827" s="149" t="s">
        <v>201</v>
      </c>
      <c r="AU1827" s="149" t="s">
        <v>86</v>
      </c>
      <c r="AY1827" s="17" t="s">
        <v>199</v>
      </c>
      <c r="BE1827" s="150">
        <f>IF(N1827="základní",J1827,0)</f>
        <v>0</v>
      </c>
      <c r="BF1827" s="150">
        <f>IF(N1827="snížená",J1827,0)</f>
        <v>0</v>
      </c>
      <c r="BG1827" s="150">
        <f>IF(N1827="zákl. přenesená",J1827,0)</f>
        <v>0</v>
      </c>
      <c r="BH1827" s="150">
        <f>IF(N1827="sníž. přenesená",J1827,0)</f>
        <v>0</v>
      </c>
      <c r="BI1827" s="150">
        <f>IF(N1827="nulová",J1827,0)</f>
        <v>0</v>
      </c>
      <c r="BJ1827" s="17" t="s">
        <v>86</v>
      </c>
      <c r="BK1827" s="150">
        <f>ROUND(I1827*H1827,2)</f>
        <v>0</v>
      </c>
      <c r="BL1827" s="17" t="s">
        <v>298</v>
      </c>
      <c r="BM1827" s="149" t="s">
        <v>2696</v>
      </c>
    </row>
    <row r="1828" spans="2:65" s="12" customFormat="1" ht="12">
      <c r="B1828" s="151"/>
      <c r="D1828" s="152" t="s">
        <v>207</v>
      </c>
      <c r="E1828" s="153" t="s">
        <v>1</v>
      </c>
      <c r="F1828" s="154" t="s">
        <v>849</v>
      </c>
      <c r="H1828" s="155">
        <v>9.7200000000000006</v>
      </c>
      <c r="I1828" s="156"/>
      <c r="L1828" s="151"/>
      <c r="M1828" s="157"/>
      <c r="T1828" s="158"/>
      <c r="AT1828" s="153" t="s">
        <v>207</v>
      </c>
      <c r="AU1828" s="153" t="s">
        <v>86</v>
      </c>
      <c r="AV1828" s="12" t="s">
        <v>86</v>
      </c>
      <c r="AW1828" s="12" t="s">
        <v>30</v>
      </c>
      <c r="AX1828" s="12" t="s">
        <v>73</v>
      </c>
      <c r="AY1828" s="153" t="s">
        <v>199</v>
      </c>
    </row>
    <row r="1829" spans="2:65" s="12" customFormat="1" ht="12">
      <c r="B1829" s="151"/>
      <c r="D1829" s="152" t="s">
        <v>207</v>
      </c>
      <c r="E1829" s="153" t="s">
        <v>1</v>
      </c>
      <c r="F1829" s="154" t="s">
        <v>850</v>
      </c>
      <c r="H1829" s="155">
        <v>2.36</v>
      </c>
      <c r="I1829" s="156"/>
      <c r="L1829" s="151"/>
      <c r="M1829" s="157"/>
      <c r="T1829" s="158"/>
      <c r="AT1829" s="153" t="s">
        <v>207</v>
      </c>
      <c r="AU1829" s="153" t="s">
        <v>86</v>
      </c>
      <c r="AV1829" s="12" t="s">
        <v>86</v>
      </c>
      <c r="AW1829" s="12" t="s">
        <v>30</v>
      </c>
      <c r="AX1829" s="12" t="s">
        <v>73</v>
      </c>
      <c r="AY1829" s="153" t="s">
        <v>199</v>
      </c>
    </row>
    <row r="1830" spans="2:65" s="12" customFormat="1" ht="12">
      <c r="B1830" s="151"/>
      <c r="D1830" s="152" t="s">
        <v>207</v>
      </c>
      <c r="E1830" s="153" t="s">
        <v>1</v>
      </c>
      <c r="F1830" s="154" t="s">
        <v>851</v>
      </c>
      <c r="H1830" s="155">
        <v>8.4600000000000009</v>
      </c>
      <c r="I1830" s="156"/>
      <c r="L1830" s="151"/>
      <c r="M1830" s="157"/>
      <c r="T1830" s="158"/>
      <c r="AT1830" s="153" t="s">
        <v>207</v>
      </c>
      <c r="AU1830" s="153" t="s">
        <v>86</v>
      </c>
      <c r="AV1830" s="12" t="s">
        <v>86</v>
      </c>
      <c r="AW1830" s="12" t="s">
        <v>30</v>
      </c>
      <c r="AX1830" s="12" t="s">
        <v>73</v>
      </c>
      <c r="AY1830" s="153" t="s">
        <v>199</v>
      </c>
    </row>
    <row r="1831" spans="2:65" s="12" customFormat="1" ht="12">
      <c r="B1831" s="151"/>
      <c r="D1831" s="152" t="s">
        <v>207</v>
      </c>
      <c r="E1831" s="153" t="s">
        <v>1</v>
      </c>
      <c r="F1831" s="154" t="s">
        <v>853</v>
      </c>
      <c r="H1831" s="155">
        <v>6.57</v>
      </c>
      <c r="I1831" s="156"/>
      <c r="L1831" s="151"/>
      <c r="M1831" s="157"/>
      <c r="T1831" s="158"/>
      <c r="AT1831" s="153" t="s">
        <v>207</v>
      </c>
      <c r="AU1831" s="153" t="s">
        <v>86</v>
      </c>
      <c r="AV1831" s="12" t="s">
        <v>86</v>
      </c>
      <c r="AW1831" s="12" t="s">
        <v>30</v>
      </c>
      <c r="AX1831" s="12" t="s">
        <v>73</v>
      </c>
      <c r="AY1831" s="153" t="s">
        <v>199</v>
      </c>
    </row>
    <row r="1832" spans="2:65" s="12" customFormat="1" ht="12">
      <c r="B1832" s="151"/>
      <c r="D1832" s="152" t="s">
        <v>207</v>
      </c>
      <c r="E1832" s="153" t="s">
        <v>1</v>
      </c>
      <c r="F1832" s="154" t="s">
        <v>854</v>
      </c>
      <c r="H1832" s="155">
        <v>6.74</v>
      </c>
      <c r="I1832" s="156"/>
      <c r="L1832" s="151"/>
      <c r="M1832" s="157"/>
      <c r="T1832" s="158"/>
      <c r="AT1832" s="153" t="s">
        <v>207</v>
      </c>
      <c r="AU1832" s="153" t="s">
        <v>86</v>
      </c>
      <c r="AV1832" s="12" t="s">
        <v>86</v>
      </c>
      <c r="AW1832" s="12" t="s">
        <v>30</v>
      </c>
      <c r="AX1832" s="12" t="s">
        <v>73</v>
      </c>
      <c r="AY1832" s="153" t="s">
        <v>199</v>
      </c>
    </row>
    <row r="1833" spans="2:65" s="12" customFormat="1" ht="12">
      <c r="B1833" s="151"/>
      <c r="D1833" s="152" t="s">
        <v>207</v>
      </c>
      <c r="E1833" s="153" t="s">
        <v>1</v>
      </c>
      <c r="F1833" s="154" t="s">
        <v>857</v>
      </c>
      <c r="H1833" s="155">
        <v>6.74</v>
      </c>
      <c r="I1833" s="156"/>
      <c r="L1833" s="151"/>
      <c r="M1833" s="157"/>
      <c r="T1833" s="158"/>
      <c r="AT1833" s="153" t="s">
        <v>207</v>
      </c>
      <c r="AU1833" s="153" t="s">
        <v>86</v>
      </c>
      <c r="AV1833" s="12" t="s">
        <v>86</v>
      </c>
      <c r="AW1833" s="12" t="s">
        <v>30</v>
      </c>
      <c r="AX1833" s="12" t="s">
        <v>73</v>
      </c>
      <c r="AY1833" s="153" t="s">
        <v>199</v>
      </c>
    </row>
    <row r="1834" spans="2:65" s="12" customFormat="1" ht="12">
      <c r="B1834" s="151"/>
      <c r="D1834" s="152" t="s">
        <v>207</v>
      </c>
      <c r="E1834" s="153" t="s">
        <v>1</v>
      </c>
      <c r="F1834" s="154" t="s">
        <v>858</v>
      </c>
      <c r="H1834" s="155">
        <v>6.74</v>
      </c>
      <c r="I1834" s="156"/>
      <c r="L1834" s="151"/>
      <c r="M1834" s="157"/>
      <c r="T1834" s="158"/>
      <c r="AT1834" s="153" t="s">
        <v>207</v>
      </c>
      <c r="AU1834" s="153" t="s">
        <v>86</v>
      </c>
      <c r="AV1834" s="12" t="s">
        <v>86</v>
      </c>
      <c r="AW1834" s="12" t="s">
        <v>30</v>
      </c>
      <c r="AX1834" s="12" t="s">
        <v>73</v>
      </c>
      <c r="AY1834" s="153" t="s">
        <v>199</v>
      </c>
    </row>
    <row r="1835" spans="2:65" s="12" customFormat="1" ht="12">
      <c r="B1835" s="151"/>
      <c r="D1835" s="152" t="s">
        <v>207</v>
      </c>
      <c r="E1835" s="153" t="s">
        <v>1</v>
      </c>
      <c r="F1835" s="154" t="s">
        <v>861</v>
      </c>
      <c r="H1835" s="155">
        <v>17.23</v>
      </c>
      <c r="I1835" s="156"/>
      <c r="L1835" s="151"/>
      <c r="M1835" s="157"/>
      <c r="T1835" s="158"/>
      <c r="AT1835" s="153" t="s">
        <v>207</v>
      </c>
      <c r="AU1835" s="153" t="s">
        <v>86</v>
      </c>
      <c r="AV1835" s="12" t="s">
        <v>86</v>
      </c>
      <c r="AW1835" s="12" t="s">
        <v>30</v>
      </c>
      <c r="AX1835" s="12" t="s">
        <v>73</v>
      </c>
      <c r="AY1835" s="153" t="s">
        <v>199</v>
      </c>
    </row>
    <row r="1836" spans="2:65" s="12" customFormat="1" ht="12">
      <c r="B1836" s="151"/>
      <c r="D1836" s="152" t="s">
        <v>207</v>
      </c>
      <c r="E1836" s="153" t="s">
        <v>1</v>
      </c>
      <c r="F1836" s="154" t="s">
        <v>862</v>
      </c>
      <c r="H1836" s="155">
        <v>6.74</v>
      </c>
      <c r="I1836" s="156"/>
      <c r="L1836" s="151"/>
      <c r="M1836" s="157"/>
      <c r="T1836" s="158"/>
      <c r="AT1836" s="153" t="s">
        <v>207</v>
      </c>
      <c r="AU1836" s="153" t="s">
        <v>86</v>
      </c>
      <c r="AV1836" s="12" t="s">
        <v>86</v>
      </c>
      <c r="AW1836" s="12" t="s">
        <v>30</v>
      </c>
      <c r="AX1836" s="12" t="s">
        <v>73</v>
      </c>
      <c r="AY1836" s="153" t="s">
        <v>199</v>
      </c>
    </row>
    <row r="1837" spans="2:65" s="12" customFormat="1" ht="12">
      <c r="B1837" s="151"/>
      <c r="D1837" s="152" t="s">
        <v>207</v>
      </c>
      <c r="E1837" s="153" t="s">
        <v>1</v>
      </c>
      <c r="F1837" s="154" t="s">
        <v>863</v>
      </c>
      <c r="H1837" s="155">
        <v>6.74</v>
      </c>
      <c r="I1837" s="156"/>
      <c r="L1837" s="151"/>
      <c r="M1837" s="157"/>
      <c r="T1837" s="158"/>
      <c r="AT1837" s="153" t="s">
        <v>207</v>
      </c>
      <c r="AU1837" s="153" t="s">
        <v>86</v>
      </c>
      <c r="AV1837" s="12" t="s">
        <v>86</v>
      </c>
      <c r="AW1837" s="12" t="s">
        <v>30</v>
      </c>
      <c r="AX1837" s="12" t="s">
        <v>73</v>
      </c>
      <c r="AY1837" s="153" t="s">
        <v>199</v>
      </c>
    </row>
    <row r="1838" spans="2:65" s="12" customFormat="1" ht="12">
      <c r="B1838" s="151"/>
      <c r="D1838" s="152" t="s">
        <v>207</v>
      </c>
      <c r="E1838" s="153" t="s">
        <v>1</v>
      </c>
      <c r="F1838" s="154" t="s">
        <v>866</v>
      </c>
      <c r="H1838" s="155">
        <v>7.83</v>
      </c>
      <c r="I1838" s="156"/>
      <c r="L1838" s="151"/>
      <c r="M1838" s="157"/>
      <c r="T1838" s="158"/>
      <c r="AT1838" s="153" t="s">
        <v>207</v>
      </c>
      <c r="AU1838" s="153" t="s">
        <v>86</v>
      </c>
      <c r="AV1838" s="12" t="s">
        <v>86</v>
      </c>
      <c r="AW1838" s="12" t="s">
        <v>30</v>
      </c>
      <c r="AX1838" s="12" t="s">
        <v>73</v>
      </c>
      <c r="AY1838" s="153" t="s">
        <v>199</v>
      </c>
    </row>
    <row r="1839" spans="2:65" s="12" customFormat="1" ht="12">
      <c r="B1839" s="151"/>
      <c r="D1839" s="152" t="s">
        <v>207</v>
      </c>
      <c r="E1839" s="153" t="s">
        <v>1</v>
      </c>
      <c r="F1839" s="154" t="s">
        <v>867</v>
      </c>
      <c r="H1839" s="155">
        <v>2.37</v>
      </c>
      <c r="I1839" s="156"/>
      <c r="L1839" s="151"/>
      <c r="M1839" s="157"/>
      <c r="T1839" s="158"/>
      <c r="AT1839" s="153" t="s">
        <v>207</v>
      </c>
      <c r="AU1839" s="153" t="s">
        <v>86</v>
      </c>
      <c r="AV1839" s="12" t="s">
        <v>86</v>
      </c>
      <c r="AW1839" s="12" t="s">
        <v>30</v>
      </c>
      <c r="AX1839" s="12" t="s">
        <v>73</v>
      </c>
      <c r="AY1839" s="153" t="s">
        <v>199</v>
      </c>
    </row>
    <row r="1840" spans="2:65" s="12" customFormat="1" ht="12">
      <c r="B1840" s="151"/>
      <c r="D1840" s="152" t="s">
        <v>207</v>
      </c>
      <c r="E1840" s="153" t="s">
        <v>1</v>
      </c>
      <c r="F1840" s="154" t="s">
        <v>868</v>
      </c>
      <c r="H1840" s="155">
        <v>5.71</v>
      </c>
      <c r="I1840" s="156"/>
      <c r="L1840" s="151"/>
      <c r="M1840" s="157"/>
      <c r="T1840" s="158"/>
      <c r="AT1840" s="153" t="s">
        <v>207</v>
      </c>
      <c r="AU1840" s="153" t="s">
        <v>86</v>
      </c>
      <c r="AV1840" s="12" t="s">
        <v>86</v>
      </c>
      <c r="AW1840" s="12" t="s">
        <v>30</v>
      </c>
      <c r="AX1840" s="12" t="s">
        <v>73</v>
      </c>
      <c r="AY1840" s="153" t="s">
        <v>199</v>
      </c>
    </row>
    <row r="1841" spans="2:65" s="13" customFormat="1" ht="12">
      <c r="B1841" s="159"/>
      <c r="D1841" s="152" t="s">
        <v>207</v>
      </c>
      <c r="E1841" s="160" t="s">
        <v>1</v>
      </c>
      <c r="F1841" s="161" t="s">
        <v>209</v>
      </c>
      <c r="H1841" s="162">
        <v>93.949999999999989</v>
      </c>
      <c r="I1841" s="163"/>
      <c r="L1841" s="159"/>
      <c r="M1841" s="164"/>
      <c r="T1841" s="165"/>
      <c r="AT1841" s="160" t="s">
        <v>207</v>
      </c>
      <c r="AU1841" s="160" t="s">
        <v>86</v>
      </c>
      <c r="AV1841" s="13" t="s">
        <v>205</v>
      </c>
      <c r="AW1841" s="13" t="s">
        <v>30</v>
      </c>
      <c r="AX1841" s="13" t="s">
        <v>80</v>
      </c>
      <c r="AY1841" s="160" t="s">
        <v>199</v>
      </c>
    </row>
    <row r="1842" spans="2:65" s="1" customFormat="1" ht="24.25" customHeight="1">
      <c r="B1842" s="32"/>
      <c r="C1842" s="173" t="s">
        <v>2697</v>
      </c>
      <c r="D1842" s="173" t="s">
        <v>288</v>
      </c>
      <c r="E1842" s="174" t="s">
        <v>2698</v>
      </c>
      <c r="F1842" s="175" t="s">
        <v>2699</v>
      </c>
      <c r="G1842" s="176" t="s">
        <v>204</v>
      </c>
      <c r="H1842" s="177">
        <v>108.04300000000001</v>
      </c>
      <c r="I1842" s="178"/>
      <c r="J1842" s="179">
        <f>ROUND(I1842*H1842,2)</f>
        <v>0</v>
      </c>
      <c r="K1842" s="180"/>
      <c r="L1842" s="181"/>
      <c r="M1842" s="182" t="s">
        <v>1</v>
      </c>
      <c r="N1842" s="183" t="s">
        <v>39</v>
      </c>
      <c r="P1842" s="147">
        <f>O1842*H1842</f>
        <v>0</v>
      </c>
      <c r="Q1842" s="147">
        <v>2.1999999999999999E-2</v>
      </c>
      <c r="R1842" s="147">
        <f>Q1842*H1842</f>
        <v>2.3769459999999998</v>
      </c>
      <c r="S1842" s="147">
        <v>0</v>
      </c>
      <c r="T1842" s="148">
        <f>S1842*H1842</f>
        <v>0</v>
      </c>
      <c r="AR1842" s="149" t="s">
        <v>384</v>
      </c>
      <c r="AT1842" s="149" t="s">
        <v>288</v>
      </c>
      <c r="AU1842" s="149" t="s">
        <v>86</v>
      </c>
      <c r="AY1842" s="17" t="s">
        <v>199</v>
      </c>
      <c r="BE1842" s="150">
        <f>IF(N1842="základní",J1842,0)</f>
        <v>0</v>
      </c>
      <c r="BF1842" s="150">
        <f>IF(N1842="snížená",J1842,0)</f>
        <v>0</v>
      </c>
      <c r="BG1842" s="150">
        <f>IF(N1842="zákl. přenesená",J1842,0)</f>
        <v>0</v>
      </c>
      <c r="BH1842" s="150">
        <f>IF(N1842="sníž. přenesená",J1842,0)</f>
        <v>0</v>
      </c>
      <c r="BI1842" s="150">
        <f>IF(N1842="nulová",J1842,0)</f>
        <v>0</v>
      </c>
      <c r="BJ1842" s="17" t="s">
        <v>86</v>
      </c>
      <c r="BK1842" s="150">
        <f>ROUND(I1842*H1842,2)</f>
        <v>0</v>
      </c>
      <c r="BL1842" s="17" t="s">
        <v>298</v>
      </c>
      <c r="BM1842" s="149" t="s">
        <v>2700</v>
      </c>
    </row>
    <row r="1843" spans="2:65" s="12" customFormat="1" ht="12">
      <c r="B1843" s="151"/>
      <c r="D1843" s="152" t="s">
        <v>207</v>
      </c>
      <c r="E1843" s="153" t="s">
        <v>1</v>
      </c>
      <c r="F1843" s="154" t="s">
        <v>2701</v>
      </c>
      <c r="H1843" s="155">
        <v>108.04300000000001</v>
      </c>
      <c r="I1843" s="156"/>
      <c r="L1843" s="151"/>
      <c r="M1843" s="157"/>
      <c r="T1843" s="158"/>
      <c r="AT1843" s="153" t="s">
        <v>207</v>
      </c>
      <c r="AU1843" s="153" t="s">
        <v>86</v>
      </c>
      <c r="AV1843" s="12" t="s">
        <v>86</v>
      </c>
      <c r="AW1843" s="12" t="s">
        <v>30</v>
      </c>
      <c r="AX1843" s="12" t="s">
        <v>73</v>
      </c>
      <c r="AY1843" s="153" t="s">
        <v>199</v>
      </c>
    </row>
    <row r="1844" spans="2:65" s="13" customFormat="1" ht="12">
      <c r="B1844" s="159"/>
      <c r="D1844" s="152" t="s">
        <v>207</v>
      </c>
      <c r="E1844" s="160" t="s">
        <v>1</v>
      </c>
      <c r="F1844" s="161" t="s">
        <v>209</v>
      </c>
      <c r="H1844" s="162">
        <v>108.04300000000001</v>
      </c>
      <c r="I1844" s="163"/>
      <c r="L1844" s="159"/>
      <c r="M1844" s="164"/>
      <c r="T1844" s="165"/>
      <c r="AT1844" s="160" t="s">
        <v>207</v>
      </c>
      <c r="AU1844" s="160" t="s">
        <v>86</v>
      </c>
      <c r="AV1844" s="13" t="s">
        <v>205</v>
      </c>
      <c r="AW1844" s="13" t="s">
        <v>30</v>
      </c>
      <c r="AX1844" s="13" t="s">
        <v>80</v>
      </c>
      <c r="AY1844" s="160" t="s">
        <v>199</v>
      </c>
    </row>
    <row r="1845" spans="2:65" s="1" customFormat="1" ht="24.25" customHeight="1">
      <c r="B1845" s="32"/>
      <c r="C1845" s="137" t="s">
        <v>2702</v>
      </c>
      <c r="D1845" s="137" t="s">
        <v>201</v>
      </c>
      <c r="E1845" s="138" t="s">
        <v>2703</v>
      </c>
      <c r="F1845" s="139" t="s">
        <v>2704</v>
      </c>
      <c r="G1845" s="140" t="s">
        <v>204</v>
      </c>
      <c r="H1845" s="141">
        <v>4.7300000000000004</v>
      </c>
      <c r="I1845" s="142"/>
      <c r="J1845" s="143">
        <f>ROUND(I1845*H1845,2)</f>
        <v>0</v>
      </c>
      <c r="K1845" s="144"/>
      <c r="L1845" s="32"/>
      <c r="M1845" s="145" t="s">
        <v>1</v>
      </c>
      <c r="N1845" s="146" t="s">
        <v>39</v>
      </c>
      <c r="P1845" s="147">
        <f>O1845*H1845</f>
        <v>0</v>
      </c>
      <c r="Q1845" s="147">
        <v>0</v>
      </c>
      <c r="R1845" s="147">
        <f>Q1845*H1845</f>
        <v>0</v>
      </c>
      <c r="S1845" s="147">
        <v>0</v>
      </c>
      <c r="T1845" s="148">
        <f>S1845*H1845</f>
        <v>0</v>
      </c>
      <c r="AR1845" s="149" t="s">
        <v>298</v>
      </c>
      <c r="AT1845" s="149" t="s">
        <v>201</v>
      </c>
      <c r="AU1845" s="149" t="s">
        <v>86</v>
      </c>
      <c r="AY1845" s="17" t="s">
        <v>199</v>
      </c>
      <c r="BE1845" s="150">
        <f>IF(N1845="základní",J1845,0)</f>
        <v>0</v>
      </c>
      <c r="BF1845" s="150">
        <f>IF(N1845="snížená",J1845,0)</f>
        <v>0</v>
      </c>
      <c r="BG1845" s="150">
        <f>IF(N1845="zákl. přenesená",J1845,0)</f>
        <v>0</v>
      </c>
      <c r="BH1845" s="150">
        <f>IF(N1845="sníž. přenesená",J1845,0)</f>
        <v>0</v>
      </c>
      <c r="BI1845" s="150">
        <f>IF(N1845="nulová",J1845,0)</f>
        <v>0</v>
      </c>
      <c r="BJ1845" s="17" t="s">
        <v>86</v>
      </c>
      <c r="BK1845" s="150">
        <f>ROUND(I1845*H1845,2)</f>
        <v>0</v>
      </c>
      <c r="BL1845" s="17" t="s">
        <v>298</v>
      </c>
      <c r="BM1845" s="149" t="s">
        <v>2705</v>
      </c>
    </row>
    <row r="1846" spans="2:65" s="12" customFormat="1" ht="12">
      <c r="B1846" s="151"/>
      <c r="D1846" s="152" t="s">
        <v>207</v>
      </c>
      <c r="E1846" s="153" t="s">
        <v>1</v>
      </c>
      <c r="F1846" s="154" t="s">
        <v>850</v>
      </c>
      <c r="H1846" s="155">
        <v>2.36</v>
      </c>
      <c r="I1846" s="156"/>
      <c r="L1846" s="151"/>
      <c r="M1846" s="157"/>
      <c r="T1846" s="158"/>
      <c r="AT1846" s="153" t="s">
        <v>207</v>
      </c>
      <c r="AU1846" s="153" t="s">
        <v>86</v>
      </c>
      <c r="AV1846" s="12" t="s">
        <v>86</v>
      </c>
      <c r="AW1846" s="12" t="s">
        <v>30</v>
      </c>
      <c r="AX1846" s="12" t="s">
        <v>73</v>
      </c>
      <c r="AY1846" s="153" t="s">
        <v>199</v>
      </c>
    </row>
    <row r="1847" spans="2:65" s="12" customFormat="1" ht="12">
      <c r="B1847" s="151"/>
      <c r="D1847" s="152" t="s">
        <v>207</v>
      </c>
      <c r="E1847" s="153" t="s">
        <v>1</v>
      </c>
      <c r="F1847" s="154" t="s">
        <v>867</v>
      </c>
      <c r="H1847" s="155">
        <v>2.37</v>
      </c>
      <c r="I1847" s="156"/>
      <c r="L1847" s="151"/>
      <c r="M1847" s="157"/>
      <c r="T1847" s="158"/>
      <c r="AT1847" s="153" t="s">
        <v>207</v>
      </c>
      <c r="AU1847" s="153" t="s">
        <v>86</v>
      </c>
      <c r="AV1847" s="12" t="s">
        <v>86</v>
      </c>
      <c r="AW1847" s="12" t="s">
        <v>30</v>
      </c>
      <c r="AX1847" s="12" t="s">
        <v>73</v>
      </c>
      <c r="AY1847" s="153" t="s">
        <v>199</v>
      </c>
    </row>
    <row r="1848" spans="2:65" s="13" customFormat="1" ht="12">
      <c r="B1848" s="159"/>
      <c r="D1848" s="152" t="s">
        <v>207</v>
      </c>
      <c r="E1848" s="160" t="s">
        <v>1</v>
      </c>
      <c r="F1848" s="161" t="s">
        <v>209</v>
      </c>
      <c r="H1848" s="162">
        <v>4.7300000000000004</v>
      </c>
      <c r="I1848" s="163"/>
      <c r="L1848" s="159"/>
      <c r="M1848" s="164"/>
      <c r="T1848" s="165"/>
      <c r="AT1848" s="160" t="s">
        <v>207</v>
      </c>
      <c r="AU1848" s="160" t="s">
        <v>86</v>
      </c>
      <c r="AV1848" s="13" t="s">
        <v>205</v>
      </c>
      <c r="AW1848" s="13" t="s">
        <v>30</v>
      </c>
      <c r="AX1848" s="13" t="s">
        <v>80</v>
      </c>
      <c r="AY1848" s="160" t="s">
        <v>199</v>
      </c>
    </row>
    <row r="1849" spans="2:65" s="1" customFormat="1" ht="24.25" customHeight="1">
      <c r="B1849" s="32"/>
      <c r="C1849" s="137" t="s">
        <v>2706</v>
      </c>
      <c r="D1849" s="137" t="s">
        <v>201</v>
      </c>
      <c r="E1849" s="138" t="s">
        <v>2707</v>
      </c>
      <c r="F1849" s="139" t="s">
        <v>2708</v>
      </c>
      <c r="G1849" s="140" t="s">
        <v>204</v>
      </c>
      <c r="H1849" s="141">
        <v>43.89</v>
      </c>
      <c r="I1849" s="142"/>
      <c r="J1849" s="143">
        <f>ROUND(I1849*H1849,2)</f>
        <v>0</v>
      </c>
      <c r="K1849" s="144"/>
      <c r="L1849" s="32"/>
      <c r="M1849" s="145" t="s">
        <v>1</v>
      </c>
      <c r="N1849" s="146" t="s">
        <v>39</v>
      </c>
      <c r="P1849" s="147">
        <f>O1849*H1849</f>
        <v>0</v>
      </c>
      <c r="Q1849" s="147">
        <v>1.5E-3</v>
      </c>
      <c r="R1849" s="147">
        <f>Q1849*H1849</f>
        <v>6.5835000000000005E-2</v>
      </c>
      <c r="S1849" s="147">
        <v>0</v>
      </c>
      <c r="T1849" s="148">
        <f>S1849*H1849</f>
        <v>0</v>
      </c>
      <c r="AR1849" s="149" t="s">
        <v>298</v>
      </c>
      <c r="AT1849" s="149" t="s">
        <v>201</v>
      </c>
      <c r="AU1849" s="149" t="s">
        <v>86</v>
      </c>
      <c r="AY1849" s="17" t="s">
        <v>199</v>
      </c>
      <c r="BE1849" s="150">
        <f>IF(N1849="základní",J1849,0)</f>
        <v>0</v>
      </c>
      <c r="BF1849" s="150">
        <f>IF(N1849="snížená",J1849,0)</f>
        <v>0</v>
      </c>
      <c r="BG1849" s="150">
        <f>IF(N1849="zákl. přenesená",J1849,0)</f>
        <v>0</v>
      </c>
      <c r="BH1849" s="150">
        <f>IF(N1849="sníž. přenesená",J1849,0)</f>
        <v>0</v>
      </c>
      <c r="BI1849" s="150">
        <f>IF(N1849="nulová",J1849,0)</f>
        <v>0</v>
      </c>
      <c r="BJ1849" s="17" t="s">
        <v>86</v>
      </c>
      <c r="BK1849" s="150">
        <f>ROUND(I1849*H1849,2)</f>
        <v>0</v>
      </c>
      <c r="BL1849" s="17" t="s">
        <v>298</v>
      </c>
      <c r="BM1849" s="149" t="s">
        <v>2709</v>
      </c>
    </row>
    <row r="1850" spans="2:65" s="12" customFormat="1" ht="12">
      <c r="B1850" s="151"/>
      <c r="D1850" s="152" t="s">
        <v>207</v>
      </c>
      <c r="E1850" s="153" t="s">
        <v>1</v>
      </c>
      <c r="F1850" s="154" t="s">
        <v>850</v>
      </c>
      <c r="H1850" s="155">
        <v>2.36</v>
      </c>
      <c r="I1850" s="156"/>
      <c r="L1850" s="151"/>
      <c r="M1850" s="157"/>
      <c r="T1850" s="158"/>
      <c r="AT1850" s="153" t="s">
        <v>207</v>
      </c>
      <c r="AU1850" s="153" t="s">
        <v>86</v>
      </c>
      <c r="AV1850" s="12" t="s">
        <v>86</v>
      </c>
      <c r="AW1850" s="12" t="s">
        <v>30</v>
      </c>
      <c r="AX1850" s="12" t="s">
        <v>73</v>
      </c>
      <c r="AY1850" s="153" t="s">
        <v>199</v>
      </c>
    </row>
    <row r="1851" spans="2:65" s="12" customFormat="1" ht="12">
      <c r="B1851" s="151"/>
      <c r="D1851" s="152" t="s">
        <v>207</v>
      </c>
      <c r="E1851" s="153" t="s">
        <v>1</v>
      </c>
      <c r="F1851" s="154" t="s">
        <v>854</v>
      </c>
      <c r="H1851" s="155">
        <v>6.74</v>
      </c>
      <c r="I1851" s="156"/>
      <c r="L1851" s="151"/>
      <c r="M1851" s="157"/>
      <c r="T1851" s="158"/>
      <c r="AT1851" s="153" t="s">
        <v>207</v>
      </c>
      <c r="AU1851" s="153" t="s">
        <v>86</v>
      </c>
      <c r="AV1851" s="12" t="s">
        <v>86</v>
      </c>
      <c r="AW1851" s="12" t="s">
        <v>30</v>
      </c>
      <c r="AX1851" s="12" t="s">
        <v>73</v>
      </c>
      <c r="AY1851" s="153" t="s">
        <v>199</v>
      </c>
    </row>
    <row r="1852" spans="2:65" s="12" customFormat="1" ht="12">
      <c r="B1852" s="151"/>
      <c r="D1852" s="152" t="s">
        <v>207</v>
      </c>
      <c r="E1852" s="153" t="s">
        <v>1</v>
      </c>
      <c r="F1852" s="154" t="s">
        <v>857</v>
      </c>
      <c r="H1852" s="155">
        <v>6.74</v>
      </c>
      <c r="I1852" s="156"/>
      <c r="L1852" s="151"/>
      <c r="M1852" s="157"/>
      <c r="T1852" s="158"/>
      <c r="AT1852" s="153" t="s">
        <v>207</v>
      </c>
      <c r="AU1852" s="153" t="s">
        <v>86</v>
      </c>
      <c r="AV1852" s="12" t="s">
        <v>86</v>
      </c>
      <c r="AW1852" s="12" t="s">
        <v>30</v>
      </c>
      <c r="AX1852" s="12" t="s">
        <v>73</v>
      </c>
      <c r="AY1852" s="153" t="s">
        <v>199</v>
      </c>
    </row>
    <row r="1853" spans="2:65" s="12" customFormat="1" ht="12">
      <c r="B1853" s="151"/>
      <c r="D1853" s="152" t="s">
        <v>207</v>
      </c>
      <c r="E1853" s="153" t="s">
        <v>1</v>
      </c>
      <c r="F1853" s="154" t="s">
        <v>858</v>
      </c>
      <c r="H1853" s="155">
        <v>6.74</v>
      </c>
      <c r="I1853" s="156"/>
      <c r="L1853" s="151"/>
      <c r="M1853" s="157"/>
      <c r="T1853" s="158"/>
      <c r="AT1853" s="153" t="s">
        <v>207</v>
      </c>
      <c r="AU1853" s="153" t="s">
        <v>86</v>
      </c>
      <c r="AV1853" s="12" t="s">
        <v>86</v>
      </c>
      <c r="AW1853" s="12" t="s">
        <v>30</v>
      </c>
      <c r="AX1853" s="12" t="s">
        <v>73</v>
      </c>
      <c r="AY1853" s="153" t="s">
        <v>199</v>
      </c>
    </row>
    <row r="1854" spans="2:65" s="12" customFormat="1" ht="12">
      <c r="B1854" s="151"/>
      <c r="D1854" s="152" t="s">
        <v>207</v>
      </c>
      <c r="E1854" s="153" t="s">
        <v>1</v>
      </c>
      <c r="F1854" s="154" t="s">
        <v>862</v>
      </c>
      <c r="H1854" s="155">
        <v>6.74</v>
      </c>
      <c r="I1854" s="156"/>
      <c r="L1854" s="151"/>
      <c r="M1854" s="157"/>
      <c r="T1854" s="158"/>
      <c r="AT1854" s="153" t="s">
        <v>207</v>
      </c>
      <c r="AU1854" s="153" t="s">
        <v>86</v>
      </c>
      <c r="AV1854" s="12" t="s">
        <v>86</v>
      </c>
      <c r="AW1854" s="12" t="s">
        <v>30</v>
      </c>
      <c r="AX1854" s="12" t="s">
        <v>73</v>
      </c>
      <c r="AY1854" s="153" t="s">
        <v>199</v>
      </c>
    </row>
    <row r="1855" spans="2:65" s="12" customFormat="1" ht="12">
      <c r="B1855" s="151"/>
      <c r="D1855" s="152" t="s">
        <v>207</v>
      </c>
      <c r="E1855" s="153" t="s">
        <v>1</v>
      </c>
      <c r="F1855" s="154" t="s">
        <v>863</v>
      </c>
      <c r="H1855" s="155">
        <v>6.74</v>
      </c>
      <c r="I1855" s="156"/>
      <c r="L1855" s="151"/>
      <c r="M1855" s="157"/>
      <c r="T1855" s="158"/>
      <c r="AT1855" s="153" t="s">
        <v>207</v>
      </c>
      <c r="AU1855" s="153" t="s">
        <v>86</v>
      </c>
      <c r="AV1855" s="12" t="s">
        <v>86</v>
      </c>
      <c r="AW1855" s="12" t="s">
        <v>30</v>
      </c>
      <c r="AX1855" s="12" t="s">
        <v>73</v>
      </c>
      <c r="AY1855" s="153" t="s">
        <v>199</v>
      </c>
    </row>
    <row r="1856" spans="2:65" s="12" customFormat="1" ht="12">
      <c r="B1856" s="151"/>
      <c r="D1856" s="152" t="s">
        <v>207</v>
      </c>
      <c r="E1856" s="153" t="s">
        <v>1</v>
      </c>
      <c r="F1856" s="154" t="s">
        <v>866</v>
      </c>
      <c r="H1856" s="155">
        <v>7.83</v>
      </c>
      <c r="I1856" s="156"/>
      <c r="L1856" s="151"/>
      <c r="M1856" s="157"/>
      <c r="T1856" s="158"/>
      <c r="AT1856" s="153" t="s">
        <v>207</v>
      </c>
      <c r="AU1856" s="153" t="s">
        <v>86</v>
      </c>
      <c r="AV1856" s="12" t="s">
        <v>86</v>
      </c>
      <c r="AW1856" s="12" t="s">
        <v>30</v>
      </c>
      <c r="AX1856" s="12" t="s">
        <v>73</v>
      </c>
      <c r="AY1856" s="153" t="s">
        <v>199</v>
      </c>
    </row>
    <row r="1857" spans="2:65" s="13" customFormat="1" ht="12">
      <c r="B1857" s="159"/>
      <c r="D1857" s="152" t="s">
        <v>207</v>
      </c>
      <c r="E1857" s="160" t="s">
        <v>1</v>
      </c>
      <c r="F1857" s="161" t="s">
        <v>209</v>
      </c>
      <c r="H1857" s="162">
        <v>43.89</v>
      </c>
      <c r="I1857" s="163"/>
      <c r="L1857" s="159"/>
      <c r="M1857" s="164"/>
      <c r="T1857" s="165"/>
      <c r="AT1857" s="160" t="s">
        <v>207</v>
      </c>
      <c r="AU1857" s="160" t="s">
        <v>86</v>
      </c>
      <c r="AV1857" s="13" t="s">
        <v>205</v>
      </c>
      <c r="AW1857" s="13" t="s">
        <v>30</v>
      </c>
      <c r="AX1857" s="13" t="s">
        <v>80</v>
      </c>
      <c r="AY1857" s="160" t="s">
        <v>199</v>
      </c>
    </row>
    <row r="1858" spans="2:65" s="1" customFormat="1" ht="16.5" customHeight="1">
      <c r="B1858" s="32"/>
      <c r="C1858" s="137" t="s">
        <v>2710</v>
      </c>
      <c r="D1858" s="137" t="s">
        <v>201</v>
      </c>
      <c r="E1858" s="138" t="s">
        <v>2711</v>
      </c>
      <c r="F1858" s="139" t="s">
        <v>2712</v>
      </c>
      <c r="G1858" s="140" t="s">
        <v>264</v>
      </c>
      <c r="H1858" s="141">
        <v>133.19999999999999</v>
      </c>
      <c r="I1858" s="142"/>
      <c r="J1858" s="143">
        <f>ROUND(I1858*H1858,2)</f>
        <v>0</v>
      </c>
      <c r="K1858" s="144"/>
      <c r="L1858" s="32"/>
      <c r="M1858" s="145" t="s">
        <v>1</v>
      </c>
      <c r="N1858" s="146" t="s">
        <v>39</v>
      </c>
      <c r="P1858" s="147">
        <f>O1858*H1858</f>
        <v>0</v>
      </c>
      <c r="Q1858" s="147">
        <v>3.0000000000000001E-5</v>
      </c>
      <c r="R1858" s="147">
        <f>Q1858*H1858</f>
        <v>3.9959999999999996E-3</v>
      </c>
      <c r="S1858" s="147">
        <v>0</v>
      </c>
      <c r="T1858" s="148">
        <f>S1858*H1858</f>
        <v>0</v>
      </c>
      <c r="AR1858" s="149" t="s">
        <v>298</v>
      </c>
      <c r="AT1858" s="149" t="s">
        <v>201</v>
      </c>
      <c r="AU1858" s="149" t="s">
        <v>86</v>
      </c>
      <c r="AY1858" s="17" t="s">
        <v>199</v>
      </c>
      <c r="BE1858" s="150">
        <f>IF(N1858="základní",J1858,0)</f>
        <v>0</v>
      </c>
      <c r="BF1858" s="150">
        <f>IF(N1858="snížená",J1858,0)</f>
        <v>0</v>
      </c>
      <c r="BG1858" s="150">
        <f>IF(N1858="zákl. přenesená",J1858,0)</f>
        <v>0</v>
      </c>
      <c r="BH1858" s="150">
        <f>IF(N1858="sníž. přenesená",J1858,0)</f>
        <v>0</v>
      </c>
      <c r="BI1858" s="150">
        <f>IF(N1858="nulová",J1858,0)</f>
        <v>0</v>
      </c>
      <c r="BJ1858" s="17" t="s">
        <v>86</v>
      </c>
      <c r="BK1858" s="150">
        <f>ROUND(I1858*H1858,2)</f>
        <v>0</v>
      </c>
      <c r="BL1858" s="17" t="s">
        <v>298</v>
      </c>
      <c r="BM1858" s="149" t="s">
        <v>2713</v>
      </c>
    </row>
    <row r="1859" spans="2:65" s="15" customFormat="1" ht="12">
      <c r="B1859" s="184"/>
      <c r="D1859" s="152" t="s">
        <v>207</v>
      </c>
      <c r="E1859" s="185" t="s">
        <v>1</v>
      </c>
      <c r="F1859" s="186" t="s">
        <v>655</v>
      </c>
      <c r="H1859" s="185" t="s">
        <v>1</v>
      </c>
      <c r="I1859" s="187"/>
      <c r="L1859" s="184"/>
      <c r="M1859" s="188"/>
      <c r="T1859" s="189"/>
      <c r="AT1859" s="185" t="s">
        <v>207</v>
      </c>
      <c r="AU1859" s="185" t="s">
        <v>86</v>
      </c>
      <c r="AV1859" s="15" t="s">
        <v>80</v>
      </c>
      <c r="AW1859" s="15" t="s">
        <v>30</v>
      </c>
      <c r="AX1859" s="15" t="s">
        <v>73</v>
      </c>
      <c r="AY1859" s="185" t="s">
        <v>199</v>
      </c>
    </row>
    <row r="1860" spans="2:65" s="12" customFormat="1" ht="12">
      <c r="B1860" s="151"/>
      <c r="D1860" s="152" t="s">
        <v>207</v>
      </c>
      <c r="E1860" s="153" t="s">
        <v>1</v>
      </c>
      <c r="F1860" s="154" t="s">
        <v>656</v>
      </c>
      <c r="H1860" s="155">
        <v>14.85</v>
      </c>
      <c r="I1860" s="156"/>
      <c r="L1860" s="151"/>
      <c r="M1860" s="157"/>
      <c r="T1860" s="158"/>
      <c r="AT1860" s="153" t="s">
        <v>207</v>
      </c>
      <c r="AU1860" s="153" t="s">
        <v>86</v>
      </c>
      <c r="AV1860" s="12" t="s">
        <v>86</v>
      </c>
      <c r="AW1860" s="12" t="s">
        <v>30</v>
      </c>
      <c r="AX1860" s="12" t="s">
        <v>73</v>
      </c>
      <c r="AY1860" s="153" t="s">
        <v>199</v>
      </c>
    </row>
    <row r="1861" spans="2:65" s="12" customFormat="1" ht="12">
      <c r="B1861" s="151"/>
      <c r="D1861" s="152" t="s">
        <v>207</v>
      </c>
      <c r="E1861" s="153" t="s">
        <v>1</v>
      </c>
      <c r="F1861" s="154" t="s">
        <v>657</v>
      </c>
      <c r="H1861" s="155">
        <v>-4.45</v>
      </c>
      <c r="I1861" s="156"/>
      <c r="L1861" s="151"/>
      <c r="M1861" s="157"/>
      <c r="T1861" s="158"/>
      <c r="AT1861" s="153" t="s">
        <v>207</v>
      </c>
      <c r="AU1861" s="153" t="s">
        <v>86</v>
      </c>
      <c r="AV1861" s="12" t="s">
        <v>86</v>
      </c>
      <c r="AW1861" s="12" t="s">
        <v>30</v>
      </c>
      <c r="AX1861" s="12" t="s">
        <v>73</v>
      </c>
      <c r="AY1861" s="153" t="s">
        <v>199</v>
      </c>
    </row>
    <row r="1862" spans="2:65" s="15" customFormat="1" ht="12">
      <c r="B1862" s="184"/>
      <c r="D1862" s="152" t="s">
        <v>207</v>
      </c>
      <c r="E1862" s="185" t="s">
        <v>1</v>
      </c>
      <c r="F1862" s="186" t="s">
        <v>2714</v>
      </c>
      <c r="H1862" s="185" t="s">
        <v>1</v>
      </c>
      <c r="I1862" s="187"/>
      <c r="L1862" s="184"/>
      <c r="M1862" s="188"/>
      <c r="T1862" s="189"/>
      <c r="AT1862" s="185" t="s">
        <v>207</v>
      </c>
      <c r="AU1862" s="185" t="s">
        <v>86</v>
      </c>
      <c r="AV1862" s="15" t="s">
        <v>80</v>
      </c>
      <c r="AW1862" s="15" t="s">
        <v>30</v>
      </c>
      <c r="AX1862" s="15" t="s">
        <v>73</v>
      </c>
      <c r="AY1862" s="185" t="s">
        <v>199</v>
      </c>
    </row>
    <row r="1863" spans="2:65" s="12" customFormat="1" ht="12">
      <c r="B1863" s="151"/>
      <c r="D1863" s="152" t="s">
        <v>207</v>
      </c>
      <c r="E1863" s="153" t="s">
        <v>1</v>
      </c>
      <c r="F1863" s="154" t="s">
        <v>2715</v>
      </c>
      <c r="H1863" s="155">
        <v>14.16</v>
      </c>
      <c r="I1863" s="156"/>
      <c r="L1863" s="151"/>
      <c r="M1863" s="157"/>
      <c r="T1863" s="158"/>
      <c r="AT1863" s="153" t="s">
        <v>207</v>
      </c>
      <c r="AU1863" s="153" t="s">
        <v>86</v>
      </c>
      <c r="AV1863" s="12" t="s">
        <v>86</v>
      </c>
      <c r="AW1863" s="12" t="s">
        <v>30</v>
      </c>
      <c r="AX1863" s="12" t="s">
        <v>73</v>
      </c>
      <c r="AY1863" s="153" t="s">
        <v>199</v>
      </c>
    </row>
    <row r="1864" spans="2:65" s="12" customFormat="1" ht="12">
      <c r="B1864" s="151"/>
      <c r="D1864" s="152" t="s">
        <v>207</v>
      </c>
      <c r="E1864" s="153" t="s">
        <v>1</v>
      </c>
      <c r="F1864" s="154" t="s">
        <v>2716</v>
      </c>
      <c r="H1864" s="155">
        <v>-1</v>
      </c>
      <c r="I1864" s="156"/>
      <c r="L1864" s="151"/>
      <c r="M1864" s="157"/>
      <c r="T1864" s="158"/>
      <c r="AT1864" s="153" t="s">
        <v>207</v>
      </c>
      <c r="AU1864" s="153" t="s">
        <v>86</v>
      </c>
      <c r="AV1864" s="12" t="s">
        <v>86</v>
      </c>
      <c r="AW1864" s="12" t="s">
        <v>30</v>
      </c>
      <c r="AX1864" s="12" t="s">
        <v>73</v>
      </c>
      <c r="AY1864" s="153" t="s">
        <v>199</v>
      </c>
    </row>
    <row r="1865" spans="2:65" s="15" customFormat="1" ht="12">
      <c r="B1865" s="184"/>
      <c r="D1865" s="152" t="s">
        <v>207</v>
      </c>
      <c r="E1865" s="185" t="s">
        <v>1</v>
      </c>
      <c r="F1865" s="186" t="s">
        <v>2717</v>
      </c>
      <c r="H1865" s="185" t="s">
        <v>1</v>
      </c>
      <c r="I1865" s="187"/>
      <c r="L1865" s="184"/>
      <c r="M1865" s="188"/>
      <c r="T1865" s="189"/>
      <c r="AT1865" s="185" t="s">
        <v>207</v>
      </c>
      <c r="AU1865" s="185" t="s">
        <v>86</v>
      </c>
      <c r="AV1865" s="15" t="s">
        <v>80</v>
      </c>
      <c r="AW1865" s="15" t="s">
        <v>30</v>
      </c>
      <c r="AX1865" s="15" t="s">
        <v>73</v>
      </c>
      <c r="AY1865" s="185" t="s">
        <v>199</v>
      </c>
    </row>
    <row r="1866" spans="2:65" s="12" customFormat="1" ht="12">
      <c r="B1866" s="151"/>
      <c r="D1866" s="152" t="s">
        <v>207</v>
      </c>
      <c r="E1866" s="153" t="s">
        <v>1</v>
      </c>
      <c r="F1866" s="154" t="s">
        <v>2718</v>
      </c>
      <c r="H1866" s="155">
        <v>6.1</v>
      </c>
      <c r="I1866" s="156"/>
      <c r="L1866" s="151"/>
      <c r="M1866" s="157"/>
      <c r="T1866" s="158"/>
      <c r="AT1866" s="153" t="s">
        <v>207</v>
      </c>
      <c r="AU1866" s="153" t="s">
        <v>86</v>
      </c>
      <c r="AV1866" s="12" t="s">
        <v>86</v>
      </c>
      <c r="AW1866" s="12" t="s">
        <v>30</v>
      </c>
      <c r="AX1866" s="12" t="s">
        <v>73</v>
      </c>
      <c r="AY1866" s="153" t="s">
        <v>199</v>
      </c>
    </row>
    <row r="1867" spans="2:65" s="12" customFormat="1" ht="12">
      <c r="B1867" s="151"/>
      <c r="D1867" s="152" t="s">
        <v>207</v>
      </c>
      <c r="E1867" s="153" t="s">
        <v>1</v>
      </c>
      <c r="F1867" s="154" t="s">
        <v>663</v>
      </c>
      <c r="H1867" s="155">
        <v>-0.7</v>
      </c>
      <c r="I1867" s="156"/>
      <c r="L1867" s="151"/>
      <c r="M1867" s="157"/>
      <c r="T1867" s="158"/>
      <c r="AT1867" s="153" t="s">
        <v>207</v>
      </c>
      <c r="AU1867" s="153" t="s">
        <v>86</v>
      </c>
      <c r="AV1867" s="12" t="s">
        <v>86</v>
      </c>
      <c r="AW1867" s="12" t="s">
        <v>30</v>
      </c>
      <c r="AX1867" s="12" t="s">
        <v>73</v>
      </c>
      <c r="AY1867" s="153" t="s">
        <v>199</v>
      </c>
    </row>
    <row r="1868" spans="2:65" s="15" customFormat="1" ht="12">
      <c r="B1868" s="184"/>
      <c r="D1868" s="152" t="s">
        <v>207</v>
      </c>
      <c r="E1868" s="185" t="s">
        <v>1</v>
      </c>
      <c r="F1868" s="186" t="s">
        <v>658</v>
      </c>
      <c r="H1868" s="185" t="s">
        <v>1</v>
      </c>
      <c r="I1868" s="187"/>
      <c r="L1868" s="184"/>
      <c r="M1868" s="188"/>
      <c r="T1868" s="189"/>
      <c r="AT1868" s="185" t="s">
        <v>207</v>
      </c>
      <c r="AU1868" s="185" t="s">
        <v>86</v>
      </c>
      <c r="AV1868" s="15" t="s">
        <v>80</v>
      </c>
      <c r="AW1868" s="15" t="s">
        <v>30</v>
      </c>
      <c r="AX1868" s="15" t="s">
        <v>73</v>
      </c>
      <c r="AY1868" s="185" t="s">
        <v>199</v>
      </c>
    </row>
    <row r="1869" spans="2:65" s="12" customFormat="1" ht="12">
      <c r="B1869" s="151"/>
      <c r="D1869" s="152" t="s">
        <v>207</v>
      </c>
      <c r="E1869" s="153" t="s">
        <v>1</v>
      </c>
      <c r="F1869" s="154" t="s">
        <v>659</v>
      </c>
      <c r="H1869" s="155">
        <v>12.14</v>
      </c>
      <c r="I1869" s="156"/>
      <c r="L1869" s="151"/>
      <c r="M1869" s="157"/>
      <c r="T1869" s="158"/>
      <c r="AT1869" s="153" t="s">
        <v>207</v>
      </c>
      <c r="AU1869" s="153" t="s">
        <v>86</v>
      </c>
      <c r="AV1869" s="12" t="s">
        <v>86</v>
      </c>
      <c r="AW1869" s="12" t="s">
        <v>30</v>
      </c>
      <c r="AX1869" s="12" t="s">
        <v>73</v>
      </c>
      <c r="AY1869" s="153" t="s">
        <v>199</v>
      </c>
    </row>
    <row r="1870" spans="2:65" s="12" customFormat="1" ht="12">
      <c r="B1870" s="151"/>
      <c r="D1870" s="152" t="s">
        <v>207</v>
      </c>
      <c r="E1870" s="153" t="s">
        <v>1</v>
      </c>
      <c r="F1870" s="154" t="s">
        <v>660</v>
      </c>
      <c r="H1870" s="155">
        <v>-1.5</v>
      </c>
      <c r="I1870" s="156"/>
      <c r="L1870" s="151"/>
      <c r="M1870" s="157"/>
      <c r="T1870" s="158"/>
      <c r="AT1870" s="153" t="s">
        <v>207</v>
      </c>
      <c r="AU1870" s="153" t="s">
        <v>86</v>
      </c>
      <c r="AV1870" s="12" t="s">
        <v>86</v>
      </c>
      <c r="AW1870" s="12" t="s">
        <v>30</v>
      </c>
      <c r="AX1870" s="12" t="s">
        <v>73</v>
      </c>
      <c r="AY1870" s="153" t="s">
        <v>199</v>
      </c>
    </row>
    <row r="1871" spans="2:65" s="15" customFormat="1" ht="12">
      <c r="B1871" s="184"/>
      <c r="D1871" s="152" t="s">
        <v>207</v>
      </c>
      <c r="E1871" s="185" t="s">
        <v>1</v>
      </c>
      <c r="F1871" s="186" t="s">
        <v>661</v>
      </c>
      <c r="H1871" s="185" t="s">
        <v>1</v>
      </c>
      <c r="I1871" s="187"/>
      <c r="L1871" s="184"/>
      <c r="M1871" s="188"/>
      <c r="T1871" s="189"/>
      <c r="AT1871" s="185" t="s">
        <v>207</v>
      </c>
      <c r="AU1871" s="185" t="s">
        <v>86</v>
      </c>
      <c r="AV1871" s="15" t="s">
        <v>80</v>
      </c>
      <c r="AW1871" s="15" t="s">
        <v>30</v>
      </c>
      <c r="AX1871" s="15" t="s">
        <v>73</v>
      </c>
      <c r="AY1871" s="185" t="s">
        <v>199</v>
      </c>
    </row>
    <row r="1872" spans="2:65" s="12" customFormat="1" ht="12">
      <c r="B1872" s="151"/>
      <c r="D1872" s="152" t="s">
        <v>207</v>
      </c>
      <c r="E1872" s="153" t="s">
        <v>1</v>
      </c>
      <c r="F1872" s="154" t="s">
        <v>662</v>
      </c>
      <c r="H1872" s="155">
        <v>10.25</v>
      </c>
      <c r="I1872" s="156"/>
      <c r="L1872" s="151"/>
      <c r="M1872" s="157"/>
      <c r="T1872" s="158"/>
      <c r="AT1872" s="153" t="s">
        <v>207</v>
      </c>
      <c r="AU1872" s="153" t="s">
        <v>86</v>
      </c>
      <c r="AV1872" s="12" t="s">
        <v>86</v>
      </c>
      <c r="AW1872" s="12" t="s">
        <v>30</v>
      </c>
      <c r="AX1872" s="12" t="s">
        <v>73</v>
      </c>
      <c r="AY1872" s="153" t="s">
        <v>199</v>
      </c>
    </row>
    <row r="1873" spans="2:51" s="12" customFormat="1" ht="12">
      <c r="B1873" s="151"/>
      <c r="D1873" s="152" t="s">
        <v>207</v>
      </c>
      <c r="E1873" s="153" t="s">
        <v>1</v>
      </c>
      <c r="F1873" s="154" t="s">
        <v>663</v>
      </c>
      <c r="H1873" s="155">
        <v>-0.7</v>
      </c>
      <c r="I1873" s="156"/>
      <c r="L1873" s="151"/>
      <c r="M1873" s="157"/>
      <c r="T1873" s="158"/>
      <c r="AT1873" s="153" t="s">
        <v>207</v>
      </c>
      <c r="AU1873" s="153" t="s">
        <v>86</v>
      </c>
      <c r="AV1873" s="12" t="s">
        <v>86</v>
      </c>
      <c r="AW1873" s="12" t="s">
        <v>30</v>
      </c>
      <c r="AX1873" s="12" t="s">
        <v>73</v>
      </c>
      <c r="AY1873" s="153" t="s">
        <v>199</v>
      </c>
    </row>
    <row r="1874" spans="2:51" s="15" customFormat="1" ht="12">
      <c r="B1874" s="184"/>
      <c r="D1874" s="152" t="s">
        <v>207</v>
      </c>
      <c r="E1874" s="185" t="s">
        <v>1</v>
      </c>
      <c r="F1874" s="186" t="s">
        <v>2719</v>
      </c>
      <c r="H1874" s="185" t="s">
        <v>1</v>
      </c>
      <c r="I1874" s="187"/>
      <c r="L1874" s="184"/>
      <c r="M1874" s="188"/>
      <c r="T1874" s="189"/>
      <c r="AT1874" s="185" t="s">
        <v>207</v>
      </c>
      <c r="AU1874" s="185" t="s">
        <v>86</v>
      </c>
      <c r="AV1874" s="15" t="s">
        <v>80</v>
      </c>
      <c r="AW1874" s="15" t="s">
        <v>30</v>
      </c>
      <c r="AX1874" s="15" t="s">
        <v>73</v>
      </c>
      <c r="AY1874" s="185" t="s">
        <v>199</v>
      </c>
    </row>
    <row r="1875" spans="2:51" s="12" customFormat="1" ht="12">
      <c r="B1875" s="151"/>
      <c r="D1875" s="152" t="s">
        <v>207</v>
      </c>
      <c r="E1875" s="153" t="s">
        <v>1</v>
      </c>
      <c r="F1875" s="154" t="s">
        <v>2720</v>
      </c>
      <c r="H1875" s="155">
        <v>10.25</v>
      </c>
      <c r="I1875" s="156"/>
      <c r="L1875" s="151"/>
      <c r="M1875" s="157"/>
      <c r="T1875" s="158"/>
      <c r="AT1875" s="153" t="s">
        <v>207</v>
      </c>
      <c r="AU1875" s="153" t="s">
        <v>86</v>
      </c>
      <c r="AV1875" s="12" t="s">
        <v>86</v>
      </c>
      <c r="AW1875" s="12" t="s">
        <v>30</v>
      </c>
      <c r="AX1875" s="12" t="s">
        <v>73</v>
      </c>
      <c r="AY1875" s="153" t="s">
        <v>199</v>
      </c>
    </row>
    <row r="1876" spans="2:51" s="12" customFormat="1" ht="12">
      <c r="B1876" s="151"/>
      <c r="D1876" s="152" t="s">
        <v>207</v>
      </c>
      <c r="E1876" s="153" t="s">
        <v>1</v>
      </c>
      <c r="F1876" s="154" t="s">
        <v>2721</v>
      </c>
      <c r="H1876" s="155">
        <v>-0.9</v>
      </c>
      <c r="I1876" s="156"/>
      <c r="L1876" s="151"/>
      <c r="M1876" s="157"/>
      <c r="T1876" s="158"/>
      <c r="AT1876" s="153" t="s">
        <v>207</v>
      </c>
      <c r="AU1876" s="153" t="s">
        <v>86</v>
      </c>
      <c r="AV1876" s="12" t="s">
        <v>86</v>
      </c>
      <c r="AW1876" s="12" t="s">
        <v>30</v>
      </c>
      <c r="AX1876" s="12" t="s">
        <v>73</v>
      </c>
      <c r="AY1876" s="153" t="s">
        <v>199</v>
      </c>
    </row>
    <row r="1877" spans="2:51" s="15" customFormat="1" ht="12">
      <c r="B1877" s="184"/>
      <c r="D1877" s="152" t="s">
        <v>207</v>
      </c>
      <c r="E1877" s="185" t="s">
        <v>1</v>
      </c>
      <c r="F1877" s="186" t="s">
        <v>2722</v>
      </c>
      <c r="H1877" s="185" t="s">
        <v>1</v>
      </c>
      <c r="I1877" s="187"/>
      <c r="L1877" s="184"/>
      <c r="M1877" s="188"/>
      <c r="T1877" s="189"/>
      <c r="AT1877" s="185" t="s">
        <v>207</v>
      </c>
      <c r="AU1877" s="185" t="s">
        <v>86</v>
      </c>
      <c r="AV1877" s="15" t="s">
        <v>80</v>
      </c>
      <c r="AW1877" s="15" t="s">
        <v>30</v>
      </c>
      <c r="AX1877" s="15" t="s">
        <v>73</v>
      </c>
      <c r="AY1877" s="185" t="s">
        <v>199</v>
      </c>
    </row>
    <row r="1878" spans="2:51" s="12" customFormat="1" ht="12">
      <c r="B1878" s="151"/>
      <c r="D1878" s="152" t="s">
        <v>207</v>
      </c>
      <c r="E1878" s="153" t="s">
        <v>1</v>
      </c>
      <c r="F1878" s="154" t="s">
        <v>2720</v>
      </c>
      <c r="H1878" s="155">
        <v>10.25</v>
      </c>
      <c r="I1878" s="156"/>
      <c r="L1878" s="151"/>
      <c r="M1878" s="157"/>
      <c r="T1878" s="158"/>
      <c r="AT1878" s="153" t="s">
        <v>207</v>
      </c>
      <c r="AU1878" s="153" t="s">
        <v>86</v>
      </c>
      <c r="AV1878" s="12" t="s">
        <v>86</v>
      </c>
      <c r="AW1878" s="12" t="s">
        <v>30</v>
      </c>
      <c r="AX1878" s="12" t="s">
        <v>73</v>
      </c>
      <c r="AY1878" s="153" t="s">
        <v>199</v>
      </c>
    </row>
    <row r="1879" spans="2:51" s="12" customFormat="1" ht="12">
      <c r="B1879" s="151"/>
      <c r="D1879" s="152" t="s">
        <v>207</v>
      </c>
      <c r="E1879" s="153" t="s">
        <v>1</v>
      </c>
      <c r="F1879" s="154" t="s">
        <v>2721</v>
      </c>
      <c r="H1879" s="155">
        <v>-0.9</v>
      </c>
      <c r="I1879" s="156"/>
      <c r="L1879" s="151"/>
      <c r="M1879" s="157"/>
      <c r="T1879" s="158"/>
      <c r="AT1879" s="153" t="s">
        <v>207</v>
      </c>
      <c r="AU1879" s="153" t="s">
        <v>86</v>
      </c>
      <c r="AV1879" s="12" t="s">
        <v>86</v>
      </c>
      <c r="AW1879" s="12" t="s">
        <v>30</v>
      </c>
      <c r="AX1879" s="12" t="s">
        <v>73</v>
      </c>
      <c r="AY1879" s="153" t="s">
        <v>199</v>
      </c>
    </row>
    <row r="1880" spans="2:51" s="15" customFormat="1" ht="12">
      <c r="B1880" s="184"/>
      <c r="D1880" s="152" t="s">
        <v>207</v>
      </c>
      <c r="E1880" s="185" t="s">
        <v>1</v>
      </c>
      <c r="F1880" s="186" t="s">
        <v>2723</v>
      </c>
      <c r="H1880" s="185" t="s">
        <v>1</v>
      </c>
      <c r="I1880" s="187"/>
      <c r="L1880" s="184"/>
      <c r="M1880" s="188"/>
      <c r="T1880" s="189"/>
      <c r="AT1880" s="185" t="s">
        <v>207</v>
      </c>
      <c r="AU1880" s="185" t="s">
        <v>86</v>
      </c>
      <c r="AV1880" s="15" t="s">
        <v>80</v>
      </c>
      <c r="AW1880" s="15" t="s">
        <v>30</v>
      </c>
      <c r="AX1880" s="15" t="s">
        <v>73</v>
      </c>
      <c r="AY1880" s="185" t="s">
        <v>199</v>
      </c>
    </row>
    <row r="1881" spans="2:51" s="12" customFormat="1" ht="12">
      <c r="B1881" s="151"/>
      <c r="D1881" s="152" t="s">
        <v>207</v>
      </c>
      <c r="E1881" s="153" t="s">
        <v>1</v>
      </c>
      <c r="F1881" s="154" t="s">
        <v>2720</v>
      </c>
      <c r="H1881" s="155">
        <v>10.25</v>
      </c>
      <c r="I1881" s="156"/>
      <c r="L1881" s="151"/>
      <c r="M1881" s="157"/>
      <c r="T1881" s="158"/>
      <c r="AT1881" s="153" t="s">
        <v>207</v>
      </c>
      <c r="AU1881" s="153" t="s">
        <v>86</v>
      </c>
      <c r="AV1881" s="12" t="s">
        <v>86</v>
      </c>
      <c r="AW1881" s="12" t="s">
        <v>30</v>
      </c>
      <c r="AX1881" s="12" t="s">
        <v>73</v>
      </c>
      <c r="AY1881" s="153" t="s">
        <v>199</v>
      </c>
    </row>
    <row r="1882" spans="2:51" s="12" customFormat="1" ht="12">
      <c r="B1882" s="151"/>
      <c r="D1882" s="152" t="s">
        <v>207</v>
      </c>
      <c r="E1882" s="153" t="s">
        <v>1</v>
      </c>
      <c r="F1882" s="154" t="s">
        <v>2721</v>
      </c>
      <c r="H1882" s="155">
        <v>-0.9</v>
      </c>
      <c r="I1882" s="156"/>
      <c r="L1882" s="151"/>
      <c r="M1882" s="157"/>
      <c r="T1882" s="158"/>
      <c r="AT1882" s="153" t="s">
        <v>207</v>
      </c>
      <c r="AU1882" s="153" t="s">
        <v>86</v>
      </c>
      <c r="AV1882" s="12" t="s">
        <v>86</v>
      </c>
      <c r="AW1882" s="12" t="s">
        <v>30</v>
      </c>
      <c r="AX1882" s="12" t="s">
        <v>73</v>
      </c>
      <c r="AY1882" s="153" t="s">
        <v>199</v>
      </c>
    </row>
    <row r="1883" spans="2:51" s="15" customFormat="1" ht="12">
      <c r="B1883" s="184"/>
      <c r="D1883" s="152" t="s">
        <v>207</v>
      </c>
      <c r="E1883" s="185" t="s">
        <v>1</v>
      </c>
      <c r="F1883" s="186" t="s">
        <v>664</v>
      </c>
      <c r="H1883" s="185" t="s">
        <v>1</v>
      </c>
      <c r="I1883" s="187"/>
      <c r="L1883" s="184"/>
      <c r="M1883" s="188"/>
      <c r="T1883" s="189"/>
      <c r="AT1883" s="185" t="s">
        <v>207</v>
      </c>
      <c r="AU1883" s="185" t="s">
        <v>86</v>
      </c>
      <c r="AV1883" s="15" t="s">
        <v>80</v>
      </c>
      <c r="AW1883" s="15" t="s">
        <v>30</v>
      </c>
      <c r="AX1883" s="15" t="s">
        <v>73</v>
      </c>
      <c r="AY1883" s="185" t="s">
        <v>199</v>
      </c>
    </row>
    <row r="1884" spans="2:51" s="12" customFormat="1" ht="12">
      <c r="B1884" s="151"/>
      <c r="D1884" s="152" t="s">
        <v>207</v>
      </c>
      <c r="E1884" s="153" t="s">
        <v>1</v>
      </c>
      <c r="F1884" s="154" t="s">
        <v>665</v>
      </c>
      <c r="H1884" s="155">
        <v>17.05</v>
      </c>
      <c r="I1884" s="156"/>
      <c r="L1884" s="151"/>
      <c r="M1884" s="157"/>
      <c r="T1884" s="158"/>
      <c r="AT1884" s="153" t="s">
        <v>207</v>
      </c>
      <c r="AU1884" s="153" t="s">
        <v>86</v>
      </c>
      <c r="AV1884" s="12" t="s">
        <v>86</v>
      </c>
      <c r="AW1884" s="12" t="s">
        <v>30</v>
      </c>
      <c r="AX1884" s="12" t="s">
        <v>73</v>
      </c>
      <c r="AY1884" s="153" t="s">
        <v>199</v>
      </c>
    </row>
    <row r="1885" spans="2:51" s="12" customFormat="1" ht="12">
      <c r="B1885" s="151"/>
      <c r="D1885" s="152" t="s">
        <v>207</v>
      </c>
      <c r="E1885" s="153" t="s">
        <v>1</v>
      </c>
      <c r="F1885" s="154" t="s">
        <v>666</v>
      </c>
      <c r="H1885" s="155">
        <v>-1.9</v>
      </c>
      <c r="I1885" s="156"/>
      <c r="L1885" s="151"/>
      <c r="M1885" s="157"/>
      <c r="T1885" s="158"/>
      <c r="AT1885" s="153" t="s">
        <v>207</v>
      </c>
      <c r="AU1885" s="153" t="s">
        <v>86</v>
      </c>
      <c r="AV1885" s="12" t="s">
        <v>86</v>
      </c>
      <c r="AW1885" s="12" t="s">
        <v>30</v>
      </c>
      <c r="AX1885" s="12" t="s">
        <v>73</v>
      </c>
      <c r="AY1885" s="153" t="s">
        <v>199</v>
      </c>
    </row>
    <row r="1886" spans="2:51" s="15" customFormat="1" ht="12">
      <c r="B1886" s="184"/>
      <c r="D1886" s="152" t="s">
        <v>207</v>
      </c>
      <c r="E1886" s="185" t="s">
        <v>1</v>
      </c>
      <c r="F1886" s="186" t="s">
        <v>2724</v>
      </c>
      <c r="H1886" s="185" t="s">
        <v>1</v>
      </c>
      <c r="I1886" s="187"/>
      <c r="L1886" s="184"/>
      <c r="M1886" s="188"/>
      <c r="T1886" s="189"/>
      <c r="AT1886" s="185" t="s">
        <v>207</v>
      </c>
      <c r="AU1886" s="185" t="s">
        <v>86</v>
      </c>
      <c r="AV1886" s="15" t="s">
        <v>80</v>
      </c>
      <c r="AW1886" s="15" t="s">
        <v>30</v>
      </c>
      <c r="AX1886" s="15" t="s">
        <v>73</v>
      </c>
      <c r="AY1886" s="185" t="s">
        <v>199</v>
      </c>
    </row>
    <row r="1887" spans="2:51" s="12" customFormat="1" ht="12">
      <c r="B1887" s="151"/>
      <c r="D1887" s="152" t="s">
        <v>207</v>
      </c>
      <c r="E1887" s="153" t="s">
        <v>1</v>
      </c>
      <c r="F1887" s="154" t="s">
        <v>2720</v>
      </c>
      <c r="H1887" s="155">
        <v>10.25</v>
      </c>
      <c r="I1887" s="156"/>
      <c r="L1887" s="151"/>
      <c r="M1887" s="157"/>
      <c r="T1887" s="158"/>
      <c r="AT1887" s="153" t="s">
        <v>207</v>
      </c>
      <c r="AU1887" s="153" t="s">
        <v>86</v>
      </c>
      <c r="AV1887" s="12" t="s">
        <v>86</v>
      </c>
      <c r="AW1887" s="12" t="s">
        <v>30</v>
      </c>
      <c r="AX1887" s="12" t="s">
        <v>73</v>
      </c>
      <c r="AY1887" s="153" t="s">
        <v>199</v>
      </c>
    </row>
    <row r="1888" spans="2:51" s="12" customFormat="1" ht="12">
      <c r="B1888" s="151"/>
      <c r="D1888" s="152" t="s">
        <v>207</v>
      </c>
      <c r="E1888" s="153" t="s">
        <v>1</v>
      </c>
      <c r="F1888" s="154" t="s">
        <v>2721</v>
      </c>
      <c r="H1888" s="155">
        <v>-0.9</v>
      </c>
      <c r="I1888" s="156"/>
      <c r="L1888" s="151"/>
      <c r="M1888" s="157"/>
      <c r="T1888" s="158"/>
      <c r="AT1888" s="153" t="s">
        <v>207</v>
      </c>
      <c r="AU1888" s="153" t="s">
        <v>86</v>
      </c>
      <c r="AV1888" s="12" t="s">
        <v>86</v>
      </c>
      <c r="AW1888" s="12" t="s">
        <v>30</v>
      </c>
      <c r="AX1888" s="12" t="s">
        <v>73</v>
      </c>
      <c r="AY1888" s="153" t="s">
        <v>199</v>
      </c>
    </row>
    <row r="1889" spans="2:65" s="15" customFormat="1" ht="12">
      <c r="B1889" s="184"/>
      <c r="D1889" s="152" t="s">
        <v>207</v>
      </c>
      <c r="E1889" s="185" t="s">
        <v>1</v>
      </c>
      <c r="F1889" s="186" t="s">
        <v>2725</v>
      </c>
      <c r="H1889" s="185" t="s">
        <v>1</v>
      </c>
      <c r="I1889" s="187"/>
      <c r="L1889" s="184"/>
      <c r="M1889" s="188"/>
      <c r="T1889" s="189"/>
      <c r="AT1889" s="185" t="s">
        <v>207</v>
      </c>
      <c r="AU1889" s="185" t="s">
        <v>86</v>
      </c>
      <c r="AV1889" s="15" t="s">
        <v>80</v>
      </c>
      <c r="AW1889" s="15" t="s">
        <v>30</v>
      </c>
      <c r="AX1889" s="15" t="s">
        <v>73</v>
      </c>
      <c r="AY1889" s="185" t="s">
        <v>199</v>
      </c>
    </row>
    <row r="1890" spans="2:65" s="12" customFormat="1" ht="12">
      <c r="B1890" s="151"/>
      <c r="D1890" s="152" t="s">
        <v>207</v>
      </c>
      <c r="E1890" s="153" t="s">
        <v>1</v>
      </c>
      <c r="F1890" s="154" t="s">
        <v>2720</v>
      </c>
      <c r="H1890" s="155">
        <v>10.25</v>
      </c>
      <c r="I1890" s="156"/>
      <c r="L1890" s="151"/>
      <c r="M1890" s="157"/>
      <c r="T1890" s="158"/>
      <c r="AT1890" s="153" t="s">
        <v>207</v>
      </c>
      <c r="AU1890" s="153" t="s">
        <v>86</v>
      </c>
      <c r="AV1890" s="12" t="s">
        <v>86</v>
      </c>
      <c r="AW1890" s="12" t="s">
        <v>30</v>
      </c>
      <c r="AX1890" s="12" t="s">
        <v>73</v>
      </c>
      <c r="AY1890" s="153" t="s">
        <v>199</v>
      </c>
    </row>
    <row r="1891" spans="2:65" s="12" customFormat="1" ht="12">
      <c r="B1891" s="151"/>
      <c r="D1891" s="152" t="s">
        <v>207</v>
      </c>
      <c r="E1891" s="153" t="s">
        <v>1</v>
      </c>
      <c r="F1891" s="154" t="s">
        <v>2721</v>
      </c>
      <c r="H1891" s="155">
        <v>-0.9</v>
      </c>
      <c r="I1891" s="156"/>
      <c r="L1891" s="151"/>
      <c r="M1891" s="157"/>
      <c r="T1891" s="158"/>
      <c r="AT1891" s="153" t="s">
        <v>207</v>
      </c>
      <c r="AU1891" s="153" t="s">
        <v>86</v>
      </c>
      <c r="AV1891" s="12" t="s">
        <v>86</v>
      </c>
      <c r="AW1891" s="12" t="s">
        <v>30</v>
      </c>
      <c r="AX1891" s="12" t="s">
        <v>73</v>
      </c>
      <c r="AY1891" s="153" t="s">
        <v>199</v>
      </c>
    </row>
    <row r="1892" spans="2:65" s="15" customFormat="1" ht="12">
      <c r="B1892" s="184"/>
      <c r="D1892" s="152" t="s">
        <v>207</v>
      </c>
      <c r="E1892" s="185" t="s">
        <v>1</v>
      </c>
      <c r="F1892" s="186" t="s">
        <v>2726</v>
      </c>
      <c r="H1892" s="185" t="s">
        <v>1</v>
      </c>
      <c r="I1892" s="187"/>
      <c r="L1892" s="184"/>
      <c r="M1892" s="188"/>
      <c r="T1892" s="189"/>
      <c r="AT1892" s="185" t="s">
        <v>207</v>
      </c>
      <c r="AU1892" s="185" t="s">
        <v>86</v>
      </c>
      <c r="AV1892" s="15" t="s">
        <v>80</v>
      </c>
      <c r="AW1892" s="15" t="s">
        <v>30</v>
      </c>
      <c r="AX1892" s="15" t="s">
        <v>73</v>
      </c>
      <c r="AY1892" s="185" t="s">
        <v>199</v>
      </c>
    </row>
    <row r="1893" spans="2:65" s="12" customFormat="1" ht="12">
      <c r="B1893" s="151"/>
      <c r="D1893" s="152" t="s">
        <v>207</v>
      </c>
      <c r="E1893" s="153" t="s">
        <v>1</v>
      </c>
      <c r="F1893" s="154" t="s">
        <v>2727</v>
      </c>
      <c r="H1893" s="155">
        <v>11.1</v>
      </c>
      <c r="I1893" s="156"/>
      <c r="L1893" s="151"/>
      <c r="M1893" s="157"/>
      <c r="T1893" s="158"/>
      <c r="AT1893" s="153" t="s">
        <v>207</v>
      </c>
      <c r="AU1893" s="153" t="s">
        <v>86</v>
      </c>
      <c r="AV1893" s="12" t="s">
        <v>86</v>
      </c>
      <c r="AW1893" s="12" t="s">
        <v>30</v>
      </c>
      <c r="AX1893" s="12" t="s">
        <v>73</v>
      </c>
      <c r="AY1893" s="153" t="s">
        <v>199</v>
      </c>
    </row>
    <row r="1894" spans="2:65" s="12" customFormat="1" ht="12">
      <c r="B1894" s="151"/>
      <c r="D1894" s="152" t="s">
        <v>207</v>
      </c>
      <c r="E1894" s="153" t="s">
        <v>1</v>
      </c>
      <c r="F1894" s="154" t="s">
        <v>2721</v>
      </c>
      <c r="H1894" s="155">
        <v>-0.9</v>
      </c>
      <c r="I1894" s="156"/>
      <c r="L1894" s="151"/>
      <c r="M1894" s="157"/>
      <c r="T1894" s="158"/>
      <c r="AT1894" s="153" t="s">
        <v>207</v>
      </c>
      <c r="AU1894" s="153" t="s">
        <v>86</v>
      </c>
      <c r="AV1894" s="12" t="s">
        <v>86</v>
      </c>
      <c r="AW1894" s="12" t="s">
        <v>30</v>
      </c>
      <c r="AX1894" s="12" t="s">
        <v>73</v>
      </c>
      <c r="AY1894" s="153" t="s">
        <v>199</v>
      </c>
    </row>
    <row r="1895" spans="2:65" s="15" customFormat="1" ht="12">
      <c r="B1895" s="184"/>
      <c r="D1895" s="152" t="s">
        <v>207</v>
      </c>
      <c r="E1895" s="185" t="s">
        <v>1</v>
      </c>
      <c r="F1895" s="186" t="s">
        <v>2728</v>
      </c>
      <c r="H1895" s="185" t="s">
        <v>1</v>
      </c>
      <c r="I1895" s="187"/>
      <c r="L1895" s="184"/>
      <c r="M1895" s="188"/>
      <c r="T1895" s="189"/>
      <c r="AT1895" s="185" t="s">
        <v>207</v>
      </c>
      <c r="AU1895" s="185" t="s">
        <v>86</v>
      </c>
      <c r="AV1895" s="15" t="s">
        <v>80</v>
      </c>
      <c r="AW1895" s="15" t="s">
        <v>30</v>
      </c>
      <c r="AX1895" s="15" t="s">
        <v>73</v>
      </c>
      <c r="AY1895" s="185" t="s">
        <v>199</v>
      </c>
    </row>
    <row r="1896" spans="2:65" s="12" customFormat="1" ht="12">
      <c r="B1896" s="151"/>
      <c r="D1896" s="152" t="s">
        <v>207</v>
      </c>
      <c r="E1896" s="153" t="s">
        <v>1</v>
      </c>
      <c r="F1896" s="154" t="s">
        <v>2729</v>
      </c>
      <c r="H1896" s="155">
        <v>6.5</v>
      </c>
      <c r="I1896" s="156"/>
      <c r="L1896" s="151"/>
      <c r="M1896" s="157"/>
      <c r="T1896" s="158"/>
      <c r="AT1896" s="153" t="s">
        <v>207</v>
      </c>
      <c r="AU1896" s="153" t="s">
        <v>86</v>
      </c>
      <c r="AV1896" s="12" t="s">
        <v>86</v>
      </c>
      <c r="AW1896" s="12" t="s">
        <v>30</v>
      </c>
      <c r="AX1896" s="12" t="s">
        <v>73</v>
      </c>
      <c r="AY1896" s="153" t="s">
        <v>199</v>
      </c>
    </row>
    <row r="1897" spans="2:65" s="12" customFormat="1" ht="12">
      <c r="B1897" s="151"/>
      <c r="D1897" s="152" t="s">
        <v>207</v>
      </c>
      <c r="E1897" s="153" t="s">
        <v>1</v>
      </c>
      <c r="F1897" s="154" t="s">
        <v>663</v>
      </c>
      <c r="H1897" s="155">
        <v>-0.7</v>
      </c>
      <c r="I1897" s="156"/>
      <c r="L1897" s="151"/>
      <c r="M1897" s="157"/>
      <c r="T1897" s="158"/>
      <c r="AT1897" s="153" t="s">
        <v>207</v>
      </c>
      <c r="AU1897" s="153" t="s">
        <v>86</v>
      </c>
      <c r="AV1897" s="12" t="s">
        <v>86</v>
      </c>
      <c r="AW1897" s="12" t="s">
        <v>30</v>
      </c>
      <c r="AX1897" s="12" t="s">
        <v>73</v>
      </c>
      <c r="AY1897" s="153" t="s">
        <v>199</v>
      </c>
    </row>
    <row r="1898" spans="2:65" s="15" customFormat="1" ht="12">
      <c r="B1898" s="184"/>
      <c r="D1898" s="152" t="s">
        <v>207</v>
      </c>
      <c r="E1898" s="185" t="s">
        <v>1</v>
      </c>
      <c r="F1898" s="186" t="s">
        <v>2730</v>
      </c>
      <c r="H1898" s="185" t="s">
        <v>1</v>
      </c>
      <c r="I1898" s="187"/>
      <c r="L1898" s="184"/>
      <c r="M1898" s="188"/>
      <c r="T1898" s="189"/>
      <c r="AT1898" s="185" t="s">
        <v>207</v>
      </c>
      <c r="AU1898" s="185" t="s">
        <v>86</v>
      </c>
      <c r="AV1898" s="15" t="s">
        <v>80</v>
      </c>
      <c r="AW1898" s="15" t="s">
        <v>30</v>
      </c>
      <c r="AX1898" s="15" t="s">
        <v>73</v>
      </c>
      <c r="AY1898" s="185" t="s">
        <v>199</v>
      </c>
    </row>
    <row r="1899" spans="2:65" s="12" customFormat="1" ht="12">
      <c r="B1899" s="151"/>
      <c r="D1899" s="152" t="s">
        <v>207</v>
      </c>
      <c r="E1899" s="153" t="s">
        <v>1</v>
      </c>
      <c r="F1899" s="154" t="s">
        <v>2731</v>
      </c>
      <c r="H1899" s="155">
        <v>6.85</v>
      </c>
      <c r="I1899" s="156"/>
      <c r="L1899" s="151"/>
      <c r="M1899" s="157"/>
      <c r="T1899" s="158"/>
      <c r="AT1899" s="153" t="s">
        <v>207</v>
      </c>
      <c r="AU1899" s="153" t="s">
        <v>86</v>
      </c>
      <c r="AV1899" s="12" t="s">
        <v>86</v>
      </c>
      <c r="AW1899" s="12" t="s">
        <v>30</v>
      </c>
      <c r="AX1899" s="12" t="s">
        <v>73</v>
      </c>
      <c r="AY1899" s="153" t="s">
        <v>199</v>
      </c>
    </row>
    <row r="1900" spans="2:65" s="12" customFormat="1" ht="12">
      <c r="B1900" s="151"/>
      <c r="D1900" s="152" t="s">
        <v>207</v>
      </c>
      <c r="E1900" s="153" t="s">
        <v>1</v>
      </c>
      <c r="F1900" s="154" t="s">
        <v>663</v>
      </c>
      <c r="H1900" s="155">
        <v>-0.7</v>
      </c>
      <c r="I1900" s="156"/>
      <c r="L1900" s="151"/>
      <c r="M1900" s="157"/>
      <c r="T1900" s="158"/>
      <c r="AT1900" s="153" t="s">
        <v>207</v>
      </c>
      <c r="AU1900" s="153" t="s">
        <v>86</v>
      </c>
      <c r="AV1900" s="12" t="s">
        <v>86</v>
      </c>
      <c r="AW1900" s="12" t="s">
        <v>30</v>
      </c>
      <c r="AX1900" s="12" t="s">
        <v>73</v>
      </c>
      <c r="AY1900" s="153" t="s">
        <v>199</v>
      </c>
    </row>
    <row r="1901" spans="2:65" s="13" customFormat="1" ht="12">
      <c r="B1901" s="159"/>
      <c r="D1901" s="152" t="s">
        <v>207</v>
      </c>
      <c r="E1901" s="160" t="s">
        <v>1</v>
      </c>
      <c r="F1901" s="161" t="s">
        <v>209</v>
      </c>
      <c r="H1901" s="162">
        <v>133.19999999999996</v>
      </c>
      <c r="I1901" s="163"/>
      <c r="L1901" s="159"/>
      <c r="M1901" s="164"/>
      <c r="T1901" s="165"/>
      <c r="AT1901" s="160" t="s">
        <v>207</v>
      </c>
      <c r="AU1901" s="160" t="s">
        <v>86</v>
      </c>
      <c r="AV1901" s="13" t="s">
        <v>205</v>
      </c>
      <c r="AW1901" s="13" t="s">
        <v>30</v>
      </c>
      <c r="AX1901" s="13" t="s">
        <v>80</v>
      </c>
      <c r="AY1901" s="160" t="s">
        <v>199</v>
      </c>
    </row>
    <row r="1902" spans="2:65" s="12" customFormat="1" ht="12">
      <c r="B1902" s="151"/>
      <c r="D1902" s="152" t="s">
        <v>207</v>
      </c>
      <c r="E1902" s="153" t="s">
        <v>1</v>
      </c>
      <c r="F1902" s="154" t="s">
        <v>401</v>
      </c>
      <c r="H1902" s="155">
        <v>35</v>
      </c>
      <c r="I1902" s="156"/>
      <c r="L1902" s="151"/>
      <c r="M1902" s="157"/>
      <c r="T1902" s="158"/>
      <c r="AT1902" s="153" t="s">
        <v>207</v>
      </c>
      <c r="AU1902" s="153" t="s">
        <v>86</v>
      </c>
      <c r="AV1902" s="12" t="s">
        <v>86</v>
      </c>
      <c r="AW1902" s="12" t="s">
        <v>30</v>
      </c>
      <c r="AX1902" s="12" t="s">
        <v>73</v>
      </c>
      <c r="AY1902" s="153" t="s">
        <v>199</v>
      </c>
    </row>
    <row r="1903" spans="2:65" s="1" customFormat="1" ht="24.25" customHeight="1">
      <c r="B1903" s="32"/>
      <c r="C1903" s="137" t="s">
        <v>2732</v>
      </c>
      <c r="D1903" s="137" t="s">
        <v>201</v>
      </c>
      <c r="E1903" s="138" t="s">
        <v>2733</v>
      </c>
      <c r="F1903" s="139" t="s">
        <v>2734</v>
      </c>
      <c r="G1903" s="140" t="s">
        <v>264</v>
      </c>
      <c r="H1903" s="141">
        <v>133.19999999999999</v>
      </c>
      <c r="I1903" s="142"/>
      <c r="J1903" s="143">
        <f>ROUND(I1903*H1903,2)</f>
        <v>0</v>
      </c>
      <c r="K1903" s="144"/>
      <c r="L1903" s="32"/>
      <c r="M1903" s="145" t="s">
        <v>1</v>
      </c>
      <c r="N1903" s="146" t="s">
        <v>39</v>
      </c>
      <c r="P1903" s="147">
        <f>O1903*H1903</f>
        <v>0</v>
      </c>
      <c r="Q1903" s="147">
        <v>2.0000000000000002E-5</v>
      </c>
      <c r="R1903" s="147">
        <f>Q1903*H1903</f>
        <v>2.6640000000000001E-3</v>
      </c>
      <c r="S1903" s="147">
        <v>0</v>
      </c>
      <c r="T1903" s="148">
        <f>S1903*H1903</f>
        <v>0</v>
      </c>
      <c r="AR1903" s="149" t="s">
        <v>298</v>
      </c>
      <c r="AT1903" s="149" t="s">
        <v>201</v>
      </c>
      <c r="AU1903" s="149" t="s">
        <v>86</v>
      </c>
      <c r="AY1903" s="17" t="s">
        <v>199</v>
      </c>
      <c r="BE1903" s="150">
        <f>IF(N1903="základní",J1903,0)</f>
        <v>0</v>
      </c>
      <c r="BF1903" s="150">
        <f>IF(N1903="snížená",J1903,0)</f>
        <v>0</v>
      </c>
      <c r="BG1903" s="150">
        <f>IF(N1903="zákl. přenesená",J1903,0)</f>
        <v>0</v>
      </c>
      <c r="BH1903" s="150">
        <f>IF(N1903="sníž. přenesená",J1903,0)</f>
        <v>0</v>
      </c>
      <c r="BI1903" s="150">
        <f>IF(N1903="nulová",J1903,0)</f>
        <v>0</v>
      </c>
      <c r="BJ1903" s="17" t="s">
        <v>86</v>
      </c>
      <c r="BK1903" s="150">
        <f>ROUND(I1903*H1903,2)</f>
        <v>0</v>
      </c>
      <c r="BL1903" s="17" t="s">
        <v>298</v>
      </c>
      <c r="BM1903" s="149" t="s">
        <v>2735</v>
      </c>
    </row>
    <row r="1904" spans="2:65" s="15" customFormat="1" ht="12">
      <c r="B1904" s="184"/>
      <c r="D1904" s="152" t="s">
        <v>207</v>
      </c>
      <c r="E1904" s="185" t="s">
        <v>1</v>
      </c>
      <c r="F1904" s="186" t="s">
        <v>655</v>
      </c>
      <c r="H1904" s="185" t="s">
        <v>1</v>
      </c>
      <c r="I1904" s="187"/>
      <c r="L1904" s="184"/>
      <c r="M1904" s="188"/>
      <c r="T1904" s="189"/>
      <c r="AT1904" s="185" t="s">
        <v>207</v>
      </c>
      <c r="AU1904" s="185" t="s">
        <v>86</v>
      </c>
      <c r="AV1904" s="15" t="s">
        <v>80</v>
      </c>
      <c r="AW1904" s="15" t="s">
        <v>30</v>
      </c>
      <c r="AX1904" s="15" t="s">
        <v>73</v>
      </c>
      <c r="AY1904" s="185" t="s">
        <v>199</v>
      </c>
    </row>
    <row r="1905" spans="2:51" s="12" customFormat="1" ht="12">
      <c r="B1905" s="151"/>
      <c r="D1905" s="152" t="s">
        <v>207</v>
      </c>
      <c r="E1905" s="153" t="s">
        <v>1</v>
      </c>
      <c r="F1905" s="154" t="s">
        <v>656</v>
      </c>
      <c r="H1905" s="155">
        <v>14.85</v>
      </c>
      <c r="I1905" s="156"/>
      <c r="L1905" s="151"/>
      <c r="M1905" s="157"/>
      <c r="T1905" s="158"/>
      <c r="AT1905" s="153" t="s">
        <v>207</v>
      </c>
      <c r="AU1905" s="153" t="s">
        <v>86</v>
      </c>
      <c r="AV1905" s="12" t="s">
        <v>86</v>
      </c>
      <c r="AW1905" s="12" t="s">
        <v>30</v>
      </c>
      <c r="AX1905" s="12" t="s">
        <v>73</v>
      </c>
      <c r="AY1905" s="153" t="s">
        <v>199</v>
      </c>
    </row>
    <row r="1906" spans="2:51" s="12" customFormat="1" ht="12">
      <c r="B1906" s="151"/>
      <c r="D1906" s="152" t="s">
        <v>207</v>
      </c>
      <c r="E1906" s="153" t="s">
        <v>1</v>
      </c>
      <c r="F1906" s="154" t="s">
        <v>657</v>
      </c>
      <c r="H1906" s="155">
        <v>-4.45</v>
      </c>
      <c r="I1906" s="156"/>
      <c r="L1906" s="151"/>
      <c r="M1906" s="157"/>
      <c r="T1906" s="158"/>
      <c r="AT1906" s="153" t="s">
        <v>207</v>
      </c>
      <c r="AU1906" s="153" t="s">
        <v>86</v>
      </c>
      <c r="AV1906" s="12" t="s">
        <v>86</v>
      </c>
      <c r="AW1906" s="12" t="s">
        <v>30</v>
      </c>
      <c r="AX1906" s="12" t="s">
        <v>73</v>
      </c>
      <c r="AY1906" s="153" t="s">
        <v>199</v>
      </c>
    </row>
    <row r="1907" spans="2:51" s="15" customFormat="1" ht="12">
      <c r="B1907" s="184"/>
      <c r="D1907" s="152" t="s">
        <v>207</v>
      </c>
      <c r="E1907" s="185" t="s">
        <v>1</v>
      </c>
      <c r="F1907" s="186" t="s">
        <v>2714</v>
      </c>
      <c r="H1907" s="185" t="s">
        <v>1</v>
      </c>
      <c r="I1907" s="187"/>
      <c r="L1907" s="184"/>
      <c r="M1907" s="188"/>
      <c r="T1907" s="189"/>
      <c r="AT1907" s="185" t="s">
        <v>207</v>
      </c>
      <c r="AU1907" s="185" t="s">
        <v>86</v>
      </c>
      <c r="AV1907" s="15" t="s">
        <v>80</v>
      </c>
      <c r="AW1907" s="15" t="s">
        <v>30</v>
      </c>
      <c r="AX1907" s="15" t="s">
        <v>73</v>
      </c>
      <c r="AY1907" s="185" t="s">
        <v>199</v>
      </c>
    </row>
    <row r="1908" spans="2:51" s="12" customFormat="1" ht="12">
      <c r="B1908" s="151"/>
      <c r="D1908" s="152" t="s">
        <v>207</v>
      </c>
      <c r="E1908" s="153" t="s">
        <v>1</v>
      </c>
      <c r="F1908" s="154" t="s">
        <v>2715</v>
      </c>
      <c r="H1908" s="155">
        <v>14.16</v>
      </c>
      <c r="I1908" s="156"/>
      <c r="L1908" s="151"/>
      <c r="M1908" s="157"/>
      <c r="T1908" s="158"/>
      <c r="AT1908" s="153" t="s">
        <v>207</v>
      </c>
      <c r="AU1908" s="153" t="s">
        <v>86</v>
      </c>
      <c r="AV1908" s="12" t="s">
        <v>86</v>
      </c>
      <c r="AW1908" s="12" t="s">
        <v>30</v>
      </c>
      <c r="AX1908" s="12" t="s">
        <v>73</v>
      </c>
      <c r="AY1908" s="153" t="s">
        <v>199</v>
      </c>
    </row>
    <row r="1909" spans="2:51" s="12" customFormat="1" ht="12">
      <c r="B1909" s="151"/>
      <c r="D1909" s="152" t="s">
        <v>207</v>
      </c>
      <c r="E1909" s="153" t="s">
        <v>1</v>
      </c>
      <c r="F1909" s="154" t="s">
        <v>2716</v>
      </c>
      <c r="H1909" s="155">
        <v>-1</v>
      </c>
      <c r="I1909" s="156"/>
      <c r="L1909" s="151"/>
      <c r="M1909" s="157"/>
      <c r="T1909" s="158"/>
      <c r="AT1909" s="153" t="s">
        <v>207</v>
      </c>
      <c r="AU1909" s="153" t="s">
        <v>86</v>
      </c>
      <c r="AV1909" s="12" t="s">
        <v>86</v>
      </c>
      <c r="AW1909" s="12" t="s">
        <v>30</v>
      </c>
      <c r="AX1909" s="12" t="s">
        <v>73</v>
      </c>
      <c r="AY1909" s="153" t="s">
        <v>199</v>
      </c>
    </row>
    <row r="1910" spans="2:51" s="15" customFormat="1" ht="12">
      <c r="B1910" s="184"/>
      <c r="D1910" s="152" t="s">
        <v>207</v>
      </c>
      <c r="E1910" s="185" t="s">
        <v>1</v>
      </c>
      <c r="F1910" s="186" t="s">
        <v>2717</v>
      </c>
      <c r="H1910" s="185" t="s">
        <v>1</v>
      </c>
      <c r="I1910" s="187"/>
      <c r="L1910" s="184"/>
      <c r="M1910" s="188"/>
      <c r="T1910" s="189"/>
      <c r="AT1910" s="185" t="s">
        <v>207</v>
      </c>
      <c r="AU1910" s="185" t="s">
        <v>86</v>
      </c>
      <c r="AV1910" s="15" t="s">
        <v>80</v>
      </c>
      <c r="AW1910" s="15" t="s">
        <v>30</v>
      </c>
      <c r="AX1910" s="15" t="s">
        <v>73</v>
      </c>
      <c r="AY1910" s="185" t="s">
        <v>199</v>
      </c>
    </row>
    <row r="1911" spans="2:51" s="12" customFormat="1" ht="12">
      <c r="B1911" s="151"/>
      <c r="D1911" s="152" t="s">
        <v>207</v>
      </c>
      <c r="E1911" s="153" t="s">
        <v>1</v>
      </c>
      <c r="F1911" s="154" t="s">
        <v>2718</v>
      </c>
      <c r="H1911" s="155">
        <v>6.1</v>
      </c>
      <c r="I1911" s="156"/>
      <c r="L1911" s="151"/>
      <c r="M1911" s="157"/>
      <c r="T1911" s="158"/>
      <c r="AT1911" s="153" t="s">
        <v>207</v>
      </c>
      <c r="AU1911" s="153" t="s">
        <v>86</v>
      </c>
      <c r="AV1911" s="12" t="s">
        <v>86</v>
      </c>
      <c r="AW1911" s="12" t="s">
        <v>30</v>
      </c>
      <c r="AX1911" s="12" t="s">
        <v>73</v>
      </c>
      <c r="AY1911" s="153" t="s">
        <v>199</v>
      </c>
    </row>
    <row r="1912" spans="2:51" s="12" customFormat="1" ht="12">
      <c r="B1912" s="151"/>
      <c r="D1912" s="152" t="s">
        <v>207</v>
      </c>
      <c r="E1912" s="153" t="s">
        <v>1</v>
      </c>
      <c r="F1912" s="154" t="s">
        <v>663</v>
      </c>
      <c r="H1912" s="155">
        <v>-0.7</v>
      </c>
      <c r="I1912" s="156"/>
      <c r="L1912" s="151"/>
      <c r="M1912" s="157"/>
      <c r="T1912" s="158"/>
      <c r="AT1912" s="153" t="s">
        <v>207</v>
      </c>
      <c r="AU1912" s="153" t="s">
        <v>86</v>
      </c>
      <c r="AV1912" s="12" t="s">
        <v>86</v>
      </c>
      <c r="AW1912" s="12" t="s">
        <v>30</v>
      </c>
      <c r="AX1912" s="12" t="s">
        <v>73</v>
      </c>
      <c r="AY1912" s="153" t="s">
        <v>199</v>
      </c>
    </row>
    <row r="1913" spans="2:51" s="15" customFormat="1" ht="12">
      <c r="B1913" s="184"/>
      <c r="D1913" s="152" t="s">
        <v>207</v>
      </c>
      <c r="E1913" s="185" t="s">
        <v>1</v>
      </c>
      <c r="F1913" s="186" t="s">
        <v>658</v>
      </c>
      <c r="H1913" s="185" t="s">
        <v>1</v>
      </c>
      <c r="I1913" s="187"/>
      <c r="L1913" s="184"/>
      <c r="M1913" s="188"/>
      <c r="T1913" s="189"/>
      <c r="AT1913" s="185" t="s">
        <v>207</v>
      </c>
      <c r="AU1913" s="185" t="s">
        <v>86</v>
      </c>
      <c r="AV1913" s="15" t="s">
        <v>80</v>
      </c>
      <c r="AW1913" s="15" t="s">
        <v>30</v>
      </c>
      <c r="AX1913" s="15" t="s">
        <v>73</v>
      </c>
      <c r="AY1913" s="185" t="s">
        <v>199</v>
      </c>
    </row>
    <row r="1914" spans="2:51" s="12" customFormat="1" ht="12">
      <c r="B1914" s="151"/>
      <c r="D1914" s="152" t="s">
        <v>207</v>
      </c>
      <c r="E1914" s="153" t="s">
        <v>1</v>
      </c>
      <c r="F1914" s="154" t="s">
        <v>659</v>
      </c>
      <c r="H1914" s="155">
        <v>12.14</v>
      </c>
      <c r="I1914" s="156"/>
      <c r="L1914" s="151"/>
      <c r="M1914" s="157"/>
      <c r="T1914" s="158"/>
      <c r="AT1914" s="153" t="s">
        <v>207</v>
      </c>
      <c r="AU1914" s="153" t="s">
        <v>86</v>
      </c>
      <c r="AV1914" s="12" t="s">
        <v>86</v>
      </c>
      <c r="AW1914" s="12" t="s">
        <v>30</v>
      </c>
      <c r="AX1914" s="12" t="s">
        <v>73</v>
      </c>
      <c r="AY1914" s="153" t="s">
        <v>199</v>
      </c>
    </row>
    <row r="1915" spans="2:51" s="12" customFormat="1" ht="12">
      <c r="B1915" s="151"/>
      <c r="D1915" s="152" t="s">
        <v>207</v>
      </c>
      <c r="E1915" s="153" t="s">
        <v>1</v>
      </c>
      <c r="F1915" s="154" t="s">
        <v>660</v>
      </c>
      <c r="H1915" s="155">
        <v>-1.5</v>
      </c>
      <c r="I1915" s="156"/>
      <c r="L1915" s="151"/>
      <c r="M1915" s="157"/>
      <c r="T1915" s="158"/>
      <c r="AT1915" s="153" t="s">
        <v>207</v>
      </c>
      <c r="AU1915" s="153" t="s">
        <v>86</v>
      </c>
      <c r="AV1915" s="12" t="s">
        <v>86</v>
      </c>
      <c r="AW1915" s="12" t="s">
        <v>30</v>
      </c>
      <c r="AX1915" s="12" t="s">
        <v>73</v>
      </c>
      <c r="AY1915" s="153" t="s">
        <v>199</v>
      </c>
    </row>
    <row r="1916" spans="2:51" s="15" customFormat="1" ht="12">
      <c r="B1916" s="184"/>
      <c r="D1916" s="152" t="s">
        <v>207</v>
      </c>
      <c r="E1916" s="185" t="s">
        <v>1</v>
      </c>
      <c r="F1916" s="186" t="s">
        <v>661</v>
      </c>
      <c r="H1916" s="185" t="s">
        <v>1</v>
      </c>
      <c r="I1916" s="187"/>
      <c r="L1916" s="184"/>
      <c r="M1916" s="188"/>
      <c r="T1916" s="189"/>
      <c r="AT1916" s="185" t="s">
        <v>207</v>
      </c>
      <c r="AU1916" s="185" t="s">
        <v>86</v>
      </c>
      <c r="AV1916" s="15" t="s">
        <v>80</v>
      </c>
      <c r="AW1916" s="15" t="s">
        <v>30</v>
      </c>
      <c r="AX1916" s="15" t="s">
        <v>73</v>
      </c>
      <c r="AY1916" s="185" t="s">
        <v>199</v>
      </c>
    </row>
    <row r="1917" spans="2:51" s="12" customFormat="1" ht="12">
      <c r="B1917" s="151"/>
      <c r="D1917" s="152" t="s">
        <v>207</v>
      </c>
      <c r="E1917" s="153" t="s">
        <v>1</v>
      </c>
      <c r="F1917" s="154" t="s">
        <v>662</v>
      </c>
      <c r="H1917" s="155">
        <v>10.25</v>
      </c>
      <c r="I1917" s="156"/>
      <c r="L1917" s="151"/>
      <c r="M1917" s="157"/>
      <c r="T1917" s="158"/>
      <c r="AT1917" s="153" t="s">
        <v>207</v>
      </c>
      <c r="AU1917" s="153" t="s">
        <v>86</v>
      </c>
      <c r="AV1917" s="12" t="s">
        <v>86</v>
      </c>
      <c r="AW1917" s="12" t="s">
        <v>30</v>
      </c>
      <c r="AX1917" s="12" t="s">
        <v>73</v>
      </c>
      <c r="AY1917" s="153" t="s">
        <v>199</v>
      </c>
    </row>
    <row r="1918" spans="2:51" s="12" customFormat="1" ht="12">
      <c r="B1918" s="151"/>
      <c r="D1918" s="152" t="s">
        <v>207</v>
      </c>
      <c r="E1918" s="153" t="s">
        <v>1</v>
      </c>
      <c r="F1918" s="154" t="s">
        <v>663</v>
      </c>
      <c r="H1918" s="155">
        <v>-0.7</v>
      </c>
      <c r="I1918" s="156"/>
      <c r="L1918" s="151"/>
      <c r="M1918" s="157"/>
      <c r="T1918" s="158"/>
      <c r="AT1918" s="153" t="s">
        <v>207</v>
      </c>
      <c r="AU1918" s="153" t="s">
        <v>86</v>
      </c>
      <c r="AV1918" s="12" t="s">
        <v>86</v>
      </c>
      <c r="AW1918" s="12" t="s">
        <v>30</v>
      </c>
      <c r="AX1918" s="12" t="s">
        <v>73</v>
      </c>
      <c r="AY1918" s="153" t="s">
        <v>199</v>
      </c>
    </row>
    <row r="1919" spans="2:51" s="15" customFormat="1" ht="12">
      <c r="B1919" s="184"/>
      <c r="D1919" s="152" t="s">
        <v>207</v>
      </c>
      <c r="E1919" s="185" t="s">
        <v>1</v>
      </c>
      <c r="F1919" s="186" t="s">
        <v>2719</v>
      </c>
      <c r="H1919" s="185" t="s">
        <v>1</v>
      </c>
      <c r="I1919" s="187"/>
      <c r="L1919" s="184"/>
      <c r="M1919" s="188"/>
      <c r="T1919" s="189"/>
      <c r="AT1919" s="185" t="s">
        <v>207</v>
      </c>
      <c r="AU1919" s="185" t="s">
        <v>86</v>
      </c>
      <c r="AV1919" s="15" t="s">
        <v>80</v>
      </c>
      <c r="AW1919" s="15" t="s">
        <v>30</v>
      </c>
      <c r="AX1919" s="15" t="s">
        <v>73</v>
      </c>
      <c r="AY1919" s="185" t="s">
        <v>199</v>
      </c>
    </row>
    <row r="1920" spans="2:51" s="12" customFormat="1" ht="12">
      <c r="B1920" s="151"/>
      <c r="D1920" s="152" t="s">
        <v>207</v>
      </c>
      <c r="E1920" s="153" t="s">
        <v>1</v>
      </c>
      <c r="F1920" s="154" t="s">
        <v>2720</v>
      </c>
      <c r="H1920" s="155">
        <v>10.25</v>
      </c>
      <c r="I1920" s="156"/>
      <c r="L1920" s="151"/>
      <c r="M1920" s="157"/>
      <c r="T1920" s="158"/>
      <c r="AT1920" s="153" t="s">
        <v>207</v>
      </c>
      <c r="AU1920" s="153" t="s">
        <v>86</v>
      </c>
      <c r="AV1920" s="12" t="s">
        <v>86</v>
      </c>
      <c r="AW1920" s="12" t="s">
        <v>30</v>
      </c>
      <c r="AX1920" s="12" t="s">
        <v>73</v>
      </c>
      <c r="AY1920" s="153" t="s">
        <v>199</v>
      </c>
    </row>
    <row r="1921" spans="2:51" s="12" customFormat="1" ht="12">
      <c r="B1921" s="151"/>
      <c r="D1921" s="152" t="s">
        <v>207</v>
      </c>
      <c r="E1921" s="153" t="s">
        <v>1</v>
      </c>
      <c r="F1921" s="154" t="s">
        <v>2721</v>
      </c>
      <c r="H1921" s="155">
        <v>-0.9</v>
      </c>
      <c r="I1921" s="156"/>
      <c r="L1921" s="151"/>
      <c r="M1921" s="157"/>
      <c r="T1921" s="158"/>
      <c r="AT1921" s="153" t="s">
        <v>207</v>
      </c>
      <c r="AU1921" s="153" t="s">
        <v>86</v>
      </c>
      <c r="AV1921" s="12" t="s">
        <v>86</v>
      </c>
      <c r="AW1921" s="12" t="s">
        <v>30</v>
      </c>
      <c r="AX1921" s="12" t="s">
        <v>73</v>
      </c>
      <c r="AY1921" s="153" t="s">
        <v>199</v>
      </c>
    </row>
    <row r="1922" spans="2:51" s="15" customFormat="1" ht="12">
      <c r="B1922" s="184"/>
      <c r="D1922" s="152" t="s">
        <v>207</v>
      </c>
      <c r="E1922" s="185" t="s">
        <v>1</v>
      </c>
      <c r="F1922" s="186" t="s">
        <v>2722</v>
      </c>
      <c r="H1922" s="185" t="s">
        <v>1</v>
      </c>
      <c r="I1922" s="187"/>
      <c r="L1922" s="184"/>
      <c r="M1922" s="188"/>
      <c r="T1922" s="189"/>
      <c r="AT1922" s="185" t="s">
        <v>207</v>
      </c>
      <c r="AU1922" s="185" t="s">
        <v>86</v>
      </c>
      <c r="AV1922" s="15" t="s">
        <v>80</v>
      </c>
      <c r="AW1922" s="15" t="s">
        <v>30</v>
      </c>
      <c r="AX1922" s="15" t="s">
        <v>73</v>
      </c>
      <c r="AY1922" s="185" t="s">
        <v>199</v>
      </c>
    </row>
    <row r="1923" spans="2:51" s="12" customFormat="1" ht="12">
      <c r="B1923" s="151"/>
      <c r="D1923" s="152" t="s">
        <v>207</v>
      </c>
      <c r="E1923" s="153" t="s">
        <v>1</v>
      </c>
      <c r="F1923" s="154" t="s">
        <v>2720</v>
      </c>
      <c r="H1923" s="155">
        <v>10.25</v>
      </c>
      <c r="I1923" s="156"/>
      <c r="L1923" s="151"/>
      <c r="M1923" s="157"/>
      <c r="T1923" s="158"/>
      <c r="AT1923" s="153" t="s">
        <v>207</v>
      </c>
      <c r="AU1923" s="153" t="s">
        <v>86</v>
      </c>
      <c r="AV1923" s="12" t="s">
        <v>86</v>
      </c>
      <c r="AW1923" s="12" t="s">
        <v>30</v>
      </c>
      <c r="AX1923" s="12" t="s">
        <v>73</v>
      </c>
      <c r="AY1923" s="153" t="s">
        <v>199</v>
      </c>
    </row>
    <row r="1924" spans="2:51" s="12" customFormat="1" ht="12">
      <c r="B1924" s="151"/>
      <c r="D1924" s="152" t="s">
        <v>207</v>
      </c>
      <c r="E1924" s="153" t="s">
        <v>1</v>
      </c>
      <c r="F1924" s="154" t="s">
        <v>2721</v>
      </c>
      <c r="H1924" s="155">
        <v>-0.9</v>
      </c>
      <c r="I1924" s="156"/>
      <c r="L1924" s="151"/>
      <c r="M1924" s="157"/>
      <c r="T1924" s="158"/>
      <c r="AT1924" s="153" t="s">
        <v>207</v>
      </c>
      <c r="AU1924" s="153" t="s">
        <v>86</v>
      </c>
      <c r="AV1924" s="12" t="s">
        <v>86</v>
      </c>
      <c r="AW1924" s="12" t="s">
        <v>30</v>
      </c>
      <c r="AX1924" s="12" t="s">
        <v>73</v>
      </c>
      <c r="AY1924" s="153" t="s">
        <v>199</v>
      </c>
    </row>
    <row r="1925" spans="2:51" s="15" customFormat="1" ht="12">
      <c r="B1925" s="184"/>
      <c r="D1925" s="152" t="s">
        <v>207</v>
      </c>
      <c r="E1925" s="185" t="s">
        <v>1</v>
      </c>
      <c r="F1925" s="186" t="s">
        <v>2723</v>
      </c>
      <c r="H1925" s="185" t="s">
        <v>1</v>
      </c>
      <c r="I1925" s="187"/>
      <c r="L1925" s="184"/>
      <c r="M1925" s="188"/>
      <c r="T1925" s="189"/>
      <c r="AT1925" s="185" t="s">
        <v>207</v>
      </c>
      <c r="AU1925" s="185" t="s">
        <v>86</v>
      </c>
      <c r="AV1925" s="15" t="s">
        <v>80</v>
      </c>
      <c r="AW1925" s="15" t="s">
        <v>30</v>
      </c>
      <c r="AX1925" s="15" t="s">
        <v>73</v>
      </c>
      <c r="AY1925" s="185" t="s">
        <v>199</v>
      </c>
    </row>
    <row r="1926" spans="2:51" s="12" customFormat="1" ht="12">
      <c r="B1926" s="151"/>
      <c r="D1926" s="152" t="s">
        <v>207</v>
      </c>
      <c r="E1926" s="153" t="s">
        <v>1</v>
      </c>
      <c r="F1926" s="154" t="s">
        <v>2720</v>
      </c>
      <c r="H1926" s="155">
        <v>10.25</v>
      </c>
      <c r="I1926" s="156"/>
      <c r="L1926" s="151"/>
      <c r="M1926" s="157"/>
      <c r="T1926" s="158"/>
      <c r="AT1926" s="153" t="s">
        <v>207</v>
      </c>
      <c r="AU1926" s="153" t="s">
        <v>86</v>
      </c>
      <c r="AV1926" s="12" t="s">
        <v>86</v>
      </c>
      <c r="AW1926" s="12" t="s">
        <v>30</v>
      </c>
      <c r="AX1926" s="12" t="s">
        <v>73</v>
      </c>
      <c r="AY1926" s="153" t="s">
        <v>199</v>
      </c>
    </row>
    <row r="1927" spans="2:51" s="12" customFormat="1" ht="12">
      <c r="B1927" s="151"/>
      <c r="D1927" s="152" t="s">
        <v>207</v>
      </c>
      <c r="E1927" s="153" t="s">
        <v>1</v>
      </c>
      <c r="F1927" s="154" t="s">
        <v>2721</v>
      </c>
      <c r="H1927" s="155">
        <v>-0.9</v>
      </c>
      <c r="I1927" s="156"/>
      <c r="L1927" s="151"/>
      <c r="M1927" s="157"/>
      <c r="T1927" s="158"/>
      <c r="AT1927" s="153" t="s">
        <v>207</v>
      </c>
      <c r="AU1927" s="153" t="s">
        <v>86</v>
      </c>
      <c r="AV1927" s="12" t="s">
        <v>86</v>
      </c>
      <c r="AW1927" s="12" t="s">
        <v>30</v>
      </c>
      <c r="AX1927" s="12" t="s">
        <v>73</v>
      </c>
      <c r="AY1927" s="153" t="s">
        <v>199</v>
      </c>
    </row>
    <row r="1928" spans="2:51" s="15" customFormat="1" ht="12">
      <c r="B1928" s="184"/>
      <c r="D1928" s="152" t="s">
        <v>207</v>
      </c>
      <c r="E1928" s="185" t="s">
        <v>1</v>
      </c>
      <c r="F1928" s="186" t="s">
        <v>664</v>
      </c>
      <c r="H1928" s="185" t="s">
        <v>1</v>
      </c>
      <c r="I1928" s="187"/>
      <c r="L1928" s="184"/>
      <c r="M1928" s="188"/>
      <c r="T1928" s="189"/>
      <c r="AT1928" s="185" t="s">
        <v>207</v>
      </c>
      <c r="AU1928" s="185" t="s">
        <v>86</v>
      </c>
      <c r="AV1928" s="15" t="s">
        <v>80</v>
      </c>
      <c r="AW1928" s="15" t="s">
        <v>30</v>
      </c>
      <c r="AX1928" s="15" t="s">
        <v>73</v>
      </c>
      <c r="AY1928" s="185" t="s">
        <v>199</v>
      </c>
    </row>
    <row r="1929" spans="2:51" s="12" customFormat="1" ht="12">
      <c r="B1929" s="151"/>
      <c r="D1929" s="152" t="s">
        <v>207</v>
      </c>
      <c r="E1929" s="153" t="s">
        <v>1</v>
      </c>
      <c r="F1929" s="154" t="s">
        <v>665</v>
      </c>
      <c r="H1929" s="155">
        <v>17.05</v>
      </c>
      <c r="I1929" s="156"/>
      <c r="L1929" s="151"/>
      <c r="M1929" s="157"/>
      <c r="T1929" s="158"/>
      <c r="AT1929" s="153" t="s">
        <v>207</v>
      </c>
      <c r="AU1929" s="153" t="s">
        <v>86</v>
      </c>
      <c r="AV1929" s="12" t="s">
        <v>86</v>
      </c>
      <c r="AW1929" s="12" t="s">
        <v>30</v>
      </c>
      <c r="AX1929" s="12" t="s">
        <v>73</v>
      </c>
      <c r="AY1929" s="153" t="s">
        <v>199</v>
      </c>
    </row>
    <row r="1930" spans="2:51" s="12" customFormat="1" ht="12">
      <c r="B1930" s="151"/>
      <c r="D1930" s="152" t="s">
        <v>207</v>
      </c>
      <c r="E1930" s="153" t="s">
        <v>1</v>
      </c>
      <c r="F1930" s="154" t="s">
        <v>666</v>
      </c>
      <c r="H1930" s="155">
        <v>-1.9</v>
      </c>
      <c r="I1930" s="156"/>
      <c r="L1930" s="151"/>
      <c r="M1930" s="157"/>
      <c r="T1930" s="158"/>
      <c r="AT1930" s="153" t="s">
        <v>207</v>
      </c>
      <c r="AU1930" s="153" t="s">
        <v>86</v>
      </c>
      <c r="AV1930" s="12" t="s">
        <v>86</v>
      </c>
      <c r="AW1930" s="12" t="s">
        <v>30</v>
      </c>
      <c r="AX1930" s="12" t="s">
        <v>73</v>
      </c>
      <c r="AY1930" s="153" t="s">
        <v>199</v>
      </c>
    </row>
    <row r="1931" spans="2:51" s="15" customFormat="1" ht="12">
      <c r="B1931" s="184"/>
      <c r="D1931" s="152" t="s">
        <v>207</v>
      </c>
      <c r="E1931" s="185" t="s">
        <v>1</v>
      </c>
      <c r="F1931" s="186" t="s">
        <v>2724</v>
      </c>
      <c r="H1931" s="185" t="s">
        <v>1</v>
      </c>
      <c r="I1931" s="187"/>
      <c r="L1931" s="184"/>
      <c r="M1931" s="188"/>
      <c r="T1931" s="189"/>
      <c r="AT1931" s="185" t="s">
        <v>207</v>
      </c>
      <c r="AU1931" s="185" t="s">
        <v>86</v>
      </c>
      <c r="AV1931" s="15" t="s">
        <v>80</v>
      </c>
      <c r="AW1931" s="15" t="s">
        <v>30</v>
      </c>
      <c r="AX1931" s="15" t="s">
        <v>73</v>
      </c>
      <c r="AY1931" s="185" t="s">
        <v>199</v>
      </c>
    </row>
    <row r="1932" spans="2:51" s="12" customFormat="1" ht="12">
      <c r="B1932" s="151"/>
      <c r="D1932" s="152" t="s">
        <v>207</v>
      </c>
      <c r="E1932" s="153" t="s">
        <v>1</v>
      </c>
      <c r="F1932" s="154" t="s">
        <v>2720</v>
      </c>
      <c r="H1932" s="155">
        <v>10.25</v>
      </c>
      <c r="I1932" s="156"/>
      <c r="L1932" s="151"/>
      <c r="M1932" s="157"/>
      <c r="T1932" s="158"/>
      <c r="AT1932" s="153" t="s">
        <v>207</v>
      </c>
      <c r="AU1932" s="153" t="s">
        <v>86</v>
      </c>
      <c r="AV1932" s="12" t="s">
        <v>86</v>
      </c>
      <c r="AW1932" s="12" t="s">
        <v>30</v>
      </c>
      <c r="AX1932" s="12" t="s">
        <v>73</v>
      </c>
      <c r="AY1932" s="153" t="s">
        <v>199</v>
      </c>
    </row>
    <row r="1933" spans="2:51" s="12" customFormat="1" ht="12">
      <c r="B1933" s="151"/>
      <c r="D1933" s="152" t="s">
        <v>207</v>
      </c>
      <c r="E1933" s="153" t="s">
        <v>1</v>
      </c>
      <c r="F1933" s="154" t="s">
        <v>2721</v>
      </c>
      <c r="H1933" s="155">
        <v>-0.9</v>
      </c>
      <c r="I1933" s="156"/>
      <c r="L1933" s="151"/>
      <c r="M1933" s="157"/>
      <c r="T1933" s="158"/>
      <c r="AT1933" s="153" t="s">
        <v>207</v>
      </c>
      <c r="AU1933" s="153" t="s">
        <v>86</v>
      </c>
      <c r="AV1933" s="12" t="s">
        <v>86</v>
      </c>
      <c r="AW1933" s="12" t="s">
        <v>30</v>
      </c>
      <c r="AX1933" s="12" t="s">
        <v>73</v>
      </c>
      <c r="AY1933" s="153" t="s">
        <v>199</v>
      </c>
    </row>
    <row r="1934" spans="2:51" s="15" customFormat="1" ht="12">
      <c r="B1934" s="184"/>
      <c r="D1934" s="152" t="s">
        <v>207</v>
      </c>
      <c r="E1934" s="185" t="s">
        <v>1</v>
      </c>
      <c r="F1934" s="186" t="s">
        <v>2725</v>
      </c>
      <c r="H1934" s="185" t="s">
        <v>1</v>
      </c>
      <c r="I1934" s="187"/>
      <c r="L1934" s="184"/>
      <c r="M1934" s="188"/>
      <c r="T1934" s="189"/>
      <c r="AT1934" s="185" t="s">
        <v>207</v>
      </c>
      <c r="AU1934" s="185" t="s">
        <v>86</v>
      </c>
      <c r="AV1934" s="15" t="s">
        <v>80</v>
      </c>
      <c r="AW1934" s="15" t="s">
        <v>30</v>
      </c>
      <c r="AX1934" s="15" t="s">
        <v>73</v>
      </c>
      <c r="AY1934" s="185" t="s">
        <v>199</v>
      </c>
    </row>
    <row r="1935" spans="2:51" s="12" customFormat="1" ht="12">
      <c r="B1935" s="151"/>
      <c r="D1935" s="152" t="s">
        <v>207</v>
      </c>
      <c r="E1935" s="153" t="s">
        <v>1</v>
      </c>
      <c r="F1935" s="154" t="s">
        <v>2720</v>
      </c>
      <c r="H1935" s="155">
        <v>10.25</v>
      </c>
      <c r="I1935" s="156"/>
      <c r="L1935" s="151"/>
      <c r="M1935" s="157"/>
      <c r="T1935" s="158"/>
      <c r="AT1935" s="153" t="s">
        <v>207</v>
      </c>
      <c r="AU1935" s="153" t="s">
        <v>86</v>
      </c>
      <c r="AV1935" s="12" t="s">
        <v>86</v>
      </c>
      <c r="AW1935" s="12" t="s">
        <v>30</v>
      </c>
      <c r="AX1935" s="12" t="s">
        <v>73</v>
      </c>
      <c r="AY1935" s="153" t="s">
        <v>199</v>
      </c>
    </row>
    <row r="1936" spans="2:51" s="12" customFormat="1" ht="12">
      <c r="B1936" s="151"/>
      <c r="D1936" s="152" t="s">
        <v>207</v>
      </c>
      <c r="E1936" s="153" t="s">
        <v>1</v>
      </c>
      <c r="F1936" s="154" t="s">
        <v>2721</v>
      </c>
      <c r="H1936" s="155">
        <v>-0.9</v>
      </c>
      <c r="I1936" s="156"/>
      <c r="L1936" s="151"/>
      <c r="M1936" s="157"/>
      <c r="T1936" s="158"/>
      <c r="AT1936" s="153" t="s">
        <v>207</v>
      </c>
      <c r="AU1936" s="153" t="s">
        <v>86</v>
      </c>
      <c r="AV1936" s="12" t="s">
        <v>86</v>
      </c>
      <c r="AW1936" s="12" t="s">
        <v>30</v>
      </c>
      <c r="AX1936" s="12" t="s">
        <v>73</v>
      </c>
      <c r="AY1936" s="153" t="s">
        <v>199</v>
      </c>
    </row>
    <row r="1937" spans="2:65" s="15" customFormat="1" ht="12">
      <c r="B1937" s="184"/>
      <c r="D1937" s="152" t="s">
        <v>207</v>
      </c>
      <c r="E1937" s="185" t="s">
        <v>1</v>
      </c>
      <c r="F1937" s="186" t="s">
        <v>2726</v>
      </c>
      <c r="H1937" s="185" t="s">
        <v>1</v>
      </c>
      <c r="I1937" s="187"/>
      <c r="L1937" s="184"/>
      <c r="M1937" s="188"/>
      <c r="T1937" s="189"/>
      <c r="AT1937" s="185" t="s">
        <v>207</v>
      </c>
      <c r="AU1937" s="185" t="s">
        <v>86</v>
      </c>
      <c r="AV1937" s="15" t="s">
        <v>80</v>
      </c>
      <c r="AW1937" s="15" t="s">
        <v>30</v>
      </c>
      <c r="AX1937" s="15" t="s">
        <v>73</v>
      </c>
      <c r="AY1937" s="185" t="s">
        <v>199</v>
      </c>
    </row>
    <row r="1938" spans="2:65" s="12" customFormat="1" ht="12">
      <c r="B1938" s="151"/>
      <c r="D1938" s="152" t="s">
        <v>207</v>
      </c>
      <c r="E1938" s="153" t="s">
        <v>1</v>
      </c>
      <c r="F1938" s="154" t="s">
        <v>2727</v>
      </c>
      <c r="H1938" s="155">
        <v>11.1</v>
      </c>
      <c r="I1938" s="156"/>
      <c r="L1938" s="151"/>
      <c r="M1938" s="157"/>
      <c r="T1938" s="158"/>
      <c r="AT1938" s="153" t="s">
        <v>207</v>
      </c>
      <c r="AU1938" s="153" t="s">
        <v>86</v>
      </c>
      <c r="AV1938" s="12" t="s">
        <v>86</v>
      </c>
      <c r="AW1938" s="12" t="s">
        <v>30</v>
      </c>
      <c r="AX1938" s="12" t="s">
        <v>73</v>
      </c>
      <c r="AY1938" s="153" t="s">
        <v>199</v>
      </c>
    </row>
    <row r="1939" spans="2:65" s="12" customFormat="1" ht="12">
      <c r="B1939" s="151"/>
      <c r="D1939" s="152" t="s">
        <v>207</v>
      </c>
      <c r="E1939" s="153" t="s">
        <v>1</v>
      </c>
      <c r="F1939" s="154" t="s">
        <v>2721</v>
      </c>
      <c r="H1939" s="155">
        <v>-0.9</v>
      </c>
      <c r="I1939" s="156"/>
      <c r="L1939" s="151"/>
      <c r="M1939" s="157"/>
      <c r="T1939" s="158"/>
      <c r="AT1939" s="153" t="s">
        <v>207</v>
      </c>
      <c r="AU1939" s="153" t="s">
        <v>86</v>
      </c>
      <c r="AV1939" s="12" t="s">
        <v>86</v>
      </c>
      <c r="AW1939" s="12" t="s">
        <v>30</v>
      </c>
      <c r="AX1939" s="12" t="s">
        <v>73</v>
      </c>
      <c r="AY1939" s="153" t="s">
        <v>199</v>
      </c>
    </row>
    <row r="1940" spans="2:65" s="15" customFormat="1" ht="12">
      <c r="B1940" s="184"/>
      <c r="D1940" s="152" t="s">
        <v>207</v>
      </c>
      <c r="E1940" s="185" t="s">
        <v>1</v>
      </c>
      <c r="F1940" s="186" t="s">
        <v>2728</v>
      </c>
      <c r="H1940" s="185" t="s">
        <v>1</v>
      </c>
      <c r="I1940" s="187"/>
      <c r="L1940" s="184"/>
      <c r="M1940" s="188"/>
      <c r="T1940" s="189"/>
      <c r="AT1940" s="185" t="s">
        <v>207</v>
      </c>
      <c r="AU1940" s="185" t="s">
        <v>86</v>
      </c>
      <c r="AV1940" s="15" t="s">
        <v>80</v>
      </c>
      <c r="AW1940" s="15" t="s">
        <v>30</v>
      </c>
      <c r="AX1940" s="15" t="s">
        <v>73</v>
      </c>
      <c r="AY1940" s="185" t="s">
        <v>199</v>
      </c>
    </row>
    <row r="1941" spans="2:65" s="12" customFormat="1" ht="12">
      <c r="B1941" s="151"/>
      <c r="D1941" s="152" t="s">
        <v>207</v>
      </c>
      <c r="E1941" s="153" t="s">
        <v>1</v>
      </c>
      <c r="F1941" s="154" t="s">
        <v>2729</v>
      </c>
      <c r="H1941" s="155">
        <v>6.5</v>
      </c>
      <c r="I1941" s="156"/>
      <c r="L1941" s="151"/>
      <c r="M1941" s="157"/>
      <c r="T1941" s="158"/>
      <c r="AT1941" s="153" t="s">
        <v>207</v>
      </c>
      <c r="AU1941" s="153" t="s">
        <v>86</v>
      </c>
      <c r="AV1941" s="12" t="s">
        <v>86</v>
      </c>
      <c r="AW1941" s="12" t="s">
        <v>30</v>
      </c>
      <c r="AX1941" s="12" t="s">
        <v>73</v>
      </c>
      <c r="AY1941" s="153" t="s">
        <v>199</v>
      </c>
    </row>
    <row r="1942" spans="2:65" s="12" customFormat="1" ht="12">
      <c r="B1942" s="151"/>
      <c r="D1942" s="152" t="s">
        <v>207</v>
      </c>
      <c r="E1942" s="153" t="s">
        <v>1</v>
      </c>
      <c r="F1942" s="154" t="s">
        <v>663</v>
      </c>
      <c r="H1942" s="155">
        <v>-0.7</v>
      </c>
      <c r="I1942" s="156"/>
      <c r="L1942" s="151"/>
      <c r="M1942" s="157"/>
      <c r="T1942" s="158"/>
      <c r="AT1942" s="153" t="s">
        <v>207</v>
      </c>
      <c r="AU1942" s="153" t="s">
        <v>86</v>
      </c>
      <c r="AV1942" s="12" t="s">
        <v>86</v>
      </c>
      <c r="AW1942" s="12" t="s">
        <v>30</v>
      </c>
      <c r="AX1942" s="12" t="s">
        <v>73</v>
      </c>
      <c r="AY1942" s="153" t="s">
        <v>199</v>
      </c>
    </row>
    <row r="1943" spans="2:65" s="15" customFormat="1" ht="12">
      <c r="B1943" s="184"/>
      <c r="D1943" s="152" t="s">
        <v>207</v>
      </c>
      <c r="E1943" s="185" t="s">
        <v>1</v>
      </c>
      <c r="F1943" s="186" t="s">
        <v>2730</v>
      </c>
      <c r="H1943" s="185" t="s">
        <v>1</v>
      </c>
      <c r="I1943" s="187"/>
      <c r="L1943" s="184"/>
      <c r="M1943" s="188"/>
      <c r="T1943" s="189"/>
      <c r="AT1943" s="185" t="s">
        <v>207</v>
      </c>
      <c r="AU1943" s="185" t="s">
        <v>86</v>
      </c>
      <c r="AV1943" s="15" t="s">
        <v>80</v>
      </c>
      <c r="AW1943" s="15" t="s">
        <v>30</v>
      </c>
      <c r="AX1943" s="15" t="s">
        <v>73</v>
      </c>
      <c r="AY1943" s="185" t="s">
        <v>199</v>
      </c>
    </row>
    <row r="1944" spans="2:65" s="12" customFormat="1" ht="12">
      <c r="B1944" s="151"/>
      <c r="D1944" s="152" t="s">
        <v>207</v>
      </c>
      <c r="E1944" s="153" t="s">
        <v>1</v>
      </c>
      <c r="F1944" s="154" t="s">
        <v>2731</v>
      </c>
      <c r="H1944" s="155">
        <v>6.85</v>
      </c>
      <c r="I1944" s="156"/>
      <c r="L1944" s="151"/>
      <c r="M1944" s="157"/>
      <c r="T1944" s="158"/>
      <c r="AT1944" s="153" t="s">
        <v>207</v>
      </c>
      <c r="AU1944" s="153" t="s">
        <v>86</v>
      </c>
      <c r="AV1944" s="12" t="s">
        <v>86</v>
      </c>
      <c r="AW1944" s="12" t="s">
        <v>30</v>
      </c>
      <c r="AX1944" s="12" t="s">
        <v>73</v>
      </c>
      <c r="AY1944" s="153" t="s">
        <v>199</v>
      </c>
    </row>
    <row r="1945" spans="2:65" s="12" customFormat="1" ht="12">
      <c r="B1945" s="151"/>
      <c r="D1945" s="152" t="s">
        <v>207</v>
      </c>
      <c r="E1945" s="153" t="s">
        <v>1</v>
      </c>
      <c r="F1945" s="154" t="s">
        <v>663</v>
      </c>
      <c r="H1945" s="155">
        <v>-0.7</v>
      </c>
      <c r="I1945" s="156"/>
      <c r="L1945" s="151"/>
      <c r="M1945" s="157"/>
      <c r="T1945" s="158"/>
      <c r="AT1945" s="153" t="s">
        <v>207</v>
      </c>
      <c r="AU1945" s="153" t="s">
        <v>86</v>
      </c>
      <c r="AV1945" s="12" t="s">
        <v>86</v>
      </c>
      <c r="AW1945" s="12" t="s">
        <v>30</v>
      </c>
      <c r="AX1945" s="12" t="s">
        <v>73</v>
      </c>
      <c r="AY1945" s="153" t="s">
        <v>199</v>
      </c>
    </row>
    <row r="1946" spans="2:65" s="13" customFormat="1" ht="12">
      <c r="B1946" s="159"/>
      <c r="D1946" s="152" t="s">
        <v>207</v>
      </c>
      <c r="E1946" s="160" t="s">
        <v>1</v>
      </c>
      <c r="F1946" s="161" t="s">
        <v>209</v>
      </c>
      <c r="H1946" s="162">
        <v>133.19999999999996</v>
      </c>
      <c r="I1946" s="163"/>
      <c r="L1946" s="159"/>
      <c r="M1946" s="164"/>
      <c r="T1946" s="165"/>
      <c r="AT1946" s="160" t="s">
        <v>207</v>
      </c>
      <c r="AU1946" s="160" t="s">
        <v>86</v>
      </c>
      <c r="AV1946" s="13" t="s">
        <v>205</v>
      </c>
      <c r="AW1946" s="13" t="s">
        <v>30</v>
      </c>
      <c r="AX1946" s="13" t="s">
        <v>80</v>
      </c>
      <c r="AY1946" s="160" t="s">
        <v>199</v>
      </c>
    </row>
    <row r="1947" spans="2:65" s="1" customFormat="1" ht="24.25" customHeight="1">
      <c r="B1947" s="32"/>
      <c r="C1947" s="137" t="s">
        <v>2736</v>
      </c>
      <c r="D1947" s="137" t="s">
        <v>201</v>
      </c>
      <c r="E1947" s="138" t="s">
        <v>2737</v>
      </c>
      <c r="F1947" s="139" t="s">
        <v>2738</v>
      </c>
      <c r="G1947" s="140" t="s">
        <v>247</v>
      </c>
      <c r="H1947" s="141">
        <v>3.637</v>
      </c>
      <c r="I1947" s="142"/>
      <c r="J1947" s="143">
        <f>ROUND(I1947*H1947,2)</f>
        <v>0</v>
      </c>
      <c r="K1947" s="144"/>
      <c r="L1947" s="32"/>
      <c r="M1947" s="145" t="s">
        <v>1</v>
      </c>
      <c r="N1947" s="146" t="s">
        <v>39</v>
      </c>
      <c r="P1947" s="147">
        <f>O1947*H1947</f>
        <v>0</v>
      </c>
      <c r="Q1947" s="147">
        <v>0</v>
      </c>
      <c r="R1947" s="147">
        <f>Q1947*H1947</f>
        <v>0</v>
      </c>
      <c r="S1947" s="147">
        <v>0</v>
      </c>
      <c r="T1947" s="148">
        <f>S1947*H1947</f>
        <v>0</v>
      </c>
      <c r="AR1947" s="149" t="s">
        <v>298</v>
      </c>
      <c r="AT1947" s="149" t="s">
        <v>201</v>
      </c>
      <c r="AU1947" s="149" t="s">
        <v>86</v>
      </c>
      <c r="AY1947" s="17" t="s">
        <v>199</v>
      </c>
      <c r="BE1947" s="150">
        <f>IF(N1947="základní",J1947,0)</f>
        <v>0</v>
      </c>
      <c r="BF1947" s="150">
        <f>IF(N1947="snížená",J1947,0)</f>
        <v>0</v>
      </c>
      <c r="BG1947" s="150">
        <f>IF(N1947="zákl. přenesená",J1947,0)</f>
        <v>0</v>
      </c>
      <c r="BH1947" s="150">
        <f>IF(N1947="sníž. přenesená",J1947,0)</f>
        <v>0</v>
      </c>
      <c r="BI1947" s="150">
        <f>IF(N1947="nulová",J1947,0)</f>
        <v>0</v>
      </c>
      <c r="BJ1947" s="17" t="s">
        <v>86</v>
      </c>
      <c r="BK1947" s="150">
        <f>ROUND(I1947*H1947,2)</f>
        <v>0</v>
      </c>
      <c r="BL1947" s="17" t="s">
        <v>298</v>
      </c>
      <c r="BM1947" s="149" t="s">
        <v>2739</v>
      </c>
    </row>
    <row r="1948" spans="2:65" s="11" customFormat="1" ht="23" customHeight="1">
      <c r="B1948" s="125"/>
      <c r="D1948" s="126" t="s">
        <v>72</v>
      </c>
      <c r="E1948" s="135" t="s">
        <v>2740</v>
      </c>
      <c r="F1948" s="135" t="s">
        <v>2741</v>
      </c>
      <c r="I1948" s="128"/>
      <c r="J1948" s="136">
        <f>BK1948</f>
        <v>0</v>
      </c>
      <c r="L1948" s="125"/>
      <c r="M1948" s="130"/>
      <c r="P1948" s="131">
        <f>SUM(P1949:P2019)</f>
        <v>0</v>
      </c>
      <c r="R1948" s="131">
        <f>SUM(R1949:R2019)</f>
        <v>0.53075289999999997</v>
      </c>
      <c r="T1948" s="132">
        <f>SUM(T1949:T2019)</f>
        <v>0</v>
      </c>
      <c r="AR1948" s="126" t="s">
        <v>86</v>
      </c>
      <c r="AT1948" s="133" t="s">
        <v>72</v>
      </c>
      <c r="AU1948" s="133" t="s">
        <v>80</v>
      </c>
      <c r="AY1948" s="126" t="s">
        <v>199</v>
      </c>
      <c r="BK1948" s="134">
        <f>SUM(BK1949:BK2019)</f>
        <v>0</v>
      </c>
    </row>
    <row r="1949" spans="2:65" s="1" customFormat="1" ht="21.75" customHeight="1">
      <c r="B1949" s="32"/>
      <c r="C1949" s="137" t="s">
        <v>2742</v>
      </c>
      <c r="D1949" s="137" t="s">
        <v>201</v>
      </c>
      <c r="E1949" s="138" t="s">
        <v>2743</v>
      </c>
      <c r="F1949" s="139" t="s">
        <v>2744</v>
      </c>
      <c r="G1949" s="140" t="s">
        <v>204</v>
      </c>
      <c r="H1949" s="141">
        <v>162.33000000000001</v>
      </c>
      <c r="I1949" s="142"/>
      <c r="J1949" s="143">
        <f>ROUND(I1949*H1949,2)</f>
        <v>0</v>
      </c>
      <c r="K1949" s="144"/>
      <c r="L1949" s="32"/>
      <c r="M1949" s="145" t="s">
        <v>1</v>
      </c>
      <c r="N1949" s="146" t="s">
        <v>39</v>
      </c>
      <c r="P1949" s="147">
        <f>O1949*H1949</f>
        <v>0</v>
      </c>
      <c r="Q1949" s="147">
        <v>0</v>
      </c>
      <c r="R1949" s="147">
        <f>Q1949*H1949</f>
        <v>0</v>
      </c>
      <c r="S1949" s="147">
        <v>0</v>
      </c>
      <c r="T1949" s="148">
        <f>S1949*H1949</f>
        <v>0</v>
      </c>
      <c r="AR1949" s="149" t="s">
        <v>298</v>
      </c>
      <c r="AT1949" s="149" t="s">
        <v>201</v>
      </c>
      <c r="AU1949" s="149" t="s">
        <v>86</v>
      </c>
      <c r="AY1949" s="17" t="s">
        <v>199</v>
      </c>
      <c r="BE1949" s="150">
        <f>IF(N1949="základní",J1949,0)</f>
        <v>0</v>
      </c>
      <c r="BF1949" s="150">
        <f>IF(N1949="snížená",J1949,0)</f>
        <v>0</v>
      </c>
      <c r="BG1949" s="150">
        <f>IF(N1949="zákl. přenesená",J1949,0)</f>
        <v>0</v>
      </c>
      <c r="BH1949" s="150">
        <f>IF(N1949="sníž. přenesená",J1949,0)</f>
        <v>0</v>
      </c>
      <c r="BI1949" s="150">
        <f>IF(N1949="nulová",J1949,0)</f>
        <v>0</v>
      </c>
      <c r="BJ1949" s="17" t="s">
        <v>86</v>
      </c>
      <c r="BK1949" s="150">
        <f>ROUND(I1949*H1949,2)</f>
        <v>0</v>
      </c>
      <c r="BL1949" s="17" t="s">
        <v>298</v>
      </c>
      <c r="BM1949" s="149" t="s">
        <v>2745</v>
      </c>
    </row>
    <row r="1950" spans="2:65" s="12" customFormat="1" ht="12">
      <c r="B1950" s="151"/>
      <c r="D1950" s="152" t="s">
        <v>207</v>
      </c>
      <c r="E1950" s="153" t="s">
        <v>1</v>
      </c>
      <c r="F1950" s="154" t="s">
        <v>852</v>
      </c>
      <c r="H1950" s="155">
        <v>56.34</v>
      </c>
      <c r="I1950" s="156"/>
      <c r="L1950" s="151"/>
      <c r="M1950" s="157"/>
      <c r="T1950" s="158"/>
      <c r="AT1950" s="153" t="s">
        <v>207</v>
      </c>
      <c r="AU1950" s="153" t="s">
        <v>86</v>
      </c>
      <c r="AV1950" s="12" t="s">
        <v>86</v>
      </c>
      <c r="AW1950" s="12" t="s">
        <v>30</v>
      </c>
      <c r="AX1950" s="12" t="s">
        <v>73</v>
      </c>
      <c r="AY1950" s="153" t="s">
        <v>199</v>
      </c>
    </row>
    <row r="1951" spans="2:65" s="12" customFormat="1" ht="12">
      <c r="B1951" s="151"/>
      <c r="D1951" s="152" t="s">
        <v>207</v>
      </c>
      <c r="E1951" s="153" t="s">
        <v>1</v>
      </c>
      <c r="F1951" s="154" t="s">
        <v>855</v>
      </c>
      <c r="H1951" s="155">
        <v>17.23</v>
      </c>
      <c r="I1951" s="156"/>
      <c r="L1951" s="151"/>
      <c r="M1951" s="157"/>
      <c r="T1951" s="158"/>
      <c r="AT1951" s="153" t="s">
        <v>207</v>
      </c>
      <c r="AU1951" s="153" t="s">
        <v>86</v>
      </c>
      <c r="AV1951" s="12" t="s">
        <v>86</v>
      </c>
      <c r="AW1951" s="12" t="s">
        <v>30</v>
      </c>
      <c r="AX1951" s="12" t="s">
        <v>73</v>
      </c>
      <c r="AY1951" s="153" t="s">
        <v>199</v>
      </c>
    </row>
    <row r="1952" spans="2:65" s="12" customFormat="1" ht="12">
      <c r="B1952" s="151"/>
      <c r="D1952" s="152" t="s">
        <v>207</v>
      </c>
      <c r="E1952" s="153" t="s">
        <v>1</v>
      </c>
      <c r="F1952" s="154" t="s">
        <v>856</v>
      </c>
      <c r="H1952" s="155">
        <v>17.23</v>
      </c>
      <c r="I1952" s="156"/>
      <c r="L1952" s="151"/>
      <c r="M1952" s="157"/>
      <c r="T1952" s="158"/>
      <c r="AT1952" s="153" t="s">
        <v>207</v>
      </c>
      <c r="AU1952" s="153" t="s">
        <v>86</v>
      </c>
      <c r="AV1952" s="12" t="s">
        <v>86</v>
      </c>
      <c r="AW1952" s="12" t="s">
        <v>30</v>
      </c>
      <c r="AX1952" s="12" t="s">
        <v>73</v>
      </c>
      <c r="AY1952" s="153" t="s">
        <v>199</v>
      </c>
    </row>
    <row r="1953" spans="2:65" s="12" customFormat="1" ht="12">
      <c r="B1953" s="151"/>
      <c r="D1953" s="152" t="s">
        <v>207</v>
      </c>
      <c r="E1953" s="153" t="s">
        <v>1</v>
      </c>
      <c r="F1953" s="154" t="s">
        <v>859</v>
      </c>
      <c r="H1953" s="155">
        <v>17.23</v>
      </c>
      <c r="I1953" s="156"/>
      <c r="L1953" s="151"/>
      <c r="M1953" s="157"/>
      <c r="T1953" s="158"/>
      <c r="AT1953" s="153" t="s">
        <v>207</v>
      </c>
      <c r="AU1953" s="153" t="s">
        <v>86</v>
      </c>
      <c r="AV1953" s="12" t="s">
        <v>86</v>
      </c>
      <c r="AW1953" s="12" t="s">
        <v>30</v>
      </c>
      <c r="AX1953" s="12" t="s">
        <v>73</v>
      </c>
      <c r="AY1953" s="153" t="s">
        <v>199</v>
      </c>
    </row>
    <row r="1954" spans="2:65" s="12" customFormat="1" ht="12">
      <c r="B1954" s="151"/>
      <c r="D1954" s="152" t="s">
        <v>207</v>
      </c>
      <c r="E1954" s="153" t="s">
        <v>1</v>
      </c>
      <c r="F1954" s="154" t="s">
        <v>860</v>
      </c>
      <c r="H1954" s="155">
        <v>19.84</v>
      </c>
      <c r="I1954" s="156"/>
      <c r="L1954" s="151"/>
      <c r="M1954" s="157"/>
      <c r="T1954" s="158"/>
      <c r="AT1954" s="153" t="s">
        <v>207</v>
      </c>
      <c r="AU1954" s="153" t="s">
        <v>86</v>
      </c>
      <c r="AV1954" s="12" t="s">
        <v>86</v>
      </c>
      <c r="AW1954" s="12" t="s">
        <v>30</v>
      </c>
      <c r="AX1954" s="12" t="s">
        <v>73</v>
      </c>
      <c r="AY1954" s="153" t="s">
        <v>199</v>
      </c>
    </row>
    <row r="1955" spans="2:65" s="12" customFormat="1" ht="12">
      <c r="B1955" s="151"/>
      <c r="D1955" s="152" t="s">
        <v>207</v>
      </c>
      <c r="E1955" s="153" t="s">
        <v>1</v>
      </c>
      <c r="F1955" s="154" t="s">
        <v>864</v>
      </c>
      <c r="H1955" s="155">
        <v>17.23</v>
      </c>
      <c r="I1955" s="156"/>
      <c r="L1955" s="151"/>
      <c r="M1955" s="157"/>
      <c r="T1955" s="158"/>
      <c r="AT1955" s="153" t="s">
        <v>207</v>
      </c>
      <c r="AU1955" s="153" t="s">
        <v>86</v>
      </c>
      <c r="AV1955" s="12" t="s">
        <v>86</v>
      </c>
      <c r="AW1955" s="12" t="s">
        <v>30</v>
      </c>
      <c r="AX1955" s="12" t="s">
        <v>73</v>
      </c>
      <c r="AY1955" s="153" t="s">
        <v>199</v>
      </c>
    </row>
    <row r="1956" spans="2:65" s="12" customFormat="1" ht="12">
      <c r="B1956" s="151"/>
      <c r="D1956" s="152" t="s">
        <v>207</v>
      </c>
      <c r="E1956" s="153" t="s">
        <v>1</v>
      </c>
      <c r="F1956" s="154" t="s">
        <v>865</v>
      </c>
      <c r="H1956" s="155">
        <v>17.23</v>
      </c>
      <c r="I1956" s="156"/>
      <c r="L1956" s="151"/>
      <c r="M1956" s="157"/>
      <c r="T1956" s="158"/>
      <c r="AT1956" s="153" t="s">
        <v>207</v>
      </c>
      <c r="AU1956" s="153" t="s">
        <v>86</v>
      </c>
      <c r="AV1956" s="12" t="s">
        <v>86</v>
      </c>
      <c r="AW1956" s="12" t="s">
        <v>30</v>
      </c>
      <c r="AX1956" s="12" t="s">
        <v>73</v>
      </c>
      <c r="AY1956" s="153" t="s">
        <v>199</v>
      </c>
    </row>
    <row r="1957" spans="2:65" s="13" customFormat="1" ht="12">
      <c r="B1957" s="159"/>
      <c r="D1957" s="152" t="s">
        <v>207</v>
      </c>
      <c r="E1957" s="160" t="s">
        <v>1</v>
      </c>
      <c r="F1957" s="161" t="s">
        <v>209</v>
      </c>
      <c r="H1957" s="162">
        <v>162.33000000000001</v>
      </c>
      <c r="I1957" s="163"/>
      <c r="L1957" s="159"/>
      <c r="M1957" s="164"/>
      <c r="T1957" s="165"/>
      <c r="AT1957" s="160" t="s">
        <v>207</v>
      </c>
      <c r="AU1957" s="160" t="s">
        <v>86</v>
      </c>
      <c r="AV1957" s="13" t="s">
        <v>205</v>
      </c>
      <c r="AW1957" s="13" t="s">
        <v>30</v>
      </c>
      <c r="AX1957" s="13" t="s">
        <v>80</v>
      </c>
      <c r="AY1957" s="160" t="s">
        <v>199</v>
      </c>
    </row>
    <row r="1958" spans="2:65" s="1" customFormat="1" ht="16.5" customHeight="1">
      <c r="B1958" s="32"/>
      <c r="C1958" s="137" t="s">
        <v>2746</v>
      </c>
      <c r="D1958" s="137" t="s">
        <v>201</v>
      </c>
      <c r="E1958" s="138" t="s">
        <v>2747</v>
      </c>
      <c r="F1958" s="139" t="s">
        <v>2748</v>
      </c>
      <c r="G1958" s="140" t="s">
        <v>204</v>
      </c>
      <c r="H1958" s="141">
        <v>162.33000000000001</v>
      </c>
      <c r="I1958" s="142"/>
      <c r="J1958" s="143">
        <f>ROUND(I1958*H1958,2)</f>
        <v>0</v>
      </c>
      <c r="K1958" s="144"/>
      <c r="L1958" s="32"/>
      <c r="M1958" s="145" t="s">
        <v>1</v>
      </c>
      <c r="N1958" s="146" t="s">
        <v>39</v>
      </c>
      <c r="P1958" s="147">
        <f>O1958*H1958</f>
        <v>0</v>
      </c>
      <c r="Q1958" s="147">
        <v>0</v>
      </c>
      <c r="R1958" s="147">
        <f>Q1958*H1958</f>
        <v>0</v>
      </c>
      <c r="S1958" s="147">
        <v>0</v>
      </c>
      <c r="T1958" s="148">
        <f>S1958*H1958</f>
        <v>0</v>
      </c>
      <c r="AR1958" s="149" t="s">
        <v>298</v>
      </c>
      <c r="AT1958" s="149" t="s">
        <v>201</v>
      </c>
      <c r="AU1958" s="149" t="s">
        <v>86</v>
      </c>
      <c r="AY1958" s="17" t="s">
        <v>199</v>
      </c>
      <c r="BE1958" s="150">
        <f>IF(N1958="základní",J1958,0)</f>
        <v>0</v>
      </c>
      <c r="BF1958" s="150">
        <f>IF(N1958="snížená",J1958,0)</f>
        <v>0</v>
      </c>
      <c r="BG1958" s="150">
        <f>IF(N1958="zákl. přenesená",J1958,0)</f>
        <v>0</v>
      </c>
      <c r="BH1958" s="150">
        <f>IF(N1958="sníž. přenesená",J1958,0)</f>
        <v>0</v>
      </c>
      <c r="BI1958" s="150">
        <f>IF(N1958="nulová",J1958,0)</f>
        <v>0</v>
      </c>
      <c r="BJ1958" s="17" t="s">
        <v>86</v>
      </c>
      <c r="BK1958" s="150">
        <f>ROUND(I1958*H1958,2)</f>
        <v>0</v>
      </c>
      <c r="BL1958" s="17" t="s">
        <v>298</v>
      </c>
      <c r="BM1958" s="149" t="s">
        <v>2749</v>
      </c>
    </row>
    <row r="1959" spans="2:65" s="12" customFormat="1" ht="12">
      <c r="B1959" s="151"/>
      <c r="D1959" s="152" t="s">
        <v>207</v>
      </c>
      <c r="E1959" s="153" t="s">
        <v>1</v>
      </c>
      <c r="F1959" s="154" t="s">
        <v>852</v>
      </c>
      <c r="H1959" s="155">
        <v>56.34</v>
      </c>
      <c r="I1959" s="156"/>
      <c r="L1959" s="151"/>
      <c r="M1959" s="157"/>
      <c r="T1959" s="158"/>
      <c r="AT1959" s="153" t="s">
        <v>207</v>
      </c>
      <c r="AU1959" s="153" t="s">
        <v>86</v>
      </c>
      <c r="AV1959" s="12" t="s">
        <v>86</v>
      </c>
      <c r="AW1959" s="12" t="s">
        <v>30</v>
      </c>
      <c r="AX1959" s="12" t="s">
        <v>73</v>
      </c>
      <c r="AY1959" s="153" t="s">
        <v>199</v>
      </c>
    </row>
    <row r="1960" spans="2:65" s="12" customFormat="1" ht="12">
      <c r="B1960" s="151"/>
      <c r="D1960" s="152" t="s">
        <v>207</v>
      </c>
      <c r="E1960" s="153" t="s">
        <v>1</v>
      </c>
      <c r="F1960" s="154" t="s">
        <v>855</v>
      </c>
      <c r="H1960" s="155">
        <v>17.23</v>
      </c>
      <c r="I1960" s="156"/>
      <c r="L1960" s="151"/>
      <c r="M1960" s="157"/>
      <c r="T1960" s="158"/>
      <c r="AT1960" s="153" t="s">
        <v>207</v>
      </c>
      <c r="AU1960" s="153" t="s">
        <v>86</v>
      </c>
      <c r="AV1960" s="12" t="s">
        <v>86</v>
      </c>
      <c r="AW1960" s="12" t="s">
        <v>30</v>
      </c>
      <c r="AX1960" s="12" t="s">
        <v>73</v>
      </c>
      <c r="AY1960" s="153" t="s">
        <v>199</v>
      </c>
    </row>
    <row r="1961" spans="2:65" s="12" customFormat="1" ht="12">
      <c r="B1961" s="151"/>
      <c r="D1961" s="152" t="s">
        <v>207</v>
      </c>
      <c r="E1961" s="153" t="s">
        <v>1</v>
      </c>
      <c r="F1961" s="154" t="s">
        <v>856</v>
      </c>
      <c r="H1961" s="155">
        <v>17.23</v>
      </c>
      <c r="I1961" s="156"/>
      <c r="L1961" s="151"/>
      <c r="M1961" s="157"/>
      <c r="T1961" s="158"/>
      <c r="AT1961" s="153" t="s">
        <v>207</v>
      </c>
      <c r="AU1961" s="153" t="s">
        <v>86</v>
      </c>
      <c r="AV1961" s="12" t="s">
        <v>86</v>
      </c>
      <c r="AW1961" s="12" t="s">
        <v>30</v>
      </c>
      <c r="AX1961" s="12" t="s">
        <v>73</v>
      </c>
      <c r="AY1961" s="153" t="s">
        <v>199</v>
      </c>
    </row>
    <row r="1962" spans="2:65" s="12" customFormat="1" ht="12">
      <c r="B1962" s="151"/>
      <c r="D1962" s="152" t="s">
        <v>207</v>
      </c>
      <c r="E1962" s="153" t="s">
        <v>1</v>
      </c>
      <c r="F1962" s="154" t="s">
        <v>859</v>
      </c>
      <c r="H1962" s="155">
        <v>17.23</v>
      </c>
      <c r="I1962" s="156"/>
      <c r="L1962" s="151"/>
      <c r="M1962" s="157"/>
      <c r="T1962" s="158"/>
      <c r="AT1962" s="153" t="s">
        <v>207</v>
      </c>
      <c r="AU1962" s="153" t="s">
        <v>86</v>
      </c>
      <c r="AV1962" s="12" t="s">
        <v>86</v>
      </c>
      <c r="AW1962" s="12" t="s">
        <v>30</v>
      </c>
      <c r="AX1962" s="12" t="s">
        <v>73</v>
      </c>
      <c r="AY1962" s="153" t="s">
        <v>199</v>
      </c>
    </row>
    <row r="1963" spans="2:65" s="12" customFormat="1" ht="12">
      <c r="B1963" s="151"/>
      <c r="D1963" s="152" t="s">
        <v>207</v>
      </c>
      <c r="E1963" s="153" t="s">
        <v>1</v>
      </c>
      <c r="F1963" s="154" t="s">
        <v>860</v>
      </c>
      <c r="H1963" s="155">
        <v>19.84</v>
      </c>
      <c r="I1963" s="156"/>
      <c r="L1963" s="151"/>
      <c r="M1963" s="157"/>
      <c r="T1963" s="158"/>
      <c r="AT1963" s="153" t="s">
        <v>207</v>
      </c>
      <c r="AU1963" s="153" t="s">
        <v>86</v>
      </c>
      <c r="AV1963" s="12" t="s">
        <v>86</v>
      </c>
      <c r="AW1963" s="12" t="s">
        <v>30</v>
      </c>
      <c r="AX1963" s="12" t="s">
        <v>73</v>
      </c>
      <c r="AY1963" s="153" t="s">
        <v>199</v>
      </c>
    </row>
    <row r="1964" spans="2:65" s="12" customFormat="1" ht="12">
      <c r="B1964" s="151"/>
      <c r="D1964" s="152" t="s">
        <v>207</v>
      </c>
      <c r="E1964" s="153" t="s">
        <v>1</v>
      </c>
      <c r="F1964" s="154" t="s">
        <v>864</v>
      </c>
      <c r="H1964" s="155">
        <v>17.23</v>
      </c>
      <c r="I1964" s="156"/>
      <c r="L1964" s="151"/>
      <c r="M1964" s="157"/>
      <c r="T1964" s="158"/>
      <c r="AT1964" s="153" t="s">
        <v>207</v>
      </c>
      <c r="AU1964" s="153" t="s">
        <v>86</v>
      </c>
      <c r="AV1964" s="12" t="s">
        <v>86</v>
      </c>
      <c r="AW1964" s="12" t="s">
        <v>30</v>
      </c>
      <c r="AX1964" s="12" t="s">
        <v>73</v>
      </c>
      <c r="AY1964" s="153" t="s">
        <v>199</v>
      </c>
    </row>
    <row r="1965" spans="2:65" s="12" customFormat="1" ht="12">
      <c r="B1965" s="151"/>
      <c r="D1965" s="152" t="s">
        <v>207</v>
      </c>
      <c r="E1965" s="153" t="s">
        <v>1</v>
      </c>
      <c r="F1965" s="154" t="s">
        <v>865</v>
      </c>
      <c r="H1965" s="155">
        <v>17.23</v>
      </c>
      <c r="I1965" s="156"/>
      <c r="L1965" s="151"/>
      <c r="M1965" s="157"/>
      <c r="T1965" s="158"/>
      <c r="AT1965" s="153" t="s">
        <v>207</v>
      </c>
      <c r="AU1965" s="153" t="s">
        <v>86</v>
      </c>
      <c r="AV1965" s="12" t="s">
        <v>86</v>
      </c>
      <c r="AW1965" s="12" t="s">
        <v>30</v>
      </c>
      <c r="AX1965" s="12" t="s">
        <v>73</v>
      </c>
      <c r="AY1965" s="153" t="s">
        <v>199</v>
      </c>
    </row>
    <row r="1966" spans="2:65" s="13" customFormat="1" ht="12">
      <c r="B1966" s="159"/>
      <c r="D1966" s="152" t="s">
        <v>207</v>
      </c>
      <c r="E1966" s="160" t="s">
        <v>1</v>
      </c>
      <c r="F1966" s="161" t="s">
        <v>209</v>
      </c>
      <c r="H1966" s="162">
        <v>162.33000000000001</v>
      </c>
      <c r="I1966" s="163"/>
      <c r="L1966" s="159"/>
      <c r="M1966" s="164"/>
      <c r="T1966" s="165"/>
      <c r="AT1966" s="160" t="s">
        <v>207</v>
      </c>
      <c r="AU1966" s="160" t="s">
        <v>86</v>
      </c>
      <c r="AV1966" s="13" t="s">
        <v>205</v>
      </c>
      <c r="AW1966" s="13" t="s">
        <v>30</v>
      </c>
      <c r="AX1966" s="13" t="s">
        <v>80</v>
      </c>
      <c r="AY1966" s="160" t="s">
        <v>199</v>
      </c>
    </row>
    <row r="1967" spans="2:65" s="1" customFormat="1" ht="24.25" customHeight="1">
      <c r="B1967" s="32"/>
      <c r="C1967" s="137" t="s">
        <v>2750</v>
      </c>
      <c r="D1967" s="137" t="s">
        <v>201</v>
      </c>
      <c r="E1967" s="138" t="s">
        <v>2751</v>
      </c>
      <c r="F1967" s="139" t="s">
        <v>2752</v>
      </c>
      <c r="G1967" s="140" t="s">
        <v>204</v>
      </c>
      <c r="H1967" s="141">
        <v>162.33000000000001</v>
      </c>
      <c r="I1967" s="142"/>
      <c r="J1967" s="143">
        <f>ROUND(I1967*H1967,2)</f>
        <v>0</v>
      </c>
      <c r="K1967" s="144"/>
      <c r="L1967" s="32"/>
      <c r="M1967" s="145" t="s">
        <v>1</v>
      </c>
      <c r="N1967" s="146" t="s">
        <v>39</v>
      </c>
      <c r="P1967" s="147">
        <f>O1967*H1967</f>
        <v>0</v>
      </c>
      <c r="Q1967" s="147">
        <v>3.0000000000000001E-5</v>
      </c>
      <c r="R1967" s="147">
        <f>Q1967*H1967</f>
        <v>4.8699000000000008E-3</v>
      </c>
      <c r="S1967" s="147">
        <v>0</v>
      </c>
      <c r="T1967" s="148">
        <f>S1967*H1967</f>
        <v>0</v>
      </c>
      <c r="AR1967" s="149" t="s">
        <v>298</v>
      </c>
      <c r="AT1967" s="149" t="s">
        <v>201</v>
      </c>
      <c r="AU1967" s="149" t="s">
        <v>86</v>
      </c>
      <c r="AY1967" s="17" t="s">
        <v>199</v>
      </c>
      <c r="BE1967" s="150">
        <f>IF(N1967="základní",J1967,0)</f>
        <v>0</v>
      </c>
      <c r="BF1967" s="150">
        <f>IF(N1967="snížená",J1967,0)</f>
        <v>0</v>
      </c>
      <c r="BG1967" s="150">
        <f>IF(N1967="zákl. přenesená",J1967,0)</f>
        <v>0</v>
      </c>
      <c r="BH1967" s="150">
        <f>IF(N1967="sníž. přenesená",J1967,0)</f>
        <v>0</v>
      </c>
      <c r="BI1967" s="150">
        <f>IF(N1967="nulová",J1967,0)</f>
        <v>0</v>
      </c>
      <c r="BJ1967" s="17" t="s">
        <v>86</v>
      </c>
      <c r="BK1967" s="150">
        <f>ROUND(I1967*H1967,2)</f>
        <v>0</v>
      </c>
      <c r="BL1967" s="17" t="s">
        <v>298</v>
      </c>
      <c r="BM1967" s="149" t="s">
        <v>2753</v>
      </c>
    </row>
    <row r="1968" spans="2:65" s="12" customFormat="1" ht="12">
      <c r="B1968" s="151"/>
      <c r="D1968" s="152" t="s">
        <v>207</v>
      </c>
      <c r="E1968" s="153" t="s">
        <v>1</v>
      </c>
      <c r="F1968" s="154" t="s">
        <v>852</v>
      </c>
      <c r="H1968" s="155">
        <v>56.34</v>
      </c>
      <c r="I1968" s="156"/>
      <c r="L1968" s="151"/>
      <c r="M1968" s="157"/>
      <c r="T1968" s="158"/>
      <c r="AT1968" s="153" t="s">
        <v>207</v>
      </c>
      <c r="AU1968" s="153" t="s">
        <v>86</v>
      </c>
      <c r="AV1968" s="12" t="s">
        <v>86</v>
      </c>
      <c r="AW1968" s="12" t="s">
        <v>30</v>
      </c>
      <c r="AX1968" s="12" t="s">
        <v>73</v>
      </c>
      <c r="AY1968" s="153" t="s">
        <v>199</v>
      </c>
    </row>
    <row r="1969" spans="2:65" s="12" customFormat="1" ht="12">
      <c r="B1969" s="151"/>
      <c r="D1969" s="152" t="s">
        <v>207</v>
      </c>
      <c r="E1969" s="153" t="s">
        <v>1</v>
      </c>
      <c r="F1969" s="154" t="s">
        <v>855</v>
      </c>
      <c r="H1969" s="155">
        <v>17.23</v>
      </c>
      <c r="I1969" s="156"/>
      <c r="L1969" s="151"/>
      <c r="M1969" s="157"/>
      <c r="T1969" s="158"/>
      <c r="AT1969" s="153" t="s">
        <v>207</v>
      </c>
      <c r="AU1969" s="153" t="s">
        <v>86</v>
      </c>
      <c r="AV1969" s="12" t="s">
        <v>86</v>
      </c>
      <c r="AW1969" s="12" t="s">
        <v>30</v>
      </c>
      <c r="AX1969" s="12" t="s">
        <v>73</v>
      </c>
      <c r="AY1969" s="153" t="s">
        <v>199</v>
      </c>
    </row>
    <row r="1970" spans="2:65" s="12" customFormat="1" ht="12">
      <c r="B1970" s="151"/>
      <c r="D1970" s="152" t="s">
        <v>207</v>
      </c>
      <c r="E1970" s="153" t="s">
        <v>1</v>
      </c>
      <c r="F1970" s="154" t="s">
        <v>856</v>
      </c>
      <c r="H1970" s="155">
        <v>17.23</v>
      </c>
      <c r="I1970" s="156"/>
      <c r="L1970" s="151"/>
      <c r="M1970" s="157"/>
      <c r="T1970" s="158"/>
      <c r="AT1970" s="153" t="s">
        <v>207</v>
      </c>
      <c r="AU1970" s="153" t="s">
        <v>86</v>
      </c>
      <c r="AV1970" s="12" t="s">
        <v>86</v>
      </c>
      <c r="AW1970" s="12" t="s">
        <v>30</v>
      </c>
      <c r="AX1970" s="12" t="s">
        <v>73</v>
      </c>
      <c r="AY1970" s="153" t="s">
        <v>199</v>
      </c>
    </row>
    <row r="1971" spans="2:65" s="12" customFormat="1" ht="12">
      <c r="B1971" s="151"/>
      <c r="D1971" s="152" t="s">
        <v>207</v>
      </c>
      <c r="E1971" s="153" t="s">
        <v>1</v>
      </c>
      <c r="F1971" s="154" t="s">
        <v>859</v>
      </c>
      <c r="H1971" s="155">
        <v>17.23</v>
      </c>
      <c r="I1971" s="156"/>
      <c r="L1971" s="151"/>
      <c r="M1971" s="157"/>
      <c r="T1971" s="158"/>
      <c r="AT1971" s="153" t="s">
        <v>207</v>
      </c>
      <c r="AU1971" s="153" t="s">
        <v>86</v>
      </c>
      <c r="AV1971" s="12" t="s">
        <v>86</v>
      </c>
      <c r="AW1971" s="12" t="s">
        <v>30</v>
      </c>
      <c r="AX1971" s="12" t="s">
        <v>73</v>
      </c>
      <c r="AY1971" s="153" t="s">
        <v>199</v>
      </c>
    </row>
    <row r="1972" spans="2:65" s="12" customFormat="1" ht="12">
      <c r="B1972" s="151"/>
      <c r="D1972" s="152" t="s">
        <v>207</v>
      </c>
      <c r="E1972" s="153" t="s">
        <v>1</v>
      </c>
      <c r="F1972" s="154" t="s">
        <v>860</v>
      </c>
      <c r="H1972" s="155">
        <v>19.84</v>
      </c>
      <c r="I1972" s="156"/>
      <c r="L1972" s="151"/>
      <c r="M1972" s="157"/>
      <c r="T1972" s="158"/>
      <c r="AT1972" s="153" t="s">
        <v>207</v>
      </c>
      <c r="AU1972" s="153" t="s">
        <v>86</v>
      </c>
      <c r="AV1972" s="12" t="s">
        <v>86</v>
      </c>
      <c r="AW1972" s="12" t="s">
        <v>30</v>
      </c>
      <c r="AX1972" s="12" t="s">
        <v>73</v>
      </c>
      <c r="AY1972" s="153" t="s">
        <v>199</v>
      </c>
    </row>
    <row r="1973" spans="2:65" s="12" customFormat="1" ht="12">
      <c r="B1973" s="151"/>
      <c r="D1973" s="152" t="s">
        <v>207</v>
      </c>
      <c r="E1973" s="153" t="s">
        <v>1</v>
      </c>
      <c r="F1973" s="154" t="s">
        <v>864</v>
      </c>
      <c r="H1973" s="155">
        <v>17.23</v>
      </c>
      <c r="I1973" s="156"/>
      <c r="L1973" s="151"/>
      <c r="M1973" s="157"/>
      <c r="T1973" s="158"/>
      <c r="AT1973" s="153" t="s">
        <v>207</v>
      </c>
      <c r="AU1973" s="153" t="s">
        <v>86</v>
      </c>
      <c r="AV1973" s="12" t="s">
        <v>86</v>
      </c>
      <c r="AW1973" s="12" t="s">
        <v>30</v>
      </c>
      <c r="AX1973" s="12" t="s">
        <v>73</v>
      </c>
      <c r="AY1973" s="153" t="s">
        <v>199</v>
      </c>
    </row>
    <row r="1974" spans="2:65" s="12" customFormat="1" ht="12">
      <c r="B1974" s="151"/>
      <c r="D1974" s="152" t="s">
        <v>207</v>
      </c>
      <c r="E1974" s="153" t="s">
        <v>1</v>
      </c>
      <c r="F1974" s="154" t="s">
        <v>865</v>
      </c>
      <c r="H1974" s="155">
        <v>17.23</v>
      </c>
      <c r="I1974" s="156"/>
      <c r="L1974" s="151"/>
      <c r="M1974" s="157"/>
      <c r="T1974" s="158"/>
      <c r="AT1974" s="153" t="s">
        <v>207</v>
      </c>
      <c r="AU1974" s="153" t="s">
        <v>86</v>
      </c>
      <c r="AV1974" s="12" t="s">
        <v>86</v>
      </c>
      <c r="AW1974" s="12" t="s">
        <v>30</v>
      </c>
      <c r="AX1974" s="12" t="s">
        <v>73</v>
      </c>
      <c r="AY1974" s="153" t="s">
        <v>199</v>
      </c>
    </row>
    <row r="1975" spans="2:65" s="13" customFormat="1" ht="12">
      <c r="B1975" s="159"/>
      <c r="D1975" s="152" t="s">
        <v>207</v>
      </c>
      <c r="E1975" s="160" t="s">
        <v>1</v>
      </c>
      <c r="F1975" s="161" t="s">
        <v>209</v>
      </c>
      <c r="H1975" s="162">
        <v>162.33000000000001</v>
      </c>
      <c r="I1975" s="163"/>
      <c r="L1975" s="159"/>
      <c r="M1975" s="164"/>
      <c r="T1975" s="165"/>
      <c r="AT1975" s="160" t="s">
        <v>207</v>
      </c>
      <c r="AU1975" s="160" t="s">
        <v>86</v>
      </c>
      <c r="AV1975" s="13" t="s">
        <v>205</v>
      </c>
      <c r="AW1975" s="13" t="s">
        <v>30</v>
      </c>
      <c r="AX1975" s="13" t="s">
        <v>80</v>
      </c>
      <c r="AY1975" s="160" t="s">
        <v>199</v>
      </c>
    </row>
    <row r="1976" spans="2:65" s="1" customFormat="1" ht="16.5" customHeight="1">
      <c r="B1976" s="32"/>
      <c r="C1976" s="137" t="s">
        <v>2754</v>
      </c>
      <c r="D1976" s="137" t="s">
        <v>201</v>
      </c>
      <c r="E1976" s="138" t="s">
        <v>2755</v>
      </c>
      <c r="F1976" s="139" t="s">
        <v>2756</v>
      </c>
      <c r="G1976" s="140" t="s">
        <v>204</v>
      </c>
      <c r="H1976" s="141">
        <v>162.33000000000001</v>
      </c>
      <c r="I1976" s="142"/>
      <c r="J1976" s="143">
        <f>ROUND(I1976*H1976,2)</f>
        <v>0</v>
      </c>
      <c r="K1976" s="144"/>
      <c r="L1976" s="32"/>
      <c r="M1976" s="145" t="s">
        <v>1</v>
      </c>
      <c r="N1976" s="146" t="s">
        <v>39</v>
      </c>
      <c r="P1976" s="147">
        <f>O1976*H1976</f>
        <v>0</v>
      </c>
      <c r="Q1976" s="147">
        <v>2.9999999999999997E-4</v>
      </c>
      <c r="R1976" s="147">
        <f>Q1976*H1976</f>
        <v>4.8698999999999999E-2</v>
      </c>
      <c r="S1976" s="147">
        <v>0</v>
      </c>
      <c r="T1976" s="148">
        <f>S1976*H1976</f>
        <v>0</v>
      </c>
      <c r="AR1976" s="149" t="s">
        <v>298</v>
      </c>
      <c r="AT1976" s="149" t="s">
        <v>201</v>
      </c>
      <c r="AU1976" s="149" t="s">
        <v>86</v>
      </c>
      <c r="AY1976" s="17" t="s">
        <v>199</v>
      </c>
      <c r="BE1976" s="150">
        <f>IF(N1976="základní",J1976,0)</f>
        <v>0</v>
      </c>
      <c r="BF1976" s="150">
        <f>IF(N1976="snížená",J1976,0)</f>
        <v>0</v>
      </c>
      <c r="BG1976" s="150">
        <f>IF(N1976="zákl. přenesená",J1976,0)</f>
        <v>0</v>
      </c>
      <c r="BH1976" s="150">
        <f>IF(N1976="sníž. přenesená",J1976,0)</f>
        <v>0</v>
      </c>
      <c r="BI1976" s="150">
        <f>IF(N1976="nulová",J1976,0)</f>
        <v>0</v>
      </c>
      <c r="BJ1976" s="17" t="s">
        <v>86</v>
      </c>
      <c r="BK1976" s="150">
        <f>ROUND(I1976*H1976,2)</f>
        <v>0</v>
      </c>
      <c r="BL1976" s="17" t="s">
        <v>298</v>
      </c>
      <c r="BM1976" s="149" t="s">
        <v>2757</v>
      </c>
    </row>
    <row r="1977" spans="2:65" s="12" customFormat="1" ht="12">
      <c r="B1977" s="151"/>
      <c r="D1977" s="152" t="s">
        <v>207</v>
      </c>
      <c r="E1977" s="153" t="s">
        <v>1</v>
      </c>
      <c r="F1977" s="154" t="s">
        <v>852</v>
      </c>
      <c r="H1977" s="155">
        <v>56.34</v>
      </c>
      <c r="I1977" s="156"/>
      <c r="L1977" s="151"/>
      <c r="M1977" s="157"/>
      <c r="T1977" s="158"/>
      <c r="AT1977" s="153" t="s">
        <v>207</v>
      </c>
      <c r="AU1977" s="153" t="s">
        <v>86</v>
      </c>
      <c r="AV1977" s="12" t="s">
        <v>86</v>
      </c>
      <c r="AW1977" s="12" t="s">
        <v>30</v>
      </c>
      <c r="AX1977" s="12" t="s">
        <v>73</v>
      </c>
      <c r="AY1977" s="153" t="s">
        <v>199</v>
      </c>
    </row>
    <row r="1978" spans="2:65" s="12" customFormat="1" ht="12">
      <c r="B1978" s="151"/>
      <c r="D1978" s="152" t="s">
        <v>207</v>
      </c>
      <c r="E1978" s="153" t="s">
        <v>1</v>
      </c>
      <c r="F1978" s="154" t="s">
        <v>855</v>
      </c>
      <c r="H1978" s="155">
        <v>17.23</v>
      </c>
      <c r="I1978" s="156"/>
      <c r="L1978" s="151"/>
      <c r="M1978" s="157"/>
      <c r="T1978" s="158"/>
      <c r="AT1978" s="153" t="s">
        <v>207</v>
      </c>
      <c r="AU1978" s="153" t="s">
        <v>86</v>
      </c>
      <c r="AV1978" s="12" t="s">
        <v>86</v>
      </c>
      <c r="AW1978" s="12" t="s">
        <v>30</v>
      </c>
      <c r="AX1978" s="12" t="s">
        <v>73</v>
      </c>
      <c r="AY1978" s="153" t="s">
        <v>199</v>
      </c>
    </row>
    <row r="1979" spans="2:65" s="12" customFormat="1" ht="12">
      <c r="B1979" s="151"/>
      <c r="D1979" s="152" t="s">
        <v>207</v>
      </c>
      <c r="E1979" s="153" t="s">
        <v>1</v>
      </c>
      <c r="F1979" s="154" t="s">
        <v>856</v>
      </c>
      <c r="H1979" s="155">
        <v>17.23</v>
      </c>
      <c r="I1979" s="156"/>
      <c r="L1979" s="151"/>
      <c r="M1979" s="157"/>
      <c r="T1979" s="158"/>
      <c r="AT1979" s="153" t="s">
        <v>207</v>
      </c>
      <c r="AU1979" s="153" t="s">
        <v>86</v>
      </c>
      <c r="AV1979" s="12" t="s">
        <v>86</v>
      </c>
      <c r="AW1979" s="12" t="s">
        <v>30</v>
      </c>
      <c r="AX1979" s="12" t="s">
        <v>73</v>
      </c>
      <c r="AY1979" s="153" t="s">
        <v>199</v>
      </c>
    </row>
    <row r="1980" spans="2:65" s="12" customFormat="1" ht="12">
      <c r="B1980" s="151"/>
      <c r="D1980" s="152" t="s">
        <v>207</v>
      </c>
      <c r="E1980" s="153" t="s">
        <v>1</v>
      </c>
      <c r="F1980" s="154" t="s">
        <v>859</v>
      </c>
      <c r="H1980" s="155">
        <v>17.23</v>
      </c>
      <c r="I1980" s="156"/>
      <c r="L1980" s="151"/>
      <c r="M1980" s="157"/>
      <c r="T1980" s="158"/>
      <c r="AT1980" s="153" t="s">
        <v>207</v>
      </c>
      <c r="AU1980" s="153" t="s">
        <v>86</v>
      </c>
      <c r="AV1980" s="12" t="s">
        <v>86</v>
      </c>
      <c r="AW1980" s="12" t="s">
        <v>30</v>
      </c>
      <c r="AX1980" s="12" t="s">
        <v>73</v>
      </c>
      <c r="AY1980" s="153" t="s">
        <v>199</v>
      </c>
    </row>
    <row r="1981" spans="2:65" s="12" customFormat="1" ht="12">
      <c r="B1981" s="151"/>
      <c r="D1981" s="152" t="s">
        <v>207</v>
      </c>
      <c r="E1981" s="153" t="s">
        <v>1</v>
      </c>
      <c r="F1981" s="154" t="s">
        <v>860</v>
      </c>
      <c r="H1981" s="155">
        <v>19.84</v>
      </c>
      <c r="I1981" s="156"/>
      <c r="L1981" s="151"/>
      <c r="M1981" s="157"/>
      <c r="T1981" s="158"/>
      <c r="AT1981" s="153" t="s">
        <v>207</v>
      </c>
      <c r="AU1981" s="153" t="s">
        <v>86</v>
      </c>
      <c r="AV1981" s="12" t="s">
        <v>86</v>
      </c>
      <c r="AW1981" s="12" t="s">
        <v>30</v>
      </c>
      <c r="AX1981" s="12" t="s">
        <v>73</v>
      </c>
      <c r="AY1981" s="153" t="s">
        <v>199</v>
      </c>
    </row>
    <row r="1982" spans="2:65" s="12" customFormat="1" ht="12">
      <c r="B1982" s="151"/>
      <c r="D1982" s="152" t="s">
        <v>207</v>
      </c>
      <c r="E1982" s="153" t="s">
        <v>1</v>
      </c>
      <c r="F1982" s="154" t="s">
        <v>864</v>
      </c>
      <c r="H1982" s="155">
        <v>17.23</v>
      </c>
      <c r="I1982" s="156"/>
      <c r="L1982" s="151"/>
      <c r="M1982" s="157"/>
      <c r="T1982" s="158"/>
      <c r="AT1982" s="153" t="s">
        <v>207</v>
      </c>
      <c r="AU1982" s="153" t="s">
        <v>86</v>
      </c>
      <c r="AV1982" s="12" t="s">
        <v>86</v>
      </c>
      <c r="AW1982" s="12" t="s">
        <v>30</v>
      </c>
      <c r="AX1982" s="12" t="s">
        <v>73</v>
      </c>
      <c r="AY1982" s="153" t="s">
        <v>199</v>
      </c>
    </row>
    <row r="1983" spans="2:65" s="12" customFormat="1" ht="12">
      <c r="B1983" s="151"/>
      <c r="D1983" s="152" t="s">
        <v>207</v>
      </c>
      <c r="E1983" s="153" t="s">
        <v>1</v>
      </c>
      <c r="F1983" s="154" t="s">
        <v>865</v>
      </c>
      <c r="H1983" s="155">
        <v>17.23</v>
      </c>
      <c r="I1983" s="156"/>
      <c r="L1983" s="151"/>
      <c r="M1983" s="157"/>
      <c r="T1983" s="158"/>
      <c r="AT1983" s="153" t="s">
        <v>207</v>
      </c>
      <c r="AU1983" s="153" t="s">
        <v>86</v>
      </c>
      <c r="AV1983" s="12" t="s">
        <v>86</v>
      </c>
      <c r="AW1983" s="12" t="s">
        <v>30</v>
      </c>
      <c r="AX1983" s="12" t="s">
        <v>73</v>
      </c>
      <c r="AY1983" s="153" t="s">
        <v>199</v>
      </c>
    </row>
    <row r="1984" spans="2:65" s="13" customFormat="1" ht="12">
      <c r="B1984" s="159"/>
      <c r="D1984" s="152" t="s">
        <v>207</v>
      </c>
      <c r="E1984" s="160" t="s">
        <v>1</v>
      </c>
      <c r="F1984" s="161" t="s">
        <v>209</v>
      </c>
      <c r="H1984" s="162">
        <v>162.33000000000001</v>
      </c>
      <c r="I1984" s="163"/>
      <c r="L1984" s="159"/>
      <c r="M1984" s="164"/>
      <c r="T1984" s="165"/>
      <c r="AT1984" s="160" t="s">
        <v>207</v>
      </c>
      <c r="AU1984" s="160" t="s">
        <v>86</v>
      </c>
      <c r="AV1984" s="13" t="s">
        <v>205</v>
      </c>
      <c r="AW1984" s="13" t="s">
        <v>30</v>
      </c>
      <c r="AX1984" s="13" t="s">
        <v>80</v>
      </c>
      <c r="AY1984" s="160" t="s">
        <v>199</v>
      </c>
    </row>
    <row r="1985" spans="2:65" s="1" customFormat="1" ht="55.5" customHeight="1">
      <c r="B1985" s="32"/>
      <c r="C1985" s="173" t="s">
        <v>2758</v>
      </c>
      <c r="D1985" s="173" t="s">
        <v>288</v>
      </c>
      <c r="E1985" s="174" t="s">
        <v>2759</v>
      </c>
      <c r="F1985" s="175" t="s">
        <v>2760</v>
      </c>
      <c r="G1985" s="176" t="s">
        <v>204</v>
      </c>
      <c r="H1985" s="177">
        <v>170.447</v>
      </c>
      <c r="I1985" s="178"/>
      <c r="J1985" s="179">
        <f>ROUND(I1985*H1985,2)</f>
        <v>0</v>
      </c>
      <c r="K1985" s="180"/>
      <c r="L1985" s="181"/>
      <c r="M1985" s="182" t="s">
        <v>1</v>
      </c>
      <c r="N1985" s="183" t="s">
        <v>39</v>
      </c>
      <c r="P1985" s="147">
        <f>O1985*H1985</f>
        <v>0</v>
      </c>
      <c r="Q1985" s="147">
        <v>2.5999999999999999E-3</v>
      </c>
      <c r="R1985" s="147">
        <f>Q1985*H1985</f>
        <v>0.44316220000000001</v>
      </c>
      <c r="S1985" s="147">
        <v>0</v>
      </c>
      <c r="T1985" s="148">
        <f>S1985*H1985</f>
        <v>0</v>
      </c>
      <c r="AR1985" s="149" t="s">
        <v>384</v>
      </c>
      <c r="AT1985" s="149" t="s">
        <v>288</v>
      </c>
      <c r="AU1985" s="149" t="s">
        <v>86</v>
      </c>
      <c r="AY1985" s="17" t="s">
        <v>199</v>
      </c>
      <c r="BE1985" s="150">
        <f>IF(N1985="základní",J1985,0)</f>
        <v>0</v>
      </c>
      <c r="BF1985" s="150">
        <f>IF(N1985="snížená",J1985,0)</f>
        <v>0</v>
      </c>
      <c r="BG1985" s="150">
        <f>IF(N1985="zákl. přenesená",J1985,0)</f>
        <v>0</v>
      </c>
      <c r="BH1985" s="150">
        <f>IF(N1985="sníž. přenesená",J1985,0)</f>
        <v>0</v>
      </c>
      <c r="BI1985" s="150">
        <f>IF(N1985="nulová",J1985,0)</f>
        <v>0</v>
      </c>
      <c r="BJ1985" s="17" t="s">
        <v>86</v>
      </c>
      <c r="BK1985" s="150">
        <f>ROUND(I1985*H1985,2)</f>
        <v>0</v>
      </c>
      <c r="BL1985" s="17" t="s">
        <v>298</v>
      </c>
      <c r="BM1985" s="149" t="s">
        <v>2761</v>
      </c>
    </row>
    <row r="1986" spans="2:65" s="12" customFormat="1" ht="12">
      <c r="B1986" s="151"/>
      <c r="D1986" s="152" t="s">
        <v>207</v>
      </c>
      <c r="E1986" s="153" t="s">
        <v>1</v>
      </c>
      <c r="F1986" s="154" t="s">
        <v>2762</v>
      </c>
      <c r="H1986" s="155">
        <v>170.447</v>
      </c>
      <c r="I1986" s="156"/>
      <c r="L1986" s="151"/>
      <c r="M1986" s="157"/>
      <c r="T1986" s="158"/>
      <c r="AT1986" s="153" t="s">
        <v>207</v>
      </c>
      <c r="AU1986" s="153" t="s">
        <v>86</v>
      </c>
      <c r="AV1986" s="12" t="s">
        <v>86</v>
      </c>
      <c r="AW1986" s="12" t="s">
        <v>30</v>
      </c>
      <c r="AX1986" s="12" t="s">
        <v>73</v>
      </c>
      <c r="AY1986" s="153" t="s">
        <v>199</v>
      </c>
    </row>
    <row r="1987" spans="2:65" s="13" customFormat="1" ht="12">
      <c r="B1987" s="159"/>
      <c r="D1987" s="152" t="s">
        <v>207</v>
      </c>
      <c r="E1987" s="160" t="s">
        <v>1</v>
      </c>
      <c r="F1987" s="161" t="s">
        <v>209</v>
      </c>
      <c r="H1987" s="162">
        <v>170.447</v>
      </c>
      <c r="I1987" s="163"/>
      <c r="L1987" s="159"/>
      <c r="M1987" s="164"/>
      <c r="T1987" s="165"/>
      <c r="AT1987" s="160" t="s">
        <v>207</v>
      </c>
      <c r="AU1987" s="160" t="s">
        <v>86</v>
      </c>
      <c r="AV1987" s="13" t="s">
        <v>205</v>
      </c>
      <c r="AW1987" s="13" t="s">
        <v>30</v>
      </c>
      <c r="AX1987" s="13" t="s">
        <v>80</v>
      </c>
      <c r="AY1987" s="160" t="s">
        <v>199</v>
      </c>
    </row>
    <row r="1988" spans="2:65" s="1" customFormat="1" ht="16.5" customHeight="1">
      <c r="B1988" s="32"/>
      <c r="C1988" s="137" t="s">
        <v>2763</v>
      </c>
      <c r="D1988" s="137" t="s">
        <v>201</v>
      </c>
      <c r="E1988" s="138" t="s">
        <v>2764</v>
      </c>
      <c r="F1988" s="139" t="s">
        <v>2765</v>
      </c>
      <c r="G1988" s="140" t="s">
        <v>264</v>
      </c>
      <c r="H1988" s="141">
        <v>126.75</v>
      </c>
      <c r="I1988" s="142"/>
      <c r="J1988" s="143">
        <f>ROUND(I1988*H1988,2)</f>
        <v>0</v>
      </c>
      <c r="K1988" s="144"/>
      <c r="L1988" s="32"/>
      <c r="M1988" s="145" t="s">
        <v>1</v>
      </c>
      <c r="N1988" s="146" t="s">
        <v>39</v>
      </c>
      <c r="P1988" s="147">
        <f>O1988*H1988</f>
        <v>0</v>
      </c>
      <c r="Q1988" s="147">
        <v>1.0000000000000001E-5</v>
      </c>
      <c r="R1988" s="147">
        <f>Q1988*H1988</f>
        <v>1.2675000000000002E-3</v>
      </c>
      <c r="S1988" s="147">
        <v>0</v>
      </c>
      <c r="T1988" s="148">
        <f>S1988*H1988</f>
        <v>0</v>
      </c>
      <c r="AR1988" s="149" t="s">
        <v>298</v>
      </c>
      <c r="AT1988" s="149" t="s">
        <v>201</v>
      </c>
      <c r="AU1988" s="149" t="s">
        <v>86</v>
      </c>
      <c r="AY1988" s="17" t="s">
        <v>199</v>
      </c>
      <c r="BE1988" s="150">
        <f>IF(N1988="základní",J1988,0)</f>
        <v>0</v>
      </c>
      <c r="BF1988" s="150">
        <f>IF(N1988="snížená",J1988,0)</f>
        <v>0</v>
      </c>
      <c r="BG1988" s="150">
        <f>IF(N1988="zákl. přenesená",J1988,0)</f>
        <v>0</v>
      </c>
      <c r="BH1988" s="150">
        <f>IF(N1988="sníž. přenesená",J1988,0)</f>
        <v>0</v>
      </c>
      <c r="BI1988" s="150">
        <f>IF(N1988="nulová",J1988,0)</f>
        <v>0</v>
      </c>
      <c r="BJ1988" s="17" t="s">
        <v>86</v>
      </c>
      <c r="BK1988" s="150">
        <f>ROUND(I1988*H1988,2)</f>
        <v>0</v>
      </c>
      <c r="BL1988" s="17" t="s">
        <v>298</v>
      </c>
      <c r="BM1988" s="149" t="s">
        <v>2766</v>
      </c>
    </row>
    <row r="1989" spans="2:65" s="15" customFormat="1" ht="12">
      <c r="B1989" s="184"/>
      <c r="D1989" s="152" t="s">
        <v>207</v>
      </c>
      <c r="E1989" s="185" t="s">
        <v>1</v>
      </c>
      <c r="F1989" s="186" t="s">
        <v>2767</v>
      </c>
      <c r="H1989" s="185" t="s">
        <v>1</v>
      </c>
      <c r="I1989" s="187"/>
      <c r="L1989" s="184"/>
      <c r="M1989" s="188"/>
      <c r="T1989" s="189"/>
      <c r="AT1989" s="185" t="s">
        <v>207</v>
      </c>
      <c r="AU1989" s="185" t="s">
        <v>86</v>
      </c>
      <c r="AV1989" s="15" t="s">
        <v>80</v>
      </c>
      <c r="AW1989" s="15" t="s">
        <v>30</v>
      </c>
      <c r="AX1989" s="15" t="s">
        <v>73</v>
      </c>
      <c r="AY1989" s="185" t="s">
        <v>199</v>
      </c>
    </row>
    <row r="1990" spans="2:65" s="12" customFormat="1" ht="12">
      <c r="B1990" s="151"/>
      <c r="D1990" s="152" t="s">
        <v>207</v>
      </c>
      <c r="E1990" s="153" t="s">
        <v>1</v>
      </c>
      <c r="F1990" s="154" t="s">
        <v>2768</v>
      </c>
      <c r="H1990" s="155">
        <v>34.1</v>
      </c>
      <c r="I1990" s="156"/>
      <c r="L1990" s="151"/>
      <c r="M1990" s="157"/>
      <c r="T1990" s="158"/>
      <c r="AT1990" s="153" t="s">
        <v>207</v>
      </c>
      <c r="AU1990" s="153" t="s">
        <v>86</v>
      </c>
      <c r="AV1990" s="12" t="s">
        <v>86</v>
      </c>
      <c r="AW1990" s="12" t="s">
        <v>30</v>
      </c>
      <c r="AX1990" s="12" t="s">
        <v>73</v>
      </c>
      <c r="AY1990" s="153" t="s">
        <v>199</v>
      </c>
    </row>
    <row r="1991" spans="2:65" s="12" customFormat="1" ht="12">
      <c r="B1991" s="151"/>
      <c r="D1991" s="152" t="s">
        <v>207</v>
      </c>
      <c r="E1991" s="153" t="s">
        <v>1</v>
      </c>
      <c r="F1991" s="154" t="s">
        <v>2769</v>
      </c>
      <c r="H1991" s="155">
        <v>-3.4</v>
      </c>
      <c r="I1991" s="156"/>
      <c r="L1991" s="151"/>
      <c r="M1991" s="157"/>
      <c r="T1991" s="158"/>
      <c r="AT1991" s="153" t="s">
        <v>207</v>
      </c>
      <c r="AU1991" s="153" t="s">
        <v>86</v>
      </c>
      <c r="AV1991" s="12" t="s">
        <v>86</v>
      </c>
      <c r="AW1991" s="12" t="s">
        <v>30</v>
      </c>
      <c r="AX1991" s="12" t="s">
        <v>73</v>
      </c>
      <c r="AY1991" s="153" t="s">
        <v>199</v>
      </c>
    </row>
    <row r="1992" spans="2:65" s="15" customFormat="1" ht="12">
      <c r="B1992" s="184"/>
      <c r="D1992" s="152" t="s">
        <v>207</v>
      </c>
      <c r="E1992" s="185" t="s">
        <v>1</v>
      </c>
      <c r="F1992" s="186" t="s">
        <v>2770</v>
      </c>
      <c r="H1992" s="185" t="s">
        <v>1</v>
      </c>
      <c r="I1992" s="187"/>
      <c r="L1992" s="184"/>
      <c r="M1992" s="188"/>
      <c r="T1992" s="189"/>
      <c r="AT1992" s="185" t="s">
        <v>207</v>
      </c>
      <c r="AU1992" s="185" t="s">
        <v>86</v>
      </c>
      <c r="AV1992" s="15" t="s">
        <v>80</v>
      </c>
      <c r="AW1992" s="15" t="s">
        <v>30</v>
      </c>
      <c r="AX1992" s="15" t="s">
        <v>73</v>
      </c>
      <c r="AY1992" s="185" t="s">
        <v>199</v>
      </c>
    </row>
    <row r="1993" spans="2:65" s="12" customFormat="1" ht="12">
      <c r="B1993" s="151"/>
      <c r="D1993" s="152" t="s">
        <v>207</v>
      </c>
      <c r="E1993" s="153" t="s">
        <v>1</v>
      </c>
      <c r="F1993" s="154" t="s">
        <v>665</v>
      </c>
      <c r="H1993" s="155">
        <v>17.05</v>
      </c>
      <c r="I1993" s="156"/>
      <c r="L1993" s="151"/>
      <c r="M1993" s="157"/>
      <c r="T1993" s="158"/>
      <c r="AT1993" s="153" t="s">
        <v>207</v>
      </c>
      <c r="AU1993" s="153" t="s">
        <v>86</v>
      </c>
      <c r="AV1993" s="12" t="s">
        <v>86</v>
      </c>
      <c r="AW1993" s="12" t="s">
        <v>30</v>
      </c>
      <c r="AX1993" s="12" t="s">
        <v>73</v>
      </c>
      <c r="AY1993" s="153" t="s">
        <v>199</v>
      </c>
    </row>
    <row r="1994" spans="2:65" s="12" customFormat="1" ht="12">
      <c r="B1994" s="151"/>
      <c r="D1994" s="152" t="s">
        <v>207</v>
      </c>
      <c r="E1994" s="153" t="s">
        <v>1</v>
      </c>
      <c r="F1994" s="154" t="s">
        <v>666</v>
      </c>
      <c r="H1994" s="155">
        <v>-1.9</v>
      </c>
      <c r="I1994" s="156"/>
      <c r="L1994" s="151"/>
      <c r="M1994" s="157"/>
      <c r="T1994" s="158"/>
      <c r="AT1994" s="153" t="s">
        <v>207</v>
      </c>
      <c r="AU1994" s="153" t="s">
        <v>86</v>
      </c>
      <c r="AV1994" s="12" t="s">
        <v>86</v>
      </c>
      <c r="AW1994" s="12" t="s">
        <v>30</v>
      </c>
      <c r="AX1994" s="12" t="s">
        <v>73</v>
      </c>
      <c r="AY1994" s="153" t="s">
        <v>199</v>
      </c>
    </row>
    <row r="1995" spans="2:65" s="15" customFormat="1" ht="12">
      <c r="B1995" s="184"/>
      <c r="D1995" s="152" t="s">
        <v>207</v>
      </c>
      <c r="E1995" s="185" t="s">
        <v>1</v>
      </c>
      <c r="F1995" s="186" t="s">
        <v>2771</v>
      </c>
      <c r="H1995" s="185" t="s">
        <v>1</v>
      </c>
      <c r="I1995" s="187"/>
      <c r="L1995" s="184"/>
      <c r="M1995" s="188"/>
      <c r="T1995" s="189"/>
      <c r="AT1995" s="185" t="s">
        <v>207</v>
      </c>
      <c r="AU1995" s="185" t="s">
        <v>86</v>
      </c>
      <c r="AV1995" s="15" t="s">
        <v>80</v>
      </c>
      <c r="AW1995" s="15" t="s">
        <v>30</v>
      </c>
      <c r="AX1995" s="15" t="s">
        <v>73</v>
      </c>
      <c r="AY1995" s="185" t="s">
        <v>199</v>
      </c>
    </row>
    <row r="1996" spans="2:65" s="12" customFormat="1" ht="12">
      <c r="B1996" s="151"/>
      <c r="D1996" s="152" t="s">
        <v>207</v>
      </c>
      <c r="E1996" s="153" t="s">
        <v>1</v>
      </c>
      <c r="F1996" s="154" t="s">
        <v>665</v>
      </c>
      <c r="H1996" s="155">
        <v>17.05</v>
      </c>
      <c r="I1996" s="156"/>
      <c r="L1996" s="151"/>
      <c r="M1996" s="157"/>
      <c r="T1996" s="158"/>
      <c r="AT1996" s="153" t="s">
        <v>207</v>
      </c>
      <c r="AU1996" s="153" t="s">
        <v>86</v>
      </c>
      <c r="AV1996" s="12" t="s">
        <v>86</v>
      </c>
      <c r="AW1996" s="12" t="s">
        <v>30</v>
      </c>
      <c r="AX1996" s="12" t="s">
        <v>73</v>
      </c>
      <c r="AY1996" s="153" t="s">
        <v>199</v>
      </c>
    </row>
    <row r="1997" spans="2:65" s="12" customFormat="1" ht="12">
      <c r="B1997" s="151"/>
      <c r="D1997" s="152" t="s">
        <v>207</v>
      </c>
      <c r="E1997" s="153" t="s">
        <v>1</v>
      </c>
      <c r="F1997" s="154" t="s">
        <v>666</v>
      </c>
      <c r="H1997" s="155">
        <v>-1.9</v>
      </c>
      <c r="I1997" s="156"/>
      <c r="L1997" s="151"/>
      <c r="M1997" s="157"/>
      <c r="T1997" s="158"/>
      <c r="AT1997" s="153" t="s">
        <v>207</v>
      </c>
      <c r="AU1997" s="153" t="s">
        <v>86</v>
      </c>
      <c r="AV1997" s="12" t="s">
        <v>86</v>
      </c>
      <c r="AW1997" s="12" t="s">
        <v>30</v>
      </c>
      <c r="AX1997" s="12" t="s">
        <v>73</v>
      </c>
      <c r="AY1997" s="153" t="s">
        <v>199</v>
      </c>
    </row>
    <row r="1998" spans="2:65" s="15" customFormat="1" ht="12">
      <c r="B1998" s="184"/>
      <c r="D1998" s="152" t="s">
        <v>207</v>
      </c>
      <c r="E1998" s="185" t="s">
        <v>1</v>
      </c>
      <c r="F1998" s="186" t="s">
        <v>2772</v>
      </c>
      <c r="H1998" s="185" t="s">
        <v>1</v>
      </c>
      <c r="I1998" s="187"/>
      <c r="L1998" s="184"/>
      <c r="M1998" s="188"/>
      <c r="T1998" s="189"/>
      <c r="AT1998" s="185" t="s">
        <v>207</v>
      </c>
      <c r="AU1998" s="185" t="s">
        <v>86</v>
      </c>
      <c r="AV1998" s="15" t="s">
        <v>80</v>
      </c>
      <c r="AW1998" s="15" t="s">
        <v>30</v>
      </c>
      <c r="AX1998" s="15" t="s">
        <v>73</v>
      </c>
      <c r="AY1998" s="185" t="s">
        <v>199</v>
      </c>
    </row>
    <row r="1999" spans="2:65" s="12" customFormat="1" ht="12">
      <c r="B1999" s="151"/>
      <c r="D1999" s="152" t="s">
        <v>207</v>
      </c>
      <c r="E1999" s="153" t="s">
        <v>1</v>
      </c>
      <c r="F1999" s="154" t="s">
        <v>665</v>
      </c>
      <c r="H1999" s="155">
        <v>17.05</v>
      </c>
      <c r="I1999" s="156"/>
      <c r="L1999" s="151"/>
      <c r="M1999" s="157"/>
      <c r="T1999" s="158"/>
      <c r="AT1999" s="153" t="s">
        <v>207</v>
      </c>
      <c r="AU1999" s="153" t="s">
        <v>86</v>
      </c>
      <c r="AV1999" s="12" t="s">
        <v>86</v>
      </c>
      <c r="AW1999" s="12" t="s">
        <v>30</v>
      </c>
      <c r="AX1999" s="12" t="s">
        <v>73</v>
      </c>
      <c r="AY1999" s="153" t="s">
        <v>199</v>
      </c>
    </row>
    <row r="2000" spans="2:65" s="12" customFormat="1" ht="12">
      <c r="B2000" s="151"/>
      <c r="D2000" s="152" t="s">
        <v>207</v>
      </c>
      <c r="E2000" s="153" t="s">
        <v>1</v>
      </c>
      <c r="F2000" s="154" t="s">
        <v>666</v>
      </c>
      <c r="H2000" s="155">
        <v>-1.9</v>
      </c>
      <c r="I2000" s="156"/>
      <c r="L2000" s="151"/>
      <c r="M2000" s="157"/>
      <c r="T2000" s="158"/>
      <c r="AT2000" s="153" t="s">
        <v>207</v>
      </c>
      <c r="AU2000" s="153" t="s">
        <v>86</v>
      </c>
      <c r="AV2000" s="12" t="s">
        <v>86</v>
      </c>
      <c r="AW2000" s="12" t="s">
        <v>30</v>
      </c>
      <c r="AX2000" s="12" t="s">
        <v>73</v>
      </c>
      <c r="AY2000" s="153" t="s">
        <v>199</v>
      </c>
    </row>
    <row r="2001" spans="2:65" s="15" customFormat="1" ht="12">
      <c r="B2001" s="184"/>
      <c r="D2001" s="152" t="s">
        <v>207</v>
      </c>
      <c r="E2001" s="185" t="s">
        <v>1</v>
      </c>
      <c r="F2001" s="186" t="s">
        <v>2773</v>
      </c>
      <c r="H2001" s="185" t="s">
        <v>1</v>
      </c>
      <c r="I2001" s="187"/>
      <c r="L2001" s="184"/>
      <c r="M2001" s="188"/>
      <c r="T2001" s="189"/>
      <c r="AT2001" s="185" t="s">
        <v>207</v>
      </c>
      <c r="AU2001" s="185" t="s">
        <v>86</v>
      </c>
      <c r="AV2001" s="15" t="s">
        <v>80</v>
      </c>
      <c r="AW2001" s="15" t="s">
        <v>30</v>
      </c>
      <c r="AX2001" s="15" t="s">
        <v>73</v>
      </c>
      <c r="AY2001" s="185" t="s">
        <v>199</v>
      </c>
    </row>
    <row r="2002" spans="2:65" s="12" customFormat="1" ht="12">
      <c r="B2002" s="151"/>
      <c r="D2002" s="152" t="s">
        <v>207</v>
      </c>
      <c r="E2002" s="153" t="s">
        <v>1</v>
      </c>
      <c r="F2002" s="154" t="s">
        <v>2774</v>
      </c>
      <c r="H2002" s="155">
        <v>28.35</v>
      </c>
      <c r="I2002" s="156"/>
      <c r="L2002" s="151"/>
      <c r="M2002" s="157"/>
      <c r="T2002" s="158"/>
      <c r="AT2002" s="153" t="s">
        <v>207</v>
      </c>
      <c r="AU2002" s="153" t="s">
        <v>86</v>
      </c>
      <c r="AV2002" s="12" t="s">
        <v>86</v>
      </c>
      <c r="AW2002" s="12" t="s">
        <v>30</v>
      </c>
      <c r="AX2002" s="12" t="s">
        <v>73</v>
      </c>
      <c r="AY2002" s="153" t="s">
        <v>199</v>
      </c>
    </row>
    <row r="2003" spans="2:65" s="12" customFormat="1" ht="12">
      <c r="B2003" s="151"/>
      <c r="D2003" s="152" t="s">
        <v>207</v>
      </c>
      <c r="E2003" s="153" t="s">
        <v>1</v>
      </c>
      <c r="F2003" s="154" t="s">
        <v>2775</v>
      </c>
      <c r="H2003" s="155">
        <v>-8.0500000000000007</v>
      </c>
      <c r="I2003" s="156"/>
      <c r="L2003" s="151"/>
      <c r="M2003" s="157"/>
      <c r="T2003" s="158"/>
      <c r="AT2003" s="153" t="s">
        <v>207</v>
      </c>
      <c r="AU2003" s="153" t="s">
        <v>86</v>
      </c>
      <c r="AV2003" s="12" t="s">
        <v>86</v>
      </c>
      <c r="AW2003" s="12" t="s">
        <v>30</v>
      </c>
      <c r="AX2003" s="12" t="s">
        <v>73</v>
      </c>
      <c r="AY2003" s="153" t="s">
        <v>199</v>
      </c>
    </row>
    <row r="2004" spans="2:65" s="15" customFormat="1" ht="12">
      <c r="B2004" s="184"/>
      <c r="D2004" s="152" t="s">
        <v>207</v>
      </c>
      <c r="E2004" s="185" t="s">
        <v>1</v>
      </c>
      <c r="F2004" s="186" t="s">
        <v>2776</v>
      </c>
      <c r="H2004" s="185" t="s">
        <v>1</v>
      </c>
      <c r="I2004" s="187"/>
      <c r="L2004" s="184"/>
      <c r="M2004" s="188"/>
      <c r="T2004" s="189"/>
      <c r="AT2004" s="185" t="s">
        <v>207</v>
      </c>
      <c r="AU2004" s="185" t="s">
        <v>86</v>
      </c>
      <c r="AV2004" s="15" t="s">
        <v>80</v>
      </c>
      <c r="AW2004" s="15" t="s">
        <v>30</v>
      </c>
      <c r="AX2004" s="15" t="s">
        <v>73</v>
      </c>
      <c r="AY2004" s="185" t="s">
        <v>199</v>
      </c>
    </row>
    <row r="2005" spans="2:65" s="12" customFormat="1" ht="12">
      <c r="B2005" s="151"/>
      <c r="D2005" s="152" t="s">
        <v>207</v>
      </c>
      <c r="E2005" s="153" t="s">
        <v>1</v>
      </c>
      <c r="F2005" s="154" t="s">
        <v>665</v>
      </c>
      <c r="H2005" s="155">
        <v>17.05</v>
      </c>
      <c r="I2005" s="156"/>
      <c r="L2005" s="151"/>
      <c r="M2005" s="157"/>
      <c r="T2005" s="158"/>
      <c r="AT2005" s="153" t="s">
        <v>207</v>
      </c>
      <c r="AU2005" s="153" t="s">
        <v>86</v>
      </c>
      <c r="AV2005" s="12" t="s">
        <v>86</v>
      </c>
      <c r="AW2005" s="12" t="s">
        <v>30</v>
      </c>
      <c r="AX2005" s="12" t="s">
        <v>73</v>
      </c>
      <c r="AY2005" s="153" t="s">
        <v>199</v>
      </c>
    </row>
    <row r="2006" spans="2:65" s="12" customFormat="1" ht="12">
      <c r="B2006" s="151"/>
      <c r="D2006" s="152" t="s">
        <v>207</v>
      </c>
      <c r="E2006" s="153" t="s">
        <v>1</v>
      </c>
      <c r="F2006" s="154" t="s">
        <v>666</v>
      </c>
      <c r="H2006" s="155">
        <v>-1.9</v>
      </c>
      <c r="I2006" s="156"/>
      <c r="L2006" s="151"/>
      <c r="M2006" s="157"/>
      <c r="T2006" s="158"/>
      <c r="AT2006" s="153" t="s">
        <v>207</v>
      </c>
      <c r="AU2006" s="153" t="s">
        <v>86</v>
      </c>
      <c r="AV2006" s="12" t="s">
        <v>86</v>
      </c>
      <c r="AW2006" s="12" t="s">
        <v>30</v>
      </c>
      <c r="AX2006" s="12" t="s">
        <v>73</v>
      </c>
      <c r="AY2006" s="153" t="s">
        <v>199</v>
      </c>
    </row>
    <row r="2007" spans="2:65" s="15" customFormat="1" ht="12">
      <c r="B2007" s="184"/>
      <c r="D2007" s="152" t="s">
        <v>207</v>
      </c>
      <c r="E2007" s="185" t="s">
        <v>1</v>
      </c>
      <c r="F2007" s="186" t="s">
        <v>2777</v>
      </c>
      <c r="H2007" s="185" t="s">
        <v>1</v>
      </c>
      <c r="I2007" s="187"/>
      <c r="L2007" s="184"/>
      <c r="M2007" s="188"/>
      <c r="T2007" s="189"/>
      <c r="AT2007" s="185" t="s">
        <v>207</v>
      </c>
      <c r="AU2007" s="185" t="s">
        <v>86</v>
      </c>
      <c r="AV2007" s="15" t="s">
        <v>80</v>
      </c>
      <c r="AW2007" s="15" t="s">
        <v>30</v>
      </c>
      <c r="AX2007" s="15" t="s">
        <v>73</v>
      </c>
      <c r="AY2007" s="185" t="s">
        <v>199</v>
      </c>
    </row>
    <row r="2008" spans="2:65" s="12" customFormat="1" ht="12">
      <c r="B2008" s="151"/>
      <c r="D2008" s="152" t="s">
        <v>207</v>
      </c>
      <c r="E2008" s="153" t="s">
        <v>1</v>
      </c>
      <c r="F2008" s="154" t="s">
        <v>665</v>
      </c>
      <c r="H2008" s="155">
        <v>17.05</v>
      </c>
      <c r="I2008" s="156"/>
      <c r="L2008" s="151"/>
      <c r="M2008" s="157"/>
      <c r="T2008" s="158"/>
      <c r="AT2008" s="153" t="s">
        <v>207</v>
      </c>
      <c r="AU2008" s="153" t="s">
        <v>86</v>
      </c>
      <c r="AV2008" s="12" t="s">
        <v>86</v>
      </c>
      <c r="AW2008" s="12" t="s">
        <v>30</v>
      </c>
      <c r="AX2008" s="12" t="s">
        <v>73</v>
      </c>
      <c r="AY2008" s="153" t="s">
        <v>199</v>
      </c>
    </row>
    <row r="2009" spans="2:65" s="12" customFormat="1" ht="12">
      <c r="B2009" s="151"/>
      <c r="D2009" s="152" t="s">
        <v>207</v>
      </c>
      <c r="E2009" s="153" t="s">
        <v>1</v>
      </c>
      <c r="F2009" s="154" t="s">
        <v>666</v>
      </c>
      <c r="H2009" s="155">
        <v>-1.9</v>
      </c>
      <c r="I2009" s="156"/>
      <c r="L2009" s="151"/>
      <c r="M2009" s="157"/>
      <c r="T2009" s="158"/>
      <c r="AT2009" s="153" t="s">
        <v>207</v>
      </c>
      <c r="AU2009" s="153" t="s">
        <v>86</v>
      </c>
      <c r="AV2009" s="12" t="s">
        <v>86</v>
      </c>
      <c r="AW2009" s="12" t="s">
        <v>30</v>
      </c>
      <c r="AX2009" s="12" t="s">
        <v>73</v>
      </c>
      <c r="AY2009" s="153" t="s">
        <v>199</v>
      </c>
    </row>
    <row r="2010" spans="2:65" s="13" customFormat="1" ht="12">
      <c r="B2010" s="159"/>
      <c r="D2010" s="152" t="s">
        <v>207</v>
      </c>
      <c r="E2010" s="160" t="s">
        <v>1</v>
      </c>
      <c r="F2010" s="161" t="s">
        <v>209</v>
      </c>
      <c r="H2010" s="162">
        <v>126.75</v>
      </c>
      <c r="I2010" s="163"/>
      <c r="L2010" s="159"/>
      <c r="M2010" s="164"/>
      <c r="T2010" s="165"/>
      <c r="AT2010" s="160" t="s">
        <v>207</v>
      </c>
      <c r="AU2010" s="160" t="s">
        <v>86</v>
      </c>
      <c r="AV2010" s="13" t="s">
        <v>205</v>
      </c>
      <c r="AW2010" s="13" t="s">
        <v>30</v>
      </c>
      <c r="AX2010" s="13" t="s">
        <v>80</v>
      </c>
      <c r="AY2010" s="160" t="s">
        <v>199</v>
      </c>
    </row>
    <row r="2011" spans="2:65" s="1" customFormat="1" ht="16.5" customHeight="1">
      <c r="B2011" s="32"/>
      <c r="C2011" s="173" t="s">
        <v>2778</v>
      </c>
      <c r="D2011" s="173" t="s">
        <v>288</v>
      </c>
      <c r="E2011" s="174" t="s">
        <v>2779</v>
      </c>
      <c r="F2011" s="175" t="s">
        <v>2780</v>
      </c>
      <c r="G2011" s="176" t="s">
        <v>264</v>
      </c>
      <c r="H2011" s="177">
        <v>139.42500000000001</v>
      </c>
      <c r="I2011" s="178"/>
      <c r="J2011" s="179">
        <f>ROUND(I2011*H2011,2)</f>
        <v>0</v>
      </c>
      <c r="K2011" s="180"/>
      <c r="L2011" s="181"/>
      <c r="M2011" s="182" t="s">
        <v>1</v>
      </c>
      <c r="N2011" s="183" t="s">
        <v>39</v>
      </c>
      <c r="P2011" s="147">
        <f>O2011*H2011</f>
        <v>0</v>
      </c>
      <c r="Q2011" s="147">
        <v>2.2000000000000001E-4</v>
      </c>
      <c r="R2011" s="147">
        <f>Q2011*H2011</f>
        <v>3.0673500000000003E-2</v>
      </c>
      <c r="S2011" s="147">
        <v>0</v>
      </c>
      <c r="T2011" s="148">
        <f>S2011*H2011</f>
        <v>0</v>
      </c>
      <c r="AR2011" s="149" t="s">
        <v>384</v>
      </c>
      <c r="AT2011" s="149" t="s">
        <v>288</v>
      </c>
      <c r="AU2011" s="149" t="s">
        <v>86</v>
      </c>
      <c r="AY2011" s="17" t="s">
        <v>199</v>
      </c>
      <c r="BE2011" s="150">
        <f>IF(N2011="základní",J2011,0)</f>
        <v>0</v>
      </c>
      <c r="BF2011" s="150">
        <f>IF(N2011="snížená",J2011,0)</f>
        <v>0</v>
      </c>
      <c r="BG2011" s="150">
        <f>IF(N2011="zákl. přenesená",J2011,0)</f>
        <v>0</v>
      </c>
      <c r="BH2011" s="150">
        <f>IF(N2011="sníž. přenesená",J2011,0)</f>
        <v>0</v>
      </c>
      <c r="BI2011" s="150">
        <f>IF(N2011="nulová",J2011,0)</f>
        <v>0</v>
      </c>
      <c r="BJ2011" s="17" t="s">
        <v>86</v>
      </c>
      <c r="BK2011" s="150">
        <f>ROUND(I2011*H2011,2)</f>
        <v>0</v>
      </c>
      <c r="BL2011" s="17" t="s">
        <v>298</v>
      </c>
      <c r="BM2011" s="149" t="s">
        <v>2781</v>
      </c>
    </row>
    <row r="2012" spans="2:65" s="12" customFormat="1" ht="12">
      <c r="B2012" s="151"/>
      <c r="D2012" s="152" t="s">
        <v>207</v>
      </c>
      <c r="E2012" s="153" t="s">
        <v>1</v>
      </c>
      <c r="F2012" s="154" t="s">
        <v>2782</v>
      </c>
      <c r="H2012" s="155">
        <v>139.42500000000001</v>
      </c>
      <c r="I2012" s="156"/>
      <c r="L2012" s="151"/>
      <c r="M2012" s="157"/>
      <c r="T2012" s="158"/>
      <c r="AT2012" s="153" t="s">
        <v>207</v>
      </c>
      <c r="AU2012" s="153" t="s">
        <v>86</v>
      </c>
      <c r="AV2012" s="12" t="s">
        <v>86</v>
      </c>
      <c r="AW2012" s="12" t="s">
        <v>30</v>
      </c>
      <c r="AX2012" s="12" t="s">
        <v>73</v>
      </c>
      <c r="AY2012" s="153" t="s">
        <v>199</v>
      </c>
    </row>
    <row r="2013" spans="2:65" s="13" customFormat="1" ht="12">
      <c r="B2013" s="159"/>
      <c r="D2013" s="152" t="s">
        <v>207</v>
      </c>
      <c r="E2013" s="160" t="s">
        <v>1</v>
      </c>
      <c r="F2013" s="161" t="s">
        <v>209</v>
      </c>
      <c r="H2013" s="162">
        <v>139.42500000000001</v>
      </c>
      <c r="I2013" s="163"/>
      <c r="L2013" s="159"/>
      <c r="M2013" s="164"/>
      <c r="T2013" s="165"/>
      <c r="AT2013" s="160" t="s">
        <v>207</v>
      </c>
      <c r="AU2013" s="160" t="s">
        <v>86</v>
      </c>
      <c r="AV2013" s="13" t="s">
        <v>205</v>
      </c>
      <c r="AW2013" s="13" t="s">
        <v>30</v>
      </c>
      <c r="AX2013" s="13" t="s">
        <v>80</v>
      </c>
      <c r="AY2013" s="160" t="s">
        <v>199</v>
      </c>
    </row>
    <row r="2014" spans="2:65" s="1" customFormat="1" ht="16.5" customHeight="1">
      <c r="B2014" s="32"/>
      <c r="C2014" s="137" t="s">
        <v>2783</v>
      </c>
      <c r="D2014" s="137" t="s">
        <v>201</v>
      </c>
      <c r="E2014" s="138" t="s">
        <v>2784</v>
      </c>
      <c r="F2014" s="139" t="s">
        <v>2785</v>
      </c>
      <c r="G2014" s="140" t="s">
        <v>264</v>
      </c>
      <c r="H2014" s="141">
        <v>12</v>
      </c>
      <c r="I2014" s="142"/>
      <c r="J2014" s="143">
        <f>ROUND(I2014*H2014,2)</f>
        <v>0</v>
      </c>
      <c r="K2014" s="144"/>
      <c r="L2014" s="32"/>
      <c r="M2014" s="145" t="s">
        <v>1</v>
      </c>
      <c r="N2014" s="146" t="s">
        <v>39</v>
      </c>
      <c r="P2014" s="147">
        <f>O2014*H2014</f>
        <v>0</v>
      </c>
      <c r="Q2014" s="147">
        <v>0</v>
      </c>
      <c r="R2014" s="147">
        <f>Q2014*H2014</f>
        <v>0</v>
      </c>
      <c r="S2014" s="147">
        <v>0</v>
      </c>
      <c r="T2014" s="148">
        <f>S2014*H2014</f>
        <v>0</v>
      </c>
      <c r="AR2014" s="149" t="s">
        <v>298</v>
      </c>
      <c r="AT2014" s="149" t="s">
        <v>201</v>
      </c>
      <c r="AU2014" s="149" t="s">
        <v>86</v>
      </c>
      <c r="AY2014" s="17" t="s">
        <v>199</v>
      </c>
      <c r="BE2014" s="150">
        <f>IF(N2014="základní",J2014,0)</f>
        <v>0</v>
      </c>
      <c r="BF2014" s="150">
        <f>IF(N2014="snížená",J2014,0)</f>
        <v>0</v>
      </c>
      <c r="BG2014" s="150">
        <f>IF(N2014="zákl. přenesená",J2014,0)</f>
        <v>0</v>
      </c>
      <c r="BH2014" s="150">
        <f>IF(N2014="sníž. přenesená",J2014,0)</f>
        <v>0</v>
      </c>
      <c r="BI2014" s="150">
        <f>IF(N2014="nulová",J2014,0)</f>
        <v>0</v>
      </c>
      <c r="BJ2014" s="17" t="s">
        <v>86</v>
      </c>
      <c r="BK2014" s="150">
        <f>ROUND(I2014*H2014,2)</f>
        <v>0</v>
      </c>
      <c r="BL2014" s="17" t="s">
        <v>298</v>
      </c>
      <c r="BM2014" s="149" t="s">
        <v>2786</v>
      </c>
    </row>
    <row r="2015" spans="2:65" s="12" customFormat="1" ht="12">
      <c r="B2015" s="151"/>
      <c r="D2015" s="152" t="s">
        <v>207</v>
      </c>
      <c r="E2015" s="153" t="s">
        <v>1</v>
      </c>
      <c r="F2015" s="154" t="s">
        <v>2787</v>
      </c>
      <c r="H2015" s="155">
        <v>12</v>
      </c>
      <c r="I2015" s="156"/>
      <c r="L2015" s="151"/>
      <c r="M2015" s="157"/>
      <c r="T2015" s="158"/>
      <c r="AT2015" s="153" t="s">
        <v>207</v>
      </c>
      <c r="AU2015" s="153" t="s">
        <v>86</v>
      </c>
      <c r="AV2015" s="12" t="s">
        <v>86</v>
      </c>
      <c r="AW2015" s="12" t="s">
        <v>30</v>
      </c>
      <c r="AX2015" s="12" t="s">
        <v>73</v>
      </c>
      <c r="AY2015" s="153" t="s">
        <v>199</v>
      </c>
    </row>
    <row r="2016" spans="2:65" s="13" customFormat="1" ht="12">
      <c r="B2016" s="159"/>
      <c r="D2016" s="152" t="s">
        <v>207</v>
      </c>
      <c r="E2016" s="160" t="s">
        <v>1</v>
      </c>
      <c r="F2016" s="161" t="s">
        <v>2788</v>
      </c>
      <c r="H2016" s="162">
        <v>12</v>
      </c>
      <c r="I2016" s="163"/>
      <c r="L2016" s="159"/>
      <c r="M2016" s="164"/>
      <c r="T2016" s="165"/>
      <c r="AT2016" s="160" t="s">
        <v>207</v>
      </c>
      <c r="AU2016" s="160" t="s">
        <v>86</v>
      </c>
      <c r="AV2016" s="13" t="s">
        <v>205</v>
      </c>
      <c r="AW2016" s="13" t="s">
        <v>30</v>
      </c>
      <c r="AX2016" s="13" t="s">
        <v>80</v>
      </c>
      <c r="AY2016" s="160" t="s">
        <v>199</v>
      </c>
    </row>
    <row r="2017" spans="2:65" s="1" customFormat="1" ht="16.5" customHeight="1">
      <c r="B2017" s="32"/>
      <c r="C2017" s="173" t="s">
        <v>2789</v>
      </c>
      <c r="D2017" s="173" t="s">
        <v>288</v>
      </c>
      <c r="E2017" s="174" t="s">
        <v>2790</v>
      </c>
      <c r="F2017" s="175" t="s">
        <v>2791</v>
      </c>
      <c r="G2017" s="176" t="s">
        <v>264</v>
      </c>
      <c r="H2017" s="177">
        <v>12.24</v>
      </c>
      <c r="I2017" s="178"/>
      <c r="J2017" s="179">
        <f>ROUND(I2017*H2017,2)</f>
        <v>0</v>
      </c>
      <c r="K2017" s="180"/>
      <c r="L2017" s="181"/>
      <c r="M2017" s="182" t="s">
        <v>1</v>
      </c>
      <c r="N2017" s="183" t="s">
        <v>39</v>
      </c>
      <c r="P2017" s="147">
        <f>O2017*H2017</f>
        <v>0</v>
      </c>
      <c r="Q2017" s="147">
        <v>1.7000000000000001E-4</v>
      </c>
      <c r="R2017" s="147">
        <f>Q2017*H2017</f>
        <v>2.0808000000000003E-3</v>
      </c>
      <c r="S2017" s="147">
        <v>0</v>
      </c>
      <c r="T2017" s="148">
        <f>S2017*H2017</f>
        <v>0</v>
      </c>
      <c r="AR2017" s="149" t="s">
        <v>384</v>
      </c>
      <c r="AT2017" s="149" t="s">
        <v>288</v>
      </c>
      <c r="AU2017" s="149" t="s">
        <v>86</v>
      </c>
      <c r="AY2017" s="17" t="s">
        <v>199</v>
      </c>
      <c r="BE2017" s="150">
        <f>IF(N2017="základní",J2017,0)</f>
        <v>0</v>
      </c>
      <c r="BF2017" s="150">
        <f>IF(N2017="snížená",J2017,0)</f>
        <v>0</v>
      </c>
      <c r="BG2017" s="150">
        <f>IF(N2017="zákl. přenesená",J2017,0)</f>
        <v>0</v>
      </c>
      <c r="BH2017" s="150">
        <f>IF(N2017="sníž. přenesená",J2017,0)</f>
        <v>0</v>
      </c>
      <c r="BI2017" s="150">
        <f>IF(N2017="nulová",J2017,0)</f>
        <v>0</v>
      </c>
      <c r="BJ2017" s="17" t="s">
        <v>86</v>
      </c>
      <c r="BK2017" s="150">
        <f>ROUND(I2017*H2017,2)</f>
        <v>0</v>
      </c>
      <c r="BL2017" s="17" t="s">
        <v>298</v>
      </c>
      <c r="BM2017" s="149" t="s">
        <v>2792</v>
      </c>
    </row>
    <row r="2018" spans="2:65" s="12" customFormat="1" ht="12">
      <c r="B2018" s="151"/>
      <c r="D2018" s="152" t="s">
        <v>207</v>
      </c>
      <c r="E2018" s="153" t="s">
        <v>1</v>
      </c>
      <c r="F2018" s="154" t="s">
        <v>2793</v>
      </c>
      <c r="H2018" s="155">
        <v>12.24</v>
      </c>
      <c r="I2018" s="156"/>
      <c r="L2018" s="151"/>
      <c r="M2018" s="157"/>
      <c r="T2018" s="158"/>
      <c r="AT2018" s="153" t="s">
        <v>207</v>
      </c>
      <c r="AU2018" s="153" t="s">
        <v>86</v>
      </c>
      <c r="AV2018" s="12" t="s">
        <v>86</v>
      </c>
      <c r="AW2018" s="12" t="s">
        <v>30</v>
      </c>
      <c r="AX2018" s="12" t="s">
        <v>80</v>
      </c>
      <c r="AY2018" s="153" t="s">
        <v>199</v>
      </c>
    </row>
    <row r="2019" spans="2:65" s="1" customFormat="1" ht="24.25" customHeight="1">
      <c r="B2019" s="32"/>
      <c r="C2019" s="137" t="s">
        <v>2794</v>
      </c>
      <c r="D2019" s="137" t="s">
        <v>201</v>
      </c>
      <c r="E2019" s="138" t="s">
        <v>2795</v>
      </c>
      <c r="F2019" s="139" t="s">
        <v>2796</v>
      </c>
      <c r="G2019" s="140" t="s">
        <v>247</v>
      </c>
      <c r="H2019" s="141">
        <v>0.53100000000000003</v>
      </c>
      <c r="I2019" s="142"/>
      <c r="J2019" s="143">
        <f>ROUND(I2019*H2019,2)</f>
        <v>0</v>
      </c>
      <c r="K2019" s="144"/>
      <c r="L2019" s="32"/>
      <c r="M2019" s="145" t="s">
        <v>1</v>
      </c>
      <c r="N2019" s="146" t="s">
        <v>39</v>
      </c>
      <c r="P2019" s="147">
        <f>O2019*H2019</f>
        <v>0</v>
      </c>
      <c r="Q2019" s="147">
        <v>0</v>
      </c>
      <c r="R2019" s="147">
        <f>Q2019*H2019</f>
        <v>0</v>
      </c>
      <c r="S2019" s="147">
        <v>0</v>
      </c>
      <c r="T2019" s="148">
        <f>S2019*H2019</f>
        <v>0</v>
      </c>
      <c r="AR2019" s="149" t="s">
        <v>298</v>
      </c>
      <c r="AT2019" s="149" t="s">
        <v>201</v>
      </c>
      <c r="AU2019" s="149" t="s">
        <v>86</v>
      </c>
      <c r="AY2019" s="17" t="s">
        <v>199</v>
      </c>
      <c r="BE2019" s="150">
        <f>IF(N2019="základní",J2019,0)</f>
        <v>0</v>
      </c>
      <c r="BF2019" s="150">
        <f>IF(N2019="snížená",J2019,0)</f>
        <v>0</v>
      </c>
      <c r="BG2019" s="150">
        <f>IF(N2019="zákl. přenesená",J2019,0)</f>
        <v>0</v>
      </c>
      <c r="BH2019" s="150">
        <f>IF(N2019="sníž. přenesená",J2019,0)</f>
        <v>0</v>
      </c>
      <c r="BI2019" s="150">
        <f>IF(N2019="nulová",J2019,0)</f>
        <v>0</v>
      </c>
      <c r="BJ2019" s="17" t="s">
        <v>86</v>
      </c>
      <c r="BK2019" s="150">
        <f>ROUND(I2019*H2019,2)</f>
        <v>0</v>
      </c>
      <c r="BL2019" s="17" t="s">
        <v>298</v>
      </c>
      <c r="BM2019" s="149" t="s">
        <v>2797</v>
      </c>
    </row>
    <row r="2020" spans="2:65" s="11" customFormat="1" ht="23" customHeight="1">
      <c r="B2020" s="125"/>
      <c r="D2020" s="126" t="s">
        <v>72</v>
      </c>
      <c r="E2020" s="135" t="s">
        <v>2798</v>
      </c>
      <c r="F2020" s="135" t="s">
        <v>2799</v>
      </c>
      <c r="I2020" s="128"/>
      <c r="J2020" s="136">
        <f>BK2020</f>
        <v>0</v>
      </c>
      <c r="L2020" s="125"/>
      <c r="M2020" s="130"/>
      <c r="P2020" s="131">
        <f>SUM(P2021:P2172)</f>
        <v>0</v>
      </c>
      <c r="R2020" s="131">
        <f>SUM(R2021:R2172)</f>
        <v>6.7454576000000008</v>
      </c>
      <c r="T2020" s="132">
        <f>SUM(T2021:T2172)</f>
        <v>0</v>
      </c>
      <c r="AR2020" s="126" t="s">
        <v>86</v>
      </c>
      <c r="AT2020" s="133" t="s">
        <v>72</v>
      </c>
      <c r="AU2020" s="133" t="s">
        <v>80</v>
      </c>
      <c r="AY2020" s="126" t="s">
        <v>199</v>
      </c>
      <c r="BK2020" s="134">
        <f>SUM(BK2021:BK2172)</f>
        <v>0</v>
      </c>
    </row>
    <row r="2021" spans="2:65" s="1" customFormat="1" ht="24.25" customHeight="1">
      <c r="B2021" s="32"/>
      <c r="C2021" s="137" t="s">
        <v>1179</v>
      </c>
      <c r="D2021" s="137" t="s">
        <v>201</v>
      </c>
      <c r="E2021" s="138" t="s">
        <v>2800</v>
      </c>
      <c r="F2021" s="139" t="s">
        <v>2801</v>
      </c>
      <c r="G2021" s="140" t="s">
        <v>204</v>
      </c>
      <c r="H2021" s="141">
        <v>175.01300000000001</v>
      </c>
      <c r="I2021" s="142"/>
      <c r="J2021" s="143">
        <f>ROUND(I2021*H2021,2)</f>
        <v>0</v>
      </c>
      <c r="K2021" s="144"/>
      <c r="L2021" s="32"/>
      <c r="M2021" s="145" t="s">
        <v>1</v>
      </c>
      <c r="N2021" s="146" t="s">
        <v>39</v>
      </c>
      <c r="P2021" s="147">
        <f>O2021*H2021</f>
        <v>0</v>
      </c>
      <c r="Q2021" s="147">
        <v>1.5E-3</v>
      </c>
      <c r="R2021" s="147">
        <f>Q2021*H2021</f>
        <v>0.26251950000000002</v>
      </c>
      <c r="S2021" s="147">
        <v>0</v>
      </c>
      <c r="T2021" s="148">
        <f>S2021*H2021</f>
        <v>0</v>
      </c>
      <c r="AR2021" s="149" t="s">
        <v>298</v>
      </c>
      <c r="AT2021" s="149" t="s">
        <v>201</v>
      </c>
      <c r="AU2021" s="149" t="s">
        <v>86</v>
      </c>
      <c r="AY2021" s="17" t="s">
        <v>199</v>
      </c>
      <c r="BE2021" s="150">
        <f>IF(N2021="základní",J2021,0)</f>
        <v>0</v>
      </c>
      <c r="BF2021" s="150">
        <f>IF(N2021="snížená",J2021,0)</f>
        <v>0</v>
      </c>
      <c r="BG2021" s="150">
        <f>IF(N2021="zákl. přenesená",J2021,0)</f>
        <v>0</v>
      </c>
      <c r="BH2021" s="150">
        <f>IF(N2021="sníž. přenesená",J2021,0)</f>
        <v>0</v>
      </c>
      <c r="BI2021" s="150">
        <f>IF(N2021="nulová",J2021,0)</f>
        <v>0</v>
      </c>
      <c r="BJ2021" s="17" t="s">
        <v>86</v>
      </c>
      <c r="BK2021" s="150">
        <f>ROUND(I2021*H2021,2)</f>
        <v>0</v>
      </c>
      <c r="BL2021" s="17" t="s">
        <v>298</v>
      </c>
      <c r="BM2021" s="149" t="s">
        <v>2802</v>
      </c>
    </row>
    <row r="2022" spans="2:65" s="15" customFormat="1" ht="12">
      <c r="B2022" s="184"/>
      <c r="D2022" s="152" t="s">
        <v>207</v>
      </c>
      <c r="E2022" s="185" t="s">
        <v>1</v>
      </c>
      <c r="F2022" s="186" t="s">
        <v>2803</v>
      </c>
      <c r="H2022" s="185" t="s">
        <v>1</v>
      </c>
      <c r="I2022" s="187"/>
      <c r="L2022" s="184"/>
      <c r="M2022" s="188"/>
      <c r="T2022" s="189"/>
      <c r="AT2022" s="185" t="s">
        <v>207</v>
      </c>
      <c r="AU2022" s="185" t="s">
        <v>86</v>
      </c>
      <c r="AV2022" s="15" t="s">
        <v>80</v>
      </c>
      <c r="AW2022" s="15" t="s">
        <v>30</v>
      </c>
      <c r="AX2022" s="15" t="s">
        <v>73</v>
      </c>
      <c r="AY2022" s="185" t="s">
        <v>199</v>
      </c>
    </row>
    <row r="2023" spans="2:65" s="12" customFormat="1" ht="12">
      <c r="B2023" s="151"/>
      <c r="D2023" s="152" t="s">
        <v>207</v>
      </c>
      <c r="E2023" s="153" t="s">
        <v>1</v>
      </c>
      <c r="F2023" s="154" t="s">
        <v>2804</v>
      </c>
      <c r="H2023" s="155">
        <v>16.684000000000001</v>
      </c>
      <c r="I2023" s="156"/>
      <c r="L2023" s="151"/>
      <c r="M2023" s="157"/>
      <c r="T2023" s="158"/>
      <c r="AT2023" s="153" t="s">
        <v>207</v>
      </c>
      <c r="AU2023" s="153" t="s">
        <v>86</v>
      </c>
      <c r="AV2023" s="12" t="s">
        <v>86</v>
      </c>
      <c r="AW2023" s="12" t="s">
        <v>30</v>
      </c>
      <c r="AX2023" s="12" t="s">
        <v>73</v>
      </c>
      <c r="AY2023" s="153" t="s">
        <v>199</v>
      </c>
    </row>
    <row r="2024" spans="2:65" s="12" customFormat="1" ht="12">
      <c r="B2024" s="151"/>
      <c r="D2024" s="152" t="s">
        <v>207</v>
      </c>
      <c r="E2024" s="153" t="s">
        <v>1</v>
      </c>
      <c r="F2024" s="154" t="s">
        <v>606</v>
      </c>
      <c r="H2024" s="155">
        <v>-1.4</v>
      </c>
      <c r="I2024" s="156"/>
      <c r="L2024" s="151"/>
      <c r="M2024" s="157"/>
      <c r="T2024" s="158"/>
      <c r="AT2024" s="153" t="s">
        <v>207</v>
      </c>
      <c r="AU2024" s="153" t="s">
        <v>86</v>
      </c>
      <c r="AV2024" s="12" t="s">
        <v>86</v>
      </c>
      <c r="AW2024" s="12" t="s">
        <v>30</v>
      </c>
      <c r="AX2024" s="12" t="s">
        <v>73</v>
      </c>
      <c r="AY2024" s="153" t="s">
        <v>199</v>
      </c>
    </row>
    <row r="2025" spans="2:65" s="15" customFormat="1" ht="12">
      <c r="B2025" s="184"/>
      <c r="D2025" s="152" t="s">
        <v>207</v>
      </c>
      <c r="E2025" s="185" t="s">
        <v>1</v>
      </c>
      <c r="F2025" s="186" t="s">
        <v>2719</v>
      </c>
      <c r="H2025" s="185" t="s">
        <v>1</v>
      </c>
      <c r="I2025" s="187"/>
      <c r="L2025" s="184"/>
      <c r="M2025" s="188"/>
      <c r="T2025" s="189"/>
      <c r="AT2025" s="185" t="s">
        <v>207</v>
      </c>
      <c r="AU2025" s="185" t="s">
        <v>86</v>
      </c>
      <c r="AV2025" s="15" t="s">
        <v>80</v>
      </c>
      <c r="AW2025" s="15" t="s">
        <v>30</v>
      </c>
      <c r="AX2025" s="15" t="s">
        <v>73</v>
      </c>
      <c r="AY2025" s="185" t="s">
        <v>199</v>
      </c>
    </row>
    <row r="2026" spans="2:65" s="12" customFormat="1" ht="12">
      <c r="B2026" s="151"/>
      <c r="D2026" s="152" t="s">
        <v>207</v>
      </c>
      <c r="E2026" s="153" t="s">
        <v>1</v>
      </c>
      <c r="F2026" s="154" t="s">
        <v>2805</v>
      </c>
      <c r="H2026" s="155">
        <v>28.033999999999999</v>
      </c>
      <c r="I2026" s="156"/>
      <c r="L2026" s="151"/>
      <c r="M2026" s="157"/>
      <c r="T2026" s="158"/>
      <c r="AT2026" s="153" t="s">
        <v>207</v>
      </c>
      <c r="AU2026" s="153" t="s">
        <v>86</v>
      </c>
      <c r="AV2026" s="12" t="s">
        <v>86</v>
      </c>
      <c r="AW2026" s="12" t="s">
        <v>30</v>
      </c>
      <c r="AX2026" s="12" t="s">
        <v>73</v>
      </c>
      <c r="AY2026" s="153" t="s">
        <v>199</v>
      </c>
    </row>
    <row r="2027" spans="2:65" s="12" customFormat="1" ht="12">
      <c r="B2027" s="151"/>
      <c r="D2027" s="152" t="s">
        <v>207</v>
      </c>
      <c r="E2027" s="153" t="s">
        <v>1</v>
      </c>
      <c r="F2027" s="154" t="s">
        <v>616</v>
      </c>
      <c r="H2027" s="155">
        <v>-1.8</v>
      </c>
      <c r="I2027" s="156"/>
      <c r="L2027" s="151"/>
      <c r="M2027" s="157"/>
      <c r="T2027" s="158"/>
      <c r="AT2027" s="153" t="s">
        <v>207</v>
      </c>
      <c r="AU2027" s="153" t="s">
        <v>86</v>
      </c>
      <c r="AV2027" s="12" t="s">
        <v>86</v>
      </c>
      <c r="AW2027" s="12" t="s">
        <v>30</v>
      </c>
      <c r="AX2027" s="12" t="s">
        <v>73</v>
      </c>
      <c r="AY2027" s="153" t="s">
        <v>199</v>
      </c>
    </row>
    <row r="2028" spans="2:65" s="15" customFormat="1" ht="12">
      <c r="B2028" s="184"/>
      <c r="D2028" s="152" t="s">
        <v>207</v>
      </c>
      <c r="E2028" s="185" t="s">
        <v>1</v>
      </c>
      <c r="F2028" s="186" t="s">
        <v>2722</v>
      </c>
      <c r="H2028" s="185" t="s">
        <v>1</v>
      </c>
      <c r="I2028" s="187"/>
      <c r="L2028" s="184"/>
      <c r="M2028" s="188"/>
      <c r="T2028" s="189"/>
      <c r="AT2028" s="185" t="s">
        <v>207</v>
      </c>
      <c r="AU2028" s="185" t="s">
        <v>86</v>
      </c>
      <c r="AV2028" s="15" t="s">
        <v>80</v>
      </c>
      <c r="AW2028" s="15" t="s">
        <v>30</v>
      </c>
      <c r="AX2028" s="15" t="s">
        <v>73</v>
      </c>
      <c r="AY2028" s="185" t="s">
        <v>199</v>
      </c>
    </row>
    <row r="2029" spans="2:65" s="12" customFormat="1" ht="12">
      <c r="B2029" s="151"/>
      <c r="D2029" s="152" t="s">
        <v>207</v>
      </c>
      <c r="E2029" s="153" t="s">
        <v>1</v>
      </c>
      <c r="F2029" s="154" t="s">
        <v>2805</v>
      </c>
      <c r="H2029" s="155">
        <v>28.033999999999999</v>
      </c>
      <c r="I2029" s="156"/>
      <c r="L2029" s="151"/>
      <c r="M2029" s="157"/>
      <c r="T2029" s="158"/>
      <c r="AT2029" s="153" t="s">
        <v>207</v>
      </c>
      <c r="AU2029" s="153" t="s">
        <v>86</v>
      </c>
      <c r="AV2029" s="12" t="s">
        <v>86</v>
      </c>
      <c r="AW2029" s="12" t="s">
        <v>30</v>
      </c>
      <c r="AX2029" s="12" t="s">
        <v>73</v>
      </c>
      <c r="AY2029" s="153" t="s">
        <v>199</v>
      </c>
    </row>
    <row r="2030" spans="2:65" s="12" customFormat="1" ht="12">
      <c r="B2030" s="151"/>
      <c r="D2030" s="152" t="s">
        <v>207</v>
      </c>
      <c r="E2030" s="153" t="s">
        <v>1</v>
      </c>
      <c r="F2030" s="154" t="s">
        <v>616</v>
      </c>
      <c r="H2030" s="155">
        <v>-1.8</v>
      </c>
      <c r="I2030" s="156"/>
      <c r="L2030" s="151"/>
      <c r="M2030" s="157"/>
      <c r="T2030" s="158"/>
      <c r="AT2030" s="153" t="s">
        <v>207</v>
      </c>
      <c r="AU2030" s="153" t="s">
        <v>86</v>
      </c>
      <c r="AV2030" s="12" t="s">
        <v>86</v>
      </c>
      <c r="AW2030" s="12" t="s">
        <v>30</v>
      </c>
      <c r="AX2030" s="12" t="s">
        <v>73</v>
      </c>
      <c r="AY2030" s="153" t="s">
        <v>199</v>
      </c>
    </row>
    <row r="2031" spans="2:65" s="15" customFormat="1" ht="12">
      <c r="B2031" s="184"/>
      <c r="D2031" s="152" t="s">
        <v>207</v>
      </c>
      <c r="E2031" s="185" t="s">
        <v>1</v>
      </c>
      <c r="F2031" s="186" t="s">
        <v>2723</v>
      </c>
      <c r="H2031" s="185" t="s">
        <v>1</v>
      </c>
      <c r="I2031" s="187"/>
      <c r="L2031" s="184"/>
      <c r="M2031" s="188"/>
      <c r="T2031" s="189"/>
      <c r="AT2031" s="185" t="s">
        <v>207</v>
      </c>
      <c r="AU2031" s="185" t="s">
        <v>86</v>
      </c>
      <c r="AV2031" s="15" t="s">
        <v>80</v>
      </c>
      <c r="AW2031" s="15" t="s">
        <v>30</v>
      </c>
      <c r="AX2031" s="15" t="s">
        <v>73</v>
      </c>
      <c r="AY2031" s="185" t="s">
        <v>199</v>
      </c>
    </row>
    <row r="2032" spans="2:65" s="12" customFormat="1" ht="12">
      <c r="B2032" s="151"/>
      <c r="D2032" s="152" t="s">
        <v>207</v>
      </c>
      <c r="E2032" s="153" t="s">
        <v>1</v>
      </c>
      <c r="F2032" s="154" t="s">
        <v>2805</v>
      </c>
      <c r="H2032" s="155">
        <v>28.033999999999999</v>
      </c>
      <c r="I2032" s="156"/>
      <c r="L2032" s="151"/>
      <c r="M2032" s="157"/>
      <c r="T2032" s="158"/>
      <c r="AT2032" s="153" t="s">
        <v>207</v>
      </c>
      <c r="AU2032" s="153" t="s">
        <v>86</v>
      </c>
      <c r="AV2032" s="12" t="s">
        <v>86</v>
      </c>
      <c r="AW2032" s="12" t="s">
        <v>30</v>
      </c>
      <c r="AX2032" s="12" t="s">
        <v>73</v>
      </c>
      <c r="AY2032" s="153" t="s">
        <v>199</v>
      </c>
    </row>
    <row r="2033" spans="2:65" s="12" customFormat="1" ht="12">
      <c r="B2033" s="151"/>
      <c r="D2033" s="152" t="s">
        <v>207</v>
      </c>
      <c r="E2033" s="153" t="s">
        <v>1</v>
      </c>
      <c r="F2033" s="154" t="s">
        <v>616</v>
      </c>
      <c r="H2033" s="155">
        <v>-1.8</v>
      </c>
      <c r="I2033" s="156"/>
      <c r="L2033" s="151"/>
      <c r="M2033" s="157"/>
      <c r="T2033" s="158"/>
      <c r="AT2033" s="153" t="s">
        <v>207</v>
      </c>
      <c r="AU2033" s="153" t="s">
        <v>86</v>
      </c>
      <c r="AV2033" s="12" t="s">
        <v>86</v>
      </c>
      <c r="AW2033" s="12" t="s">
        <v>30</v>
      </c>
      <c r="AX2033" s="12" t="s">
        <v>73</v>
      </c>
      <c r="AY2033" s="153" t="s">
        <v>199</v>
      </c>
    </row>
    <row r="2034" spans="2:65" s="15" customFormat="1" ht="12">
      <c r="B2034" s="184"/>
      <c r="D2034" s="152" t="s">
        <v>207</v>
      </c>
      <c r="E2034" s="185" t="s">
        <v>1</v>
      </c>
      <c r="F2034" s="186" t="s">
        <v>2724</v>
      </c>
      <c r="H2034" s="185" t="s">
        <v>1</v>
      </c>
      <c r="I2034" s="187"/>
      <c r="L2034" s="184"/>
      <c r="M2034" s="188"/>
      <c r="T2034" s="189"/>
      <c r="AT2034" s="185" t="s">
        <v>207</v>
      </c>
      <c r="AU2034" s="185" t="s">
        <v>86</v>
      </c>
      <c r="AV2034" s="15" t="s">
        <v>80</v>
      </c>
      <c r="AW2034" s="15" t="s">
        <v>30</v>
      </c>
      <c r="AX2034" s="15" t="s">
        <v>73</v>
      </c>
      <c r="AY2034" s="185" t="s">
        <v>199</v>
      </c>
    </row>
    <row r="2035" spans="2:65" s="12" customFormat="1" ht="12">
      <c r="B2035" s="151"/>
      <c r="D2035" s="152" t="s">
        <v>207</v>
      </c>
      <c r="E2035" s="153" t="s">
        <v>1</v>
      </c>
      <c r="F2035" s="154" t="s">
        <v>2805</v>
      </c>
      <c r="H2035" s="155">
        <v>28.033999999999999</v>
      </c>
      <c r="I2035" s="156"/>
      <c r="L2035" s="151"/>
      <c r="M2035" s="157"/>
      <c r="T2035" s="158"/>
      <c r="AT2035" s="153" t="s">
        <v>207</v>
      </c>
      <c r="AU2035" s="153" t="s">
        <v>86</v>
      </c>
      <c r="AV2035" s="12" t="s">
        <v>86</v>
      </c>
      <c r="AW2035" s="12" t="s">
        <v>30</v>
      </c>
      <c r="AX2035" s="12" t="s">
        <v>73</v>
      </c>
      <c r="AY2035" s="153" t="s">
        <v>199</v>
      </c>
    </row>
    <row r="2036" spans="2:65" s="12" customFormat="1" ht="12">
      <c r="B2036" s="151"/>
      <c r="D2036" s="152" t="s">
        <v>207</v>
      </c>
      <c r="E2036" s="153" t="s">
        <v>1</v>
      </c>
      <c r="F2036" s="154" t="s">
        <v>616</v>
      </c>
      <c r="H2036" s="155">
        <v>-1.8</v>
      </c>
      <c r="I2036" s="156"/>
      <c r="L2036" s="151"/>
      <c r="M2036" s="157"/>
      <c r="T2036" s="158"/>
      <c r="AT2036" s="153" t="s">
        <v>207</v>
      </c>
      <c r="AU2036" s="153" t="s">
        <v>86</v>
      </c>
      <c r="AV2036" s="12" t="s">
        <v>86</v>
      </c>
      <c r="AW2036" s="12" t="s">
        <v>30</v>
      </c>
      <c r="AX2036" s="12" t="s">
        <v>73</v>
      </c>
      <c r="AY2036" s="153" t="s">
        <v>199</v>
      </c>
    </row>
    <row r="2037" spans="2:65" s="15" customFormat="1" ht="12">
      <c r="B2037" s="184"/>
      <c r="D2037" s="152" t="s">
        <v>207</v>
      </c>
      <c r="E2037" s="185" t="s">
        <v>1</v>
      </c>
      <c r="F2037" s="186" t="s">
        <v>2725</v>
      </c>
      <c r="H2037" s="185" t="s">
        <v>1</v>
      </c>
      <c r="I2037" s="187"/>
      <c r="L2037" s="184"/>
      <c r="M2037" s="188"/>
      <c r="T2037" s="189"/>
      <c r="AT2037" s="185" t="s">
        <v>207</v>
      </c>
      <c r="AU2037" s="185" t="s">
        <v>86</v>
      </c>
      <c r="AV2037" s="15" t="s">
        <v>80</v>
      </c>
      <c r="AW2037" s="15" t="s">
        <v>30</v>
      </c>
      <c r="AX2037" s="15" t="s">
        <v>73</v>
      </c>
      <c r="AY2037" s="185" t="s">
        <v>199</v>
      </c>
    </row>
    <row r="2038" spans="2:65" s="12" customFormat="1" ht="12">
      <c r="B2038" s="151"/>
      <c r="D2038" s="152" t="s">
        <v>207</v>
      </c>
      <c r="E2038" s="153" t="s">
        <v>1</v>
      </c>
      <c r="F2038" s="154" t="s">
        <v>2805</v>
      </c>
      <c r="H2038" s="155">
        <v>28.033999999999999</v>
      </c>
      <c r="I2038" s="156"/>
      <c r="L2038" s="151"/>
      <c r="M2038" s="157"/>
      <c r="T2038" s="158"/>
      <c r="AT2038" s="153" t="s">
        <v>207</v>
      </c>
      <c r="AU2038" s="153" t="s">
        <v>86</v>
      </c>
      <c r="AV2038" s="12" t="s">
        <v>86</v>
      </c>
      <c r="AW2038" s="12" t="s">
        <v>30</v>
      </c>
      <c r="AX2038" s="12" t="s">
        <v>73</v>
      </c>
      <c r="AY2038" s="153" t="s">
        <v>199</v>
      </c>
    </row>
    <row r="2039" spans="2:65" s="12" customFormat="1" ht="12">
      <c r="B2039" s="151"/>
      <c r="D2039" s="152" t="s">
        <v>207</v>
      </c>
      <c r="E2039" s="153" t="s">
        <v>1</v>
      </c>
      <c r="F2039" s="154" t="s">
        <v>616</v>
      </c>
      <c r="H2039" s="155">
        <v>-1.8</v>
      </c>
      <c r="I2039" s="156"/>
      <c r="L2039" s="151"/>
      <c r="M2039" s="157"/>
      <c r="T2039" s="158"/>
      <c r="AT2039" s="153" t="s">
        <v>207</v>
      </c>
      <c r="AU2039" s="153" t="s">
        <v>86</v>
      </c>
      <c r="AV2039" s="12" t="s">
        <v>86</v>
      </c>
      <c r="AW2039" s="12" t="s">
        <v>30</v>
      </c>
      <c r="AX2039" s="12" t="s">
        <v>73</v>
      </c>
      <c r="AY2039" s="153" t="s">
        <v>199</v>
      </c>
    </row>
    <row r="2040" spans="2:65" s="15" customFormat="1" ht="12">
      <c r="B2040" s="184"/>
      <c r="D2040" s="152" t="s">
        <v>207</v>
      </c>
      <c r="E2040" s="185" t="s">
        <v>1</v>
      </c>
      <c r="F2040" s="186" t="s">
        <v>2726</v>
      </c>
      <c r="H2040" s="185" t="s">
        <v>1</v>
      </c>
      <c r="I2040" s="187"/>
      <c r="L2040" s="184"/>
      <c r="M2040" s="188"/>
      <c r="T2040" s="189"/>
      <c r="AT2040" s="185" t="s">
        <v>207</v>
      </c>
      <c r="AU2040" s="185" t="s">
        <v>86</v>
      </c>
      <c r="AV2040" s="15" t="s">
        <v>80</v>
      </c>
      <c r="AW2040" s="15" t="s">
        <v>30</v>
      </c>
      <c r="AX2040" s="15" t="s">
        <v>73</v>
      </c>
      <c r="AY2040" s="185" t="s">
        <v>199</v>
      </c>
    </row>
    <row r="2041" spans="2:65" s="12" customFormat="1" ht="12">
      <c r="B2041" s="151"/>
      <c r="D2041" s="152" t="s">
        <v>207</v>
      </c>
      <c r="E2041" s="153" t="s">
        <v>1</v>
      </c>
      <c r="F2041" s="154" t="s">
        <v>2806</v>
      </c>
      <c r="H2041" s="155">
        <v>30.359000000000002</v>
      </c>
      <c r="I2041" s="156"/>
      <c r="L2041" s="151"/>
      <c r="M2041" s="157"/>
      <c r="T2041" s="158"/>
      <c r="AT2041" s="153" t="s">
        <v>207</v>
      </c>
      <c r="AU2041" s="153" t="s">
        <v>86</v>
      </c>
      <c r="AV2041" s="12" t="s">
        <v>86</v>
      </c>
      <c r="AW2041" s="12" t="s">
        <v>30</v>
      </c>
      <c r="AX2041" s="12" t="s">
        <v>73</v>
      </c>
      <c r="AY2041" s="153" t="s">
        <v>199</v>
      </c>
    </row>
    <row r="2042" spans="2:65" s="12" customFormat="1" ht="12">
      <c r="B2042" s="151"/>
      <c r="D2042" s="152" t="s">
        <v>207</v>
      </c>
      <c r="E2042" s="153" t="s">
        <v>1</v>
      </c>
      <c r="F2042" s="154" t="s">
        <v>616</v>
      </c>
      <c r="H2042" s="155">
        <v>-1.8</v>
      </c>
      <c r="I2042" s="156"/>
      <c r="L2042" s="151"/>
      <c r="M2042" s="157"/>
      <c r="T2042" s="158"/>
      <c r="AT2042" s="153" t="s">
        <v>207</v>
      </c>
      <c r="AU2042" s="153" t="s">
        <v>86</v>
      </c>
      <c r="AV2042" s="12" t="s">
        <v>86</v>
      </c>
      <c r="AW2042" s="12" t="s">
        <v>30</v>
      </c>
      <c r="AX2042" s="12" t="s">
        <v>73</v>
      </c>
      <c r="AY2042" s="153" t="s">
        <v>199</v>
      </c>
    </row>
    <row r="2043" spans="2:65" s="13" customFormat="1" ht="12">
      <c r="B2043" s="159"/>
      <c r="D2043" s="152" t="s">
        <v>207</v>
      </c>
      <c r="E2043" s="160" t="s">
        <v>1</v>
      </c>
      <c r="F2043" s="161" t="s">
        <v>209</v>
      </c>
      <c r="H2043" s="162">
        <v>175.01300000000001</v>
      </c>
      <c r="I2043" s="163"/>
      <c r="L2043" s="159"/>
      <c r="M2043" s="164"/>
      <c r="T2043" s="165"/>
      <c r="AT2043" s="160" t="s">
        <v>207</v>
      </c>
      <c r="AU2043" s="160" t="s">
        <v>86</v>
      </c>
      <c r="AV2043" s="13" t="s">
        <v>205</v>
      </c>
      <c r="AW2043" s="13" t="s">
        <v>30</v>
      </c>
      <c r="AX2043" s="13" t="s">
        <v>80</v>
      </c>
      <c r="AY2043" s="160" t="s">
        <v>199</v>
      </c>
    </row>
    <row r="2044" spans="2:65" s="1" customFormat="1" ht="21.75" customHeight="1">
      <c r="B2044" s="32"/>
      <c r="C2044" s="137" t="s">
        <v>2807</v>
      </c>
      <c r="D2044" s="137" t="s">
        <v>201</v>
      </c>
      <c r="E2044" s="138" t="s">
        <v>2808</v>
      </c>
      <c r="F2044" s="139" t="s">
        <v>2809</v>
      </c>
      <c r="G2044" s="140" t="s">
        <v>296</v>
      </c>
      <c r="H2044" s="141">
        <v>21.88</v>
      </c>
      <c r="I2044" s="142"/>
      <c r="J2044" s="143">
        <f>ROUND(I2044*H2044,2)</f>
        <v>0</v>
      </c>
      <c r="K2044" s="144"/>
      <c r="L2044" s="32"/>
      <c r="M2044" s="145" t="s">
        <v>1</v>
      </c>
      <c r="N2044" s="146" t="s">
        <v>39</v>
      </c>
      <c r="P2044" s="147">
        <f>O2044*H2044</f>
        <v>0</v>
      </c>
      <c r="Q2044" s="147">
        <v>2.1000000000000001E-4</v>
      </c>
      <c r="R2044" s="147">
        <f>Q2044*H2044</f>
        <v>4.5947999999999996E-3</v>
      </c>
      <c r="S2044" s="147">
        <v>0</v>
      </c>
      <c r="T2044" s="148">
        <f>S2044*H2044</f>
        <v>0</v>
      </c>
      <c r="AR2044" s="149" t="s">
        <v>298</v>
      </c>
      <c r="AT2044" s="149" t="s">
        <v>201</v>
      </c>
      <c r="AU2044" s="149" t="s">
        <v>86</v>
      </c>
      <c r="AY2044" s="17" t="s">
        <v>199</v>
      </c>
      <c r="BE2044" s="150">
        <f>IF(N2044="základní",J2044,0)</f>
        <v>0</v>
      </c>
      <c r="BF2044" s="150">
        <f>IF(N2044="snížená",J2044,0)</f>
        <v>0</v>
      </c>
      <c r="BG2044" s="150">
        <f>IF(N2044="zákl. přenesená",J2044,0)</f>
        <v>0</v>
      </c>
      <c r="BH2044" s="150">
        <f>IF(N2044="sníž. přenesená",J2044,0)</f>
        <v>0</v>
      </c>
      <c r="BI2044" s="150">
        <f>IF(N2044="nulová",J2044,0)</f>
        <v>0</v>
      </c>
      <c r="BJ2044" s="17" t="s">
        <v>86</v>
      </c>
      <c r="BK2044" s="150">
        <f>ROUND(I2044*H2044,2)</f>
        <v>0</v>
      </c>
      <c r="BL2044" s="17" t="s">
        <v>298</v>
      </c>
      <c r="BM2044" s="149" t="s">
        <v>2810</v>
      </c>
    </row>
    <row r="2045" spans="2:65" s="12" customFormat="1" ht="12">
      <c r="B2045" s="151"/>
      <c r="D2045" s="152" t="s">
        <v>207</v>
      </c>
      <c r="E2045" s="153" t="s">
        <v>1</v>
      </c>
      <c r="F2045" s="154" t="s">
        <v>2811</v>
      </c>
      <c r="H2045" s="155">
        <v>10.94</v>
      </c>
      <c r="I2045" s="156"/>
      <c r="L2045" s="151"/>
      <c r="M2045" s="157"/>
      <c r="T2045" s="158"/>
      <c r="AT2045" s="153" t="s">
        <v>207</v>
      </c>
      <c r="AU2045" s="153" t="s">
        <v>86</v>
      </c>
      <c r="AV2045" s="12" t="s">
        <v>86</v>
      </c>
      <c r="AW2045" s="12" t="s">
        <v>30</v>
      </c>
      <c r="AX2045" s="12" t="s">
        <v>73</v>
      </c>
      <c r="AY2045" s="153" t="s">
        <v>199</v>
      </c>
    </row>
    <row r="2046" spans="2:65" s="12" customFormat="1" ht="12">
      <c r="B2046" s="151"/>
      <c r="D2046" s="152" t="s">
        <v>207</v>
      </c>
      <c r="E2046" s="153" t="s">
        <v>1</v>
      </c>
      <c r="F2046" s="154" t="s">
        <v>2812</v>
      </c>
      <c r="H2046" s="155">
        <v>10.94</v>
      </c>
      <c r="I2046" s="156"/>
      <c r="L2046" s="151"/>
      <c r="M2046" s="157"/>
      <c r="T2046" s="158"/>
      <c r="AT2046" s="153" t="s">
        <v>207</v>
      </c>
      <c r="AU2046" s="153" t="s">
        <v>86</v>
      </c>
      <c r="AV2046" s="12" t="s">
        <v>86</v>
      </c>
      <c r="AW2046" s="12" t="s">
        <v>30</v>
      </c>
      <c r="AX2046" s="12" t="s">
        <v>73</v>
      </c>
      <c r="AY2046" s="153" t="s">
        <v>199</v>
      </c>
    </row>
    <row r="2047" spans="2:65" s="12" customFormat="1" ht="12">
      <c r="B2047" s="151"/>
      <c r="D2047" s="152" t="s">
        <v>207</v>
      </c>
      <c r="E2047" s="153" t="s">
        <v>1</v>
      </c>
      <c r="F2047" s="154" t="s">
        <v>2813</v>
      </c>
      <c r="H2047" s="155">
        <v>10.94</v>
      </c>
      <c r="I2047" s="156"/>
      <c r="L2047" s="151"/>
      <c r="M2047" s="157"/>
      <c r="T2047" s="158"/>
      <c r="AT2047" s="153" t="s">
        <v>207</v>
      </c>
      <c r="AU2047" s="153" t="s">
        <v>86</v>
      </c>
      <c r="AV2047" s="12" t="s">
        <v>86</v>
      </c>
      <c r="AW2047" s="12" t="s">
        <v>30</v>
      </c>
      <c r="AX2047" s="12" t="s">
        <v>73</v>
      </c>
      <c r="AY2047" s="153" t="s">
        <v>199</v>
      </c>
    </row>
    <row r="2048" spans="2:65" s="12" customFormat="1" ht="12">
      <c r="B2048" s="151"/>
      <c r="D2048" s="152" t="s">
        <v>207</v>
      </c>
      <c r="E2048" s="153" t="s">
        <v>1</v>
      </c>
      <c r="F2048" s="154" t="s">
        <v>2814</v>
      </c>
      <c r="H2048" s="155">
        <v>10.94</v>
      </c>
      <c r="I2048" s="156"/>
      <c r="L2048" s="151"/>
      <c r="M2048" s="157"/>
      <c r="T2048" s="158"/>
      <c r="AT2048" s="153" t="s">
        <v>207</v>
      </c>
      <c r="AU2048" s="153" t="s">
        <v>86</v>
      </c>
      <c r="AV2048" s="12" t="s">
        <v>86</v>
      </c>
      <c r="AW2048" s="12" t="s">
        <v>30</v>
      </c>
      <c r="AX2048" s="12" t="s">
        <v>73</v>
      </c>
      <c r="AY2048" s="153" t="s">
        <v>199</v>
      </c>
    </row>
    <row r="2049" spans="2:65" s="12" customFormat="1" ht="12">
      <c r="B2049" s="151"/>
      <c r="D2049" s="152" t="s">
        <v>207</v>
      </c>
      <c r="E2049" s="153" t="s">
        <v>1</v>
      </c>
      <c r="F2049" s="154" t="s">
        <v>2815</v>
      </c>
      <c r="H2049" s="155">
        <v>10.94</v>
      </c>
      <c r="I2049" s="156"/>
      <c r="L2049" s="151"/>
      <c r="M2049" s="157"/>
      <c r="T2049" s="158"/>
      <c r="AT2049" s="153" t="s">
        <v>207</v>
      </c>
      <c r="AU2049" s="153" t="s">
        <v>86</v>
      </c>
      <c r="AV2049" s="12" t="s">
        <v>86</v>
      </c>
      <c r="AW2049" s="12" t="s">
        <v>30</v>
      </c>
      <c r="AX2049" s="12" t="s">
        <v>73</v>
      </c>
      <c r="AY2049" s="153" t="s">
        <v>199</v>
      </c>
    </row>
    <row r="2050" spans="2:65" s="12" customFormat="1" ht="12">
      <c r="B2050" s="151"/>
      <c r="D2050" s="152" t="s">
        <v>207</v>
      </c>
      <c r="E2050" s="153" t="s">
        <v>1</v>
      </c>
      <c r="F2050" s="154" t="s">
        <v>2816</v>
      </c>
      <c r="H2050" s="155">
        <v>10.94</v>
      </c>
      <c r="I2050" s="156"/>
      <c r="L2050" s="151"/>
      <c r="M2050" s="157"/>
      <c r="T2050" s="158"/>
      <c r="AT2050" s="153" t="s">
        <v>207</v>
      </c>
      <c r="AU2050" s="153" t="s">
        <v>86</v>
      </c>
      <c r="AV2050" s="12" t="s">
        <v>86</v>
      </c>
      <c r="AW2050" s="12" t="s">
        <v>30</v>
      </c>
      <c r="AX2050" s="12" t="s">
        <v>73</v>
      </c>
      <c r="AY2050" s="153" t="s">
        <v>199</v>
      </c>
    </row>
    <row r="2051" spans="2:65" s="12" customFormat="1" ht="12">
      <c r="B2051" s="151"/>
      <c r="D2051" s="152" t="s">
        <v>207</v>
      </c>
      <c r="E2051" s="153" t="s">
        <v>1</v>
      </c>
      <c r="F2051" s="154" t="s">
        <v>2817</v>
      </c>
      <c r="H2051" s="155">
        <v>10.94</v>
      </c>
      <c r="I2051" s="156"/>
      <c r="L2051" s="151"/>
      <c r="M2051" s="157"/>
      <c r="T2051" s="158"/>
      <c r="AT2051" s="153" t="s">
        <v>207</v>
      </c>
      <c r="AU2051" s="153" t="s">
        <v>86</v>
      </c>
      <c r="AV2051" s="12" t="s">
        <v>86</v>
      </c>
      <c r="AW2051" s="12" t="s">
        <v>30</v>
      </c>
      <c r="AX2051" s="12" t="s">
        <v>73</v>
      </c>
      <c r="AY2051" s="153" t="s">
        <v>199</v>
      </c>
    </row>
    <row r="2052" spans="2:65" s="13" customFormat="1" ht="12">
      <c r="B2052" s="159"/>
      <c r="D2052" s="152" t="s">
        <v>207</v>
      </c>
      <c r="E2052" s="160" t="s">
        <v>1</v>
      </c>
      <c r="F2052" s="161" t="s">
        <v>2818</v>
      </c>
      <c r="H2052" s="162">
        <v>76.58</v>
      </c>
      <c r="I2052" s="163"/>
      <c r="L2052" s="159"/>
      <c r="M2052" s="164"/>
      <c r="T2052" s="165"/>
      <c r="AT2052" s="160" t="s">
        <v>207</v>
      </c>
      <c r="AU2052" s="160" t="s">
        <v>86</v>
      </c>
      <c r="AV2052" s="13" t="s">
        <v>205</v>
      </c>
      <c r="AW2052" s="13" t="s">
        <v>30</v>
      </c>
      <c r="AX2052" s="13" t="s">
        <v>73</v>
      </c>
      <c r="AY2052" s="160" t="s">
        <v>199</v>
      </c>
    </row>
    <row r="2053" spans="2:65" s="12" customFormat="1" ht="12">
      <c r="B2053" s="151"/>
      <c r="D2053" s="152" t="s">
        <v>207</v>
      </c>
      <c r="E2053" s="153" t="s">
        <v>1</v>
      </c>
      <c r="F2053" s="154" t="s">
        <v>2819</v>
      </c>
      <c r="H2053" s="155">
        <v>21.88</v>
      </c>
      <c r="I2053" s="156"/>
      <c r="L2053" s="151"/>
      <c r="M2053" s="157"/>
      <c r="T2053" s="158"/>
      <c r="AT2053" s="153" t="s">
        <v>207</v>
      </c>
      <c r="AU2053" s="153" t="s">
        <v>86</v>
      </c>
      <c r="AV2053" s="12" t="s">
        <v>86</v>
      </c>
      <c r="AW2053" s="12" t="s">
        <v>30</v>
      </c>
      <c r="AX2053" s="12" t="s">
        <v>73</v>
      </c>
      <c r="AY2053" s="153" t="s">
        <v>199</v>
      </c>
    </row>
    <row r="2054" spans="2:65" s="13" customFormat="1" ht="12">
      <c r="B2054" s="159"/>
      <c r="D2054" s="152" t="s">
        <v>207</v>
      </c>
      <c r="E2054" s="160" t="s">
        <v>1</v>
      </c>
      <c r="F2054" s="161" t="s">
        <v>2820</v>
      </c>
      <c r="H2054" s="162">
        <v>21.88</v>
      </c>
      <c r="I2054" s="163"/>
      <c r="L2054" s="159"/>
      <c r="M2054" s="164"/>
      <c r="T2054" s="165"/>
      <c r="AT2054" s="160" t="s">
        <v>207</v>
      </c>
      <c r="AU2054" s="160" t="s">
        <v>86</v>
      </c>
      <c r="AV2054" s="13" t="s">
        <v>205</v>
      </c>
      <c r="AW2054" s="13" t="s">
        <v>30</v>
      </c>
      <c r="AX2054" s="13" t="s">
        <v>80</v>
      </c>
      <c r="AY2054" s="160" t="s">
        <v>199</v>
      </c>
    </row>
    <row r="2055" spans="2:65" s="1" customFormat="1" ht="24.25" customHeight="1">
      <c r="B2055" s="32"/>
      <c r="C2055" s="137" t="s">
        <v>2821</v>
      </c>
      <c r="D2055" s="137" t="s">
        <v>201</v>
      </c>
      <c r="E2055" s="138" t="s">
        <v>2822</v>
      </c>
      <c r="F2055" s="139" t="s">
        <v>2823</v>
      </c>
      <c r="G2055" s="140" t="s">
        <v>264</v>
      </c>
      <c r="H2055" s="141">
        <v>62.35</v>
      </c>
      <c r="I2055" s="142"/>
      <c r="J2055" s="143">
        <f>ROUND(I2055*H2055,2)</f>
        <v>0</v>
      </c>
      <c r="K2055" s="144"/>
      <c r="L2055" s="32"/>
      <c r="M2055" s="145" t="s">
        <v>1</v>
      </c>
      <c r="N2055" s="146" t="s">
        <v>39</v>
      </c>
      <c r="P2055" s="147">
        <f>O2055*H2055</f>
        <v>0</v>
      </c>
      <c r="Q2055" s="147">
        <v>3.2000000000000003E-4</v>
      </c>
      <c r="R2055" s="147">
        <f>Q2055*H2055</f>
        <v>1.9952000000000001E-2</v>
      </c>
      <c r="S2055" s="147">
        <v>0</v>
      </c>
      <c r="T2055" s="148">
        <f>S2055*H2055</f>
        <v>0</v>
      </c>
      <c r="AR2055" s="149" t="s">
        <v>298</v>
      </c>
      <c r="AT2055" s="149" t="s">
        <v>201</v>
      </c>
      <c r="AU2055" s="149" t="s">
        <v>86</v>
      </c>
      <c r="AY2055" s="17" t="s">
        <v>199</v>
      </c>
      <c r="BE2055" s="150">
        <f>IF(N2055="základní",J2055,0)</f>
        <v>0</v>
      </c>
      <c r="BF2055" s="150">
        <f>IF(N2055="snížená",J2055,0)</f>
        <v>0</v>
      </c>
      <c r="BG2055" s="150">
        <f>IF(N2055="zákl. přenesená",J2055,0)</f>
        <v>0</v>
      </c>
      <c r="BH2055" s="150">
        <f>IF(N2055="sníž. přenesená",J2055,0)</f>
        <v>0</v>
      </c>
      <c r="BI2055" s="150">
        <f>IF(N2055="nulová",J2055,0)</f>
        <v>0</v>
      </c>
      <c r="BJ2055" s="17" t="s">
        <v>86</v>
      </c>
      <c r="BK2055" s="150">
        <f>ROUND(I2055*H2055,2)</f>
        <v>0</v>
      </c>
      <c r="BL2055" s="17" t="s">
        <v>298</v>
      </c>
      <c r="BM2055" s="149" t="s">
        <v>2824</v>
      </c>
    </row>
    <row r="2056" spans="2:65" s="15" customFormat="1" ht="12">
      <c r="B2056" s="184"/>
      <c r="D2056" s="152" t="s">
        <v>207</v>
      </c>
      <c r="E2056" s="185" t="s">
        <v>1</v>
      </c>
      <c r="F2056" s="186" t="s">
        <v>2717</v>
      </c>
      <c r="H2056" s="185" t="s">
        <v>1</v>
      </c>
      <c r="I2056" s="187"/>
      <c r="L2056" s="184"/>
      <c r="M2056" s="188"/>
      <c r="T2056" s="189"/>
      <c r="AT2056" s="185" t="s">
        <v>207</v>
      </c>
      <c r="AU2056" s="185" t="s">
        <v>86</v>
      </c>
      <c r="AV2056" s="15" t="s">
        <v>80</v>
      </c>
      <c r="AW2056" s="15" t="s">
        <v>30</v>
      </c>
      <c r="AX2056" s="15" t="s">
        <v>73</v>
      </c>
      <c r="AY2056" s="185" t="s">
        <v>199</v>
      </c>
    </row>
    <row r="2057" spans="2:65" s="12" customFormat="1" ht="12">
      <c r="B2057" s="151"/>
      <c r="D2057" s="152" t="s">
        <v>207</v>
      </c>
      <c r="E2057" s="153" t="s">
        <v>1</v>
      </c>
      <c r="F2057" s="154" t="s">
        <v>2718</v>
      </c>
      <c r="H2057" s="155">
        <v>6.1</v>
      </c>
      <c r="I2057" s="156"/>
      <c r="L2057" s="151"/>
      <c r="M2057" s="157"/>
      <c r="T2057" s="158"/>
      <c r="AT2057" s="153" t="s">
        <v>207</v>
      </c>
      <c r="AU2057" s="153" t="s">
        <v>86</v>
      </c>
      <c r="AV2057" s="12" t="s">
        <v>86</v>
      </c>
      <c r="AW2057" s="12" t="s">
        <v>30</v>
      </c>
      <c r="AX2057" s="12" t="s">
        <v>73</v>
      </c>
      <c r="AY2057" s="153" t="s">
        <v>199</v>
      </c>
    </row>
    <row r="2058" spans="2:65" s="12" customFormat="1" ht="12">
      <c r="B2058" s="151"/>
      <c r="D2058" s="152" t="s">
        <v>207</v>
      </c>
      <c r="E2058" s="153" t="s">
        <v>1</v>
      </c>
      <c r="F2058" s="154" t="s">
        <v>663</v>
      </c>
      <c r="H2058" s="155">
        <v>-0.7</v>
      </c>
      <c r="I2058" s="156"/>
      <c r="L2058" s="151"/>
      <c r="M2058" s="157"/>
      <c r="T2058" s="158"/>
      <c r="AT2058" s="153" t="s">
        <v>207</v>
      </c>
      <c r="AU2058" s="153" t="s">
        <v>86</v>
      </c>
      <c r="AV2058" s="12" t="s">
        <v>86</v>
      </c>
      <c r="AW2058" s="12" t="s">
        <v>30</v>
      </c>
      <c r="AX2058" s="12" t="s">
        <v>73</v>
      </c>
      <c r="AY2058" s="153" t="s">
        <v>199</v>
      </c>
    </row>
    <row r="2059" spans="2:65" s="15" customFormat="1" ht="12">
      <c r="B2059" s="184"/>
      <c r="D2059" s="152" t="s">
        <v>207</v>
      </c>
      <c r="E2059" s="185" t="s">
        <v>1</v>
      </c>
      <c r="F2059" s="186" t="s">
        <v>2719</v>
      </c>
      <c r="H2059" s="185" t="s">
        <v>1</v>
      </c>
      <c r="I2059" s="187"/>
      <c r="L2059" s="184"/>
      <c r="M2059" s="188"/>
      <c r="T2059" s="189"/>
      <c r="AT2059" s="185" t="s">
        <v>207</v>
      </c>
      <c r="AU2059" s="185" t="s">
        <v>86</v>
      </c>
      <c r="AV2059" s="15" t="s">
        <v>80</v>
      </c>
      <c r="AW2059" s="15" t="s">
        <v>30</v>
      </c>
      <c r="AX2059" s="15" t="s">
        <v>73</v>
      </c>
      <c r="AY2059" s="185" t="s">
        <v>199</v>
      </c>
    </row>
    <row r="2060" spans="2:65" s="12" customFormat="1" ht="12">
      <c r="B2060" s="151"/>
      <c r="D2060" s="152" t="s">
        <v>207</v>
      </c>
      <c r="E2060" s="153" t="s">
        <v>1</v>
      </c>
      <c r="F2060" s="154" t="s">
        <v>2720</v>
      </c>
      <c r="H2060" s="155">
        <v>10.25</v>
      </c>
      <c r="I2060" s="156"/>
      <c r="L2060" s="151"/>
      <c r="M2060" s="157"/>
      <c r="T2060" s="158"/>
      <c r="AT2060" s="153" t="s">
        <v>207</v>
      </c>
      <c r="AU2060" s="153" t="s">
        <v>86</v>
      </c>
      <c r="AV2060" s="12" t="s">
        <v>86</v>
      </c>
      <c r="AW2060" s="12" t="s">
        <v>30</v>
      </c>
      <c r="AX2060" s="12" t="s">
        <v>73</v>
      </c>
      <c r="AY2060" s="153" t="s">
        <v>199</v>
      </c>
    </row>
    <row r="2061" spans="2:65" s="12" customFormat="1" ht="12">
      <c r="B2061" s="151"/>
      <c r="D2061" s="152" t="s">
        <v>207</v>
      </c>
      <c r="E2061" s="153" t="s">
        <v>1</v>
      </c>
      <c r="F2061" s="154" t="s">
        <v>2721</v>
      </c>
      <c r="H2061" s="155">
        <v>-0.9</v>
      </c>
      <c r="I2061" s="156"/>
      <c r="L2061" s="151"/>
      <c r="M2061" s="157"/>
      <c r="T2061" s="158"/>
      <c r="AT2061" s="153" t="s">
        <v>207</v>
      </c>
      <c r="AU2061" s="153" t="s">
        <v>86</v>
      </c>
      <c r="AV2061" s="12" t="s">
        <v>86</v>
      </c>
      <c r="AW2061" s="12" t="s">
        <v>30</v>
      </c>
      <c r="AX2061" s="12" t="s">
        <v>73</v>
      </c>
      <c r="AY2061" s="153" t="s">
        <v>199</v>
      </c>
    </row>
    <row r="2062" spans="2:65" s="15" customFormat="1" ht="12">
      <c r="B2062" s="184"/>
      <c r="D2062" s="152" t="s">
        <v>207</v>
      </c>
      <c r="E2062" s="185" t="s">
        <v>1</v>
      </c>
      <c r="F2062" s="186" t="s">
        <v>2722</v>
      </c>
      <c r="H2062" s="185" t="s">
        <v>1</v>
      </c>
      <c r="I2062" s="187"/>
      <c r="L2062" s="184"/>
      <c r="M2062" s="188"/>
      <c r="T2062" s="189"/>
      <c r="AT2062" s="185" t="s">
        <v>207</v>
      </c>
      <c r="AU2062" s="185" t="s">
        <v>86</v>
      </c>
      <c r="AV2062" s="15" t="s">
        <v>80</v>
      </c>
      <c r="AW2062" s="15" t="s">
        <v>30</v>
      </c>
      <c r="AX2062" s="15" t="s">
        <v>73</v>
      </c>
      <c r="AY2062" s="185" t="s">
        <v>199</v>
      </c>
    </row>
    <row r="2063" spans="2:65" s="12" customFormat="1" ht="12">
      <c r="B2063" s="151"/>
      <c r="D2063" s="152" t="s">
        <v>207</v>
      </c>
      <c r="E2063" s="153" t="s">
        <v>1</v>
      </c>
      <c r="F2063" s="154" t="s">
        <v>2720</v>
      </c>
      <c r="H2063" s="155">
        <v>10.25</v>
      </c>
      <c r="I2063" s="156"/>
      <c r="L2063" s="151"/>
      <c r="M2063" s="157"/>
      <c r="T2063" s="158"/>
      <c r="AT2063" s="153" t="s">
        <v>207</v>
      </c>
      <c r="AU2063" s="153" t="s">
        <v>86</v>
      </c>
      <c r="AV2063" s="12" t="s">
        <v>86</v>
      </c>
      <c r="AW2063" s="12" t="s">
        <v>30</v>
      </c>
      <c r="AX2063" s="12" t="s">
        <v>73</v>
      </c>
      <c r="AY2063" s="153" t="s">
        <v>199</v>
      </c>
    </row>
    <row r="2064" spans="2:65" s="12" customFormat="1" ht="12">
      <c r="B2064" s="151"/>
      <c r="D2064" s="152" t="s">
        <v>207</v>
      </c>
      <c r="E2064" s="153" t="s">
        <v>1</v>
      </c>
      <c r="F2064" s="154" t="s">
        <v>2721</v>
      </c>
      <c r="H2064" s="155">
        <v>-0.9</v>
      </c>
      <c r="I2064" s="156"/>
      <c r="L2064" s="151"/>
      <c r="M2064" s="157"/>
      <c r="T2064" s="158"/>
      <c r="AT2064" s="153" t="s">
        <v>207</v>
      </c>
      <c r="AU2064" s="153" t="s">
        <v>86</v>
      </c>
      <c r="AV2064" s="12" t="s">
        <v>86</v>
      </c>
      <c r="AW2064" s="12" t="s">
        <v>30</v>
      </c>
      <c r="AX2064" s="12" t="s">
        <v>73</v>
      </c>
      <c r="AY2064" s="153" t="s">
        <v>199</v>
      </c>
    </row>
    <row r="2065" spans="2:65" s="15" customFormat="1" ht="12">
      <c r="B2065" s="184"/>
      <c r="D2065" s="152" t="s">
        <v>207</v>
      </c>
      <c r="E2065" s="185" t="s">
        <v>1</v>
      </c>
      <c r="F2065" s="186" t="s">
        <v>2723</v>
      </c>
      <c r="H2065" s="185" t="s">
        <v>1</v>
      </c>
      <c r="I2065" s="187"/>
      <c r="L2065" s="184"/>
      <c r="M2065" s="188"/>
      <c r="T2065" s="189"/>
      <c r="AT2065" s="185" t="s">
        <v>207</v>
      </c>
      <c r="AU2065" s="185" t="s">
        <v>86</v>
      </c>
      <c r="AV2065" s="15" t="s">
        <v>80</v>
      </c>
      <c r="AW2065" s="15" t="s">
        <v>30</v>
      </c>
      <c r="AX2065" s="15" t="s">
        <v>73</v>
      </c>
      <c r="AY2065" s="185" t="s">
        <v>199</v>
      </c>
    </row>
    <row r="2066" spans="2:65" s="12" customFormat="1" ht="12">
      <c r="B2066" s="151"/>
      <c r="D2066" s="152" t="s">
        <v>207</v>
      </c>
      <c r="E2066" s="153" t="s">
        <v>1</v>
      </c>
      <c r="F2066" s="154" t="s">
        <v>2720</v>
      </c>
      <c r="H2066" s="155">
        <v>10.25</v>
      </c>
      <c r="I2066" s="156"/>
      <c r="L2066" s="151"/>
      <c r="M2066" s="157"/>
      <c r="T2066" s="158"/>
      <c r="AT2066" s="153" t="s">
        <v>207</v>
      </c>
      <c r="AU2066" s="153" t="s">
        <v>86</v>
      </c>
      <c r="AV2066" s="12" t="s">
        <v>86</v>
      </c>
      <c r="AW2066" s="12" t="s">
        <v>30</v>
      </c>
      <c r="AX2066" s="12" t="s">
        <v>73</v>
      </c>
      <c r="AY2066" s="153" t="s">
        <v>199</v>
      </c>
    </row>
    <row r="2067" spans="2:65" s="12" customFormat="1" ht="12">
      <c r="B2067" s="151"/>
      <c r="D2067" s="152" t="s">
        <v>207</v>
      </c>
      <c r="E2067" s="153" t="s">
        <v>1</v>
      </c>
      <c r="F2067" s="154" t="s">
        <v>2721</v>
      </c>
      <c r="H2067" s="155">
        <v>-0.9</v>
      </c>
      <c r="I2067" s="156"/>
      <c r="L2067" s="151"/>
      <c r="M2067" s="157"/>
      <c r="T2067" s="158"/>
      <c r="AT2067" s="153" t="s">
        <v>207</v>
      </c>
      <c r="AU2067" s="153" t="s">
        <v>86</v>
      </c>
      <c r="AV2067" s="12" t="s">
        <v>86</v>
      </c>
      <c r="AW2067" s="12" t="s">
        <v>30</v>
      </c>
      <c r="AX2067" s="12" t="s">
        <v>73</v>
      </c>
      <c r="AY2067" s="153" t="s">
        <v>199</v>
      </c>
    </row>
    <row r="2068" spans="2:65" s="15" customFormat="1" ht="12">
      <c r="B2068" s="184"/>
      <c r="D2068" s="152" t="s">
        <v>207</v>
      </c>
      <c r="E2068" s="185" t="s">
        <v>1</v>
      </c>
      <c r="F2068" s="186" t="s">
        <v>2724</v>
      </c>
      <c r="H2068" s="185" t="s">
        <v>1</v>
      </c>
      <c r="I2068" s="187"/>
      <c r="L2068" s="184"/>
      <c r="M2068" s="188"/>
      <c r="T2068" s="189"/>
      <c r="AT2068" s="185" t="s">
        <v>207</v>
      </c>
      <c r="AU2068" s="185" t="s">
        <v>86</v>
      </c>
      <c r="AV2068" s="15" t="s">
        <v>80</v>
      </c>
      <c r="AW2068" s="15" t="s">
        <v>30</v>
      </c>
      <c r="AX2068" s="15" t="s">
        <v>73</v>
      </c>
      <c r="AY2068" s="185" t="s">
        <v>199</v>
      </c>
    </row>
    <row r="2069" spans="2:65" s="12" customFormat="1" ht="12">
      <c r="B2069" s="151"/>
      <c r="D2069" s="152" t="s">
        <v>207</v>
      </c>
      <c r="E2069" s="153" t="s">
        <v>1</v>
      </c>
      <c r="F2069" s="154" t="s">
        <v>2720</v>
      </c>
      <c r="H2069" s="155">
        <v>10.25</v>
      </c>
      <c r="I2069" s="156"/>
      <c r="L2069" s="151"/>
      <c r="M2069" s="157"/>
      <c r="T2069" s="158"/>
      <c r="AT2069" s="153" t="s">
        <v>207</v>
      </c>
      <c r="AU2069" s="153" t="s">
        <v>86</v>
      </c>
      <c r="AV2069" s="12" t="s">
        <v>86</v>
      </c>
      <c r="AW2069" s="12" t="s">
        <v>30</v>
      </c>
      <c r="AX2069" s="12" t="s">
        <v>73</v>
      </c>
      <c r="AY2069" s="153" t="s">
        <v>199</v>
      </c>
    </row>
    <row r="2070" spans="2:65" s="12" customFormat="1" ht="12">
      <c r="B2070" s="151"/>
      <c r="D2070" s="152" t="s">
        <v>207</v>
      </c>
      <c r="E2070" s="153" t="s">
        <v>1</v>
      </c>
      <c r="F2070" s="154" t="s">
        <v>2721</v>
      </c>
      <c r="H2070" s="155">
        <v>-0.9</v>
      </c>
      <c r="I2070" s="156"/>
      <c r="L2070" s="151"/>
      <c r="M2070" s="157"/>
      <c r="T2070" s="158"/>
      <c r="AT2070" s="153" t="s">
        <v>207</v>
      </c>
      <c r="AU2070" s="153" t="s">
        <v>86</v>
      </c>
      <c r="AV2070" s="12" t="s">
        <v>86</v>
      </c>
      <c r="AW2070" s="12" t="s">
        <v>30</v>
      </c>
      <c r="AX2070" s="12" t="s">
        <v>73</v>
      </c>
      <c r="AY2070" s="153" t="s">
        <v>199</v>
      </c>
    </row>
    <row r="2071" spans="2:65" s="15" customFormat="1" ht="12">
      <c r="B2071" s="184"/>
      <c r="D2071" s="152" t="s">
        <v>207</v>
      </c>
      <c r="E2071" s="185" t="s">
        <v>1</v>
      </c>
      <c r="F2071" s="186" t="s">
        <v>2725</v>
      </c>
      <c r="H2071" s="185" t="s">
        <v>1</v>
      </c>
      <c r="I2071" s="187"/>
      <c r="L2071" s="184"/>
      <c r="M2071" s="188"/>
      <c r="T2071" s="189"/>
      <c r="AT2071" s="185" t="s">
        <v>207</v>
      </c>
      <c r="AU2071" s="185" t="s">
        <v>86</v>
      </c>
      <c r="AV2071" s="15" t="s">
        <v>80</v>
      </c>
      <c r="AW2071" s="15" t="s">
        <v>30</v>
      </c>
      <c r="AX2071" s="15" t="s">
        <v>73</v>
      </c>
      <c r="AY2071" s="185" t="s">
        <v>199</v>
      </c>
    </row>
    <row r="2072" spans="2:65" s="12" customFormat="1" ht="12">
      <c r="B2072" s="151"/>
      <c r="D2072" s="152" t="s">
        <v>207</v>
      </c>
      <c r="E2072" s="153" t="s">
        <v>1</v>
      </c>
      <c r="F2072" s="154" t="s">
        <v>2720</v>
      </c>
      <c r="H2072" s="155">
        <v>10.25</v>
      </c>
      <c r="I2072" s="156"/>
      <c r="L2072" s="151"/>
      <c r="M2072" s="157"/>
      <c r="T2072" s="158"/>
      <c r="AT2072" s="153" t="s">
        <v>207</v>
      </c>
      <c r="AU2072" s="153" t="s">
        <v>86</v>
      </c>
      <c r="AV2072" s="12" t="s">
        <v>86</v>
      </c>
      <c r="AW2072" s="12" t="s">
        <v>30</v>
      </c>
      <c r="AX2072" s="12" t="s">
        <v>73</v>
      </c>
      <c r="AY2072" s="153" t="s">
        <v>199</v>
      </c>
    </row>
    <row r="2073" spans="2:65" s="12" customFormat="1" ht="12">
      <c r="B2073" s="151"/>
      <c r="D2073" s="152" t="s">
        <v>207</v>
      </c>
      <c r="E2073" s="153" t="s">
        <v>1</v>
      </c>
      <c r="F2073" s="154" t="s">
        <v>2721</v>
      </c>
      <c r="H2073" s="155">
        <v>-0.9</v>
      </c>
      <c r="I2073" s="156"/>
      <c r="L2073" s="151"/>
      <c r="M2073" s="157"/>
      <c r="T2073" s="158"/>
      <c r="AT2073" s="153" t="s">
        <v>207</v>
      </c>
      <c r="AU2073" s="153" t="s">
        <v>86</v>
      </c>
      <c r="AV2073" s="12" t="s">
        <v>86</v>
      </c>
      <c r="AW2073" s="12" t="s">
        <v>30</v>
      </c>
      <c r="AX2073" s="12" t="s">
        <v>73</v>
      </c>
      <c r="AY2073" s="153" t="s">
        <v>199</v>
      </c>
    </row>
    <row r="2074" spans="2:65" s="15" customFormat="1" ht="12">
      <c r="B2074" s="184"/>
      <c r="D2074" s="152" t="s">
        <v>207</v>
      </c>
      <c r="E2074" s="185" t="s">
        <v>1</v>
      </c>
      <c r="F2074" s="186" t="s">
        <v>2726</v>
      </c>
      <c r="H2074" s="185" t="s">
        <v>1</v>
      </c>
      <c r="I2074" s="187"/>
      <c r="L2074" s="184"/>
      <c r="M2074" s="188"/>
      <c r="T2074" s="189"/>
      <c r="AT2074" s="185" t="s">
        <v>207</v>
      </c>
      <c r="AU2074" s="185" t="s">
        <v>86</v>
      </c>
      <c r="AV2074" s="15" t="s">
        <v>80</v>
      </c>
      <c r="AW2074" s="15" t="s">
        <v>30</v>
      </c>
      <c r="AX2074" s="15" t="s">
        <v>73</v>
      </c>
      <c r="AY2074" s="185" t="s">
        <v>199</v>
      </c>
    </row>
    <row r="2075" spans="2:65" s="12" customFormat="1" ht="12">
      <c r="B2075" s="151"/>
      <c r="D2075" s="152" t="s">
        <v>207</v>
      </c>
      <c r="E2075" s="153" t="s">
        <v>1</v>
      </c>
      <c r="F2075" s="154" t="s">
        <v>2727</v>
      </c>
      <c r="H2075" s="155">
        <v>11.1</v>
      </c>
      <c r="I2075" s="156"/>
      <c r="L2075" s="151"/>
      <c r="M2075" s="157"/>
      <c r="T2075" s="158"/>
      <c r="AT2075" s="153" t="s">
        <v>207</v>
      </c>
      <c r="AU2075" s="153" t="s">
        <v>86</v>
      </c>
      <c r="AV2075" s="12" t="s">
        <v>86</v>
      </c>
      <c r="AW2075" s="12" t="s">
        <v>30</v>
      </c>
      <c r="AX2075" s="12" t="s">
        <v>73</v>
      </c>
      <c r="AY2075" s="153" t="s">
        <v>199</v>
      </c>
    </row>
    <row r="2076" spans="2:65" s="12" customFormat="1" ht="12">
      <c r="B2076" s="151"/>
      <c r="D2076" s="152" t="s">
        <v>207</v>
      </c>
      <c r="E2076" s="153" t="s">
        <v>1</v>
      </c>
      <c r="F2076" s="154" t="s">
        <v>2721</v>
      </c>
      <c r="H2076" s="155">
        <v>-0.9</v>
      </c>
      <c r="I2076" s="156"/>
      <c r="L2076" s="151"/>
      <c r="M2076" s="157"/>
      <c r="T2076" s="158"/>
      <c r="AT2076" s="153" t="s">
        <v>207</v>
      </c>
      <c r="AU2076" s="153" t="s">
        <v>86</v>
      </c>
      <c r="AV2076" s="12" t="s">
        <v>86</v>
      </c>
      <c r="AW2076" s="12" t="s">
        <v>30</v>
      </c>
      <c r="AX2076" s="12" t="s">
        <v>73</v>
      </c>
      <c r="AY2076" s="153" t="s">
        <v>199</v>
      </c>
    </row>
    <row r="2077" spans="2:65" s="13" customFormat="1" ht="12">
      <c r="B2077" s="159"/>
      <c r="D2077" s="152" t="s">
        <v>207</v>
      </c>
      <c r="E2077" s="160" t="s">
        <v>1</v>
      </c>
      <c r="F2077" s="161" t="s">
        <v>209</v>
      </c>
      <c r="H2077" s="162">
        <v>62.35</v>
      </c>
      <c r="I2077" s="163"/>
      <c r="L2077" s="159"/>
      <c r="M2077" s="164"/>
      <c r="T2077" s="165"/>
      <c r="AT2077" s="160" t="s">
        <v>207</v>
      </c>
      <c r="AU2077" s="160" t="s">
        <v>86</v>
      </c>
      <c r="AV2077" s="13" t="s">
        <v>205</v>
      </c>
      <c r="AW2077" s="13" t="s">
        <v>30</v>
      </c>
      <c r="AX2077" s="13" t="s">
        <v>80</v>
      </c>
      <c r="AY2077" s="160" t="s">
        <v>199</v>
      </c>
    </row>
    <row r="2078" spans="2:65" s="12" customFormat="1" ht="12">
      <c r="B2078" s="151"/>
      <c r="D2078" s="152" t="s">
        <v>207</v>
      </c>
      <c r="E2078" s="153" t="s">
        <v>1</v>
      </c>
      <c r="F2078" s="154" t="s">
        <v>401</v>
      </c>
      <c r="H2078" s="155">
        <v>35</v>
      </c>
      <c r="I2078" s="156"/>
      <c r="L2078" s="151"/>
      <c r="M2078" s="157"/>
      <c r="T2078" s="158"/>
      <c r="AT2078" s="153" t="s">
        <v>207</v>
      </c>
      <c r="AU2078" s="153" t="s">
        <v>86</v>
      </c>
      <c r="AV2078" s="12" t="s">
        <v>86</v>
      </c>
      <c r="AW2078" s="12" t="s">
        <v>30</v>
      </c>
      <c r="AX2078" s="12" t="s">
        <v>73</v>
      </c>
      <c r="AY2078" s="153" t="s">
        <v>199</v>
      </c>
    </row>
    <row r="2079" spans="2:65" s="1" customFormat="1" ht="16.5" customHeight="1">
      <c r="B2079" s="32"/>
      <c r="C2079" s="137" t="s">
        <v>2825</v>
      </c>
      <c r="D2079" s="137" t="s">
        <v>201</v>
      </c>
      <c r="E2079" s="138" t="s">
        <v>2826</v>
      </c>
      <c r="F2079" s="139" t="s">
        <v>2827</v>
      </c>
      <c r="G2079" s="140" t="s">
        <v>204</v>
      </c>
      <c r="H2079" s="141">
        <v>245.45400000000001</v>
      </c>
      <c r="I2079" s="142"/>
      <c r="J2079" s="143">
        <f>ROUND(I2079*H2079,2)</f>
        <v>0</v>
      </c>
      <c r="K2079" s="144"/>
      <c r="L2079" s="32"/>
      <c r="M2079" s="145" t="s">
        <v>1</v>
      </c>
      <c r="N2079" s="146" t="s">
        <v>39</v>
      </c>
      <c r="P2079" s="147">
        <f>O2079*H2079</f>
        <v>0</v>
      </c>
      <c r="Q2079" s="147">
        <v>2.9999999999999997E-4</v>
      </c>
      <c r="R2079" s="147">
        <f>Q2079*H2079</f>
        <v>7.3636199999999999E-2</v>
      </c>
      <c r="S2079" s="147">
        <v>0</v>
      </c>
      <c r="T2079" s="148">
        <f>S2079*H2079</f>
        <v>0</v>
      </c>
      <c r="AR2079" s="149" t="s">
        <v>298</v>
      </c>
      <c r="AT2079" s="149" t="s">
        <v>201</v>
      </c>
      <c r="AU2079" s="149" t="s">
        <v>86</v>
      </c>
      <c r="AY2079" s="17" t="s">
        <v>199</v>
      </c>
      <c r="BE2079" s="150">
        <f>IF(N2079="základní",J2079,0)</f>
        <v>0</v>
      </c>
      <c r="BF2079" s="150">
        <f>IF(N2079="snížená",J2079,0)</f>
        <v>0</v>
      </c>
      <c r="BG2079" s="150">
        <f>IF(N2079="zákl. přenesená",J2079,0)</f>
        <v>0</v>
      </c>
      <c r="BH2079" s="150">
        <f>IF(N2079="sníž. přenesená",J2079,0)</f>
        <v>0</v>
      </c>
      <c r="BI2079" s="150">
        <f>IF(N2079="nulová",J2079,0)</f>
        <v>0</v>
      </c>
      <c r="BJ2079" s="17" t="s">
        <v>86</v>
      </c>
      <c r="BK2079" s="150">
        <f>ROUND(I2079*H2079,2)</f>
        <v>0</v>
      </c>
      <c r="BL2079" s="17" t="s">
        <v>298</v>
      </c>
      <c r="BM2079" s="149" t="s">
        <v>2828</v>
      </c>
    </row>
    <row r="2080" spans="2:65" s="15" customFormat="1" ht="12">
      <c r="B2080" s="184"/>
      <c r="D2080" s="152" t="s">
        <v>207</v>
      </c>
      <c r="E2080" s="185" t="s">
        <v>1</v>
      </c>
      <c r="F2080" s="186" t="s">
        <v>2829</v>
      </c>
      <c r="H2080" s="185" t="s">
        <v>1</v>
      </c>
      <c r="I2080" s="187"/>
      <c r="L2080" s="184"/>
      <c r="M2080" s="188"/>
      <c r="T2080" s="189"/>
      <c r="AT2080" s="185" t="s">
        <v>207</v>
      </c>
      <c r="AU2080" s="185" t="s">
        <v>86</v>
      </c>
      <c r="AV2080" s="15" t="s">
        <v>80</v>
      </c>
      <c r="AW2080" s="15" t="s">
        <v>30</v>
      </c>
      <c r="AX2080" s="15" t="s">
        <v>73</v>
      </c>
      <c r="AY2080" s="185" t="s">
        <v>199</v>
      </c>
    </row>
    <row r="2081" spans="2:51" s="12" customFormat="1" ht="12">
      <c r="B2081" s="151"/>
      <c r="D2081" s="152" t="s">
        <v>207</v>
      </c>
      <c r="E2081" s="153" t="s">
        <v>1</v>
      </c>
      <c r="F2081" s="154" t="s">
        <v>2830</v>
      </c>
      <c r="H2081" s="155">
        <v>38.728000000000002</v>
      </c>
      <c r="I2081" s="156"/>
      <c r="L2081" s="151"/>
      <c r="M2081" s="157"/>
      <c r="T2081" s="158"/>
      <c r="AT2081" s="153" t="s">
        <v>207</v>
      </c>
      <c r="AU2081" s="153" t="s">
        <v>86</v>
      </c>
      <c r="AV2081" s="12" t="s">
        <v>86</v>
      </c>
      <c r="AW2081" s="12" t="s">
        <v>30</v>
      </c>
      <c r="AX2081" s="12" t="s">
        <v>73</v>
      </c>
      <c r="AY2081" s="153" t="s">
        <v>199</v>
      </c>
    </row>
    <row r="2082" spans="2:51" s="12" customFormat="1" ht="12">
      <c r="B2082" s="151"/>
      <c r="D2082" s="152" t="s">
        <v>207</v>
      </c>
      <c r="E2082" s="153" t="s">
        <v>1</v>
      </c>
      <c r="F2082" s="154" t="s">
        <v>604</v>
      </c>
      <c r="H2082" s="155">
        <v>-2</v>
      </c>
      <c r="I2082" s="156"/>
      <c r="L2082" s="151"/>
      <c r="M2082" s="157"/>
      <c r="T2082" s="158"/>
      <c r="AT2082" s="153" t="s">
        <v>207</v>
      </c>
      <c r="AU2082" s="153" t="s">
        <v>86</v>
      </c>
      <c r="AV2082" s="12" t="s">
        <v>86</v>
      </c>
      <c r="AW2082" s="12" t="s">
        <v>30</v>
      </c>
      <c r="AX2082" s="12" t="s">
        <v>73</v>
      </c>
      <c r="AY2082" s="153" t="s">
        <v>199</v>
      </c>
    </row>
    <row r="2083" spans="2:51" s="15" customFormat="1" ht="12">
      <c r="B2083" s="184"/>
      <c r="D2083" s="152" t="s">
        <v>207</v>
      </c>
      <c r="E2083" s="185" t="s">
        <v>1</v>
      </c>
      <c r="F2083" s="186" t="s">
        <v>2803</v>
      </c>
      <c r="H2083" s="185" t="s">
        <v>1</v>
      </c>
      <c r="I2083" s="187"/>
      <c r="L2083" s="184"/>
      <c r="M2083" s="188"/>
      <c r="T2083" s="189"/>
      <c r="AT2083" s="185" t="s">
        <v>207</v>
      </c>
      <c r="AU2083" s="185" t="s">
        <v>86</v>
      </c>
      <c r="AV2083" s="15" t="s">
        <v>80</v>
      </c>
      <c r="AW2083" s="15" t="s">
        <v>30</v>
      </c>
      <c r="AX2083" s="15" t="s">
        <v>73</v>
      </c>
      <c r="AY2083" s="185" t="s">
        <v>199</v>
      </c>
    </row>
    <row r="2084" spans="2:51" s="12" customFormat="1" ht="12">
      <c r="B2084" s="151"/>
      <c r="D2084" s="152" t="s">
        <v>207</v>
      </c>
      <c r="E2084" s="153" t="s">
        <v>1</v>
      </c>
      <c r="F2084" s="154" t="s">
        <v>2804</v>
      </c>
      <c r="H2084" s="155">
        <v>16.684000000000001</v>
      </c>
      <c r="I2084" s="156"/>
      <c r="L2084" s="151"/>
      <c r="M2084" s="157"/>
      <c r="T2084" s="158"/>
      <c r="AT2084" s="153" t="s">
        <v>207</v>
      </c>
      <c r="AU2084" s="153" t="s">
        <v>86</v>
      </c>
      <c r="AV2084" s="12" t="s">
        <v>86</v>
      </c>
      <c r="AW2084" s="12" t="s">
        <v>30</v>
      </c>
      <c r="AX2084" s="12" t="s">
        <v>73</v>
      </c>
      <c r="AY2084" s="153" t="s">
        <v>199</v>
      </c>
    </row>
    <row r="2085" spans="2:51" s="12" customFormat="1" ht="12">
      <c r="B2085" s="151"/>
      <c r="D2085" s="152" t="s">
        <v>207</v>
      </c>
      <c r="E2085" s="153" t="s">
        <v>1</v>
      </c>
      <c r="F2085" s="154" t="s">
        <v>606</v>
      </c>
      <c r="H2085" s="155">
        <v>-1.4</v>
      </c>
      <c r="I2085" s="156"/>
      <c r="L2085" s="151"/>
      <c r="M2085" s="157"/>
      <c r="T2085" s="158"/>
      <c r="AT2085" s="153" t="s">
        <v>207</v>
      </c>
      <c r="AU2085" s="153" t="s">
        <v>86</v>
      </c>
      <c r="AV2085" s="12" t="s">
        <v>86</v>
      </c>
      <c r="AW2085" s="12" t="s">
        <v>30</v>
      </c>
      <c r="AX2085" s="12" t="s">
        <v>73</v>
      </c>
      <c r="AY2085" s="153" t="s">
        <v>199</v>
      </c>
    </row>
    <row r="2086" spans="2:51" s="15" customFormat="1" ht="12">
      <c r="B2086" s="184"/>
      <c r="D2086" s="152" t="s">
        <v>207</v>
      </c>
      <c r="E2086" s="185" t="s">
        <v>1</v>
      </c>
      <c r="F2086" s="186" t="s">
        <v>2719</v>
      </c>
      <c r="H2086" s="185" t="s">
        <v>1</v>
      </c>
      <c r="I2086" s="187"/>
      <c r="L2086" s="184"/>
      <c r="M2086" s="188"/>
      <c r="T2086" s="189"/>
      <c r="AT2086" s="185" t="s">
        <v>207</v>
      </c>
      <c r="AU2086" s="185" t="s">
        <v>86</v>
      </c>
      <c r="AV2086" s="15" t="s">
        <v>80</v>
      </c>
      <c r="AW2086" s="15" t="s">
        <v>30</v>
      </c>
      <c r="AX2086" s="15" t="s">
        <v>73</v>
      </c>
      <c r="AY2086" s="185" t="s">
        <v>199</v>
      </c>
    </row>
    <row r="2087" spans="2:51" s="12" customFormat="1" ht="12">
      <c r="B2087" s="151"/>
      <c r="D2087" s="152" t="s">
        <v>207</v>
      </c>
      <c r="E2087" s="153" t="s">
        <v>1</v>
      </c>
      <c r="F2087" s="154" t="s">
        <v>2805</v>
      </c>
      <c r="H2087" s="155">
        <v>28.033999999999999</v>
      </c>
      <c r="I2087" s="156"/>
      <c r="L2087" s="151"/>
      <c r="M2087" s="157"/>
      <c r="T2087" s="158"/>
      <c r="AT2087" s="153" t="s">
        <v>207</v>
      </c>
      <c r="AU2087" s="153" t="s">
        <v>86</v>
      </c>
      <c r="AV2087" s="12" t="s">
        <v>86</v>
      </c>
      <c r="AW2087" s="12" t="s">
        <v>30</v>
      </c>
      <c r="AX2087" s="12" t="s">
        <v>73</v>
      </c>
      <c r="AY2087" s="153" t="s">
        <v>199</v>
      </c>
    </row>
    <row r="2088" spans="2:51" s="12" customFormat="1" ht="12">
      <c r="B2088" s="151"/>
      <c r="D2088" s="152" t="s">
        <v>207</v>
      </c>
      <c r="E2088" s="153" t="s">
        <v>1</v>
      </c>
      <c r="F2088" s="154" t="s">
        <v>616</v>
      </c>
      <c r="H2088" s="155">
        <v>-1.8</v>
      </c>
      <c r="I2088" s="156"/>
      <c r="L2088" s="151"/>
      <c r="M2088" s="157"/>
      <c r="T2088" s="158"/>
      <c r="AT2088" s="153" t="s">
        <v>207</v>
      </c>
      <c r="AU2088" s="153" t="s">
        <v>86</v>
      </c>
      <c r="AV2088" s="12" t="s">
        <v>86</v>
      </c>
      <c r="AW2088" s="12" t="s">
        <v>30</v>
      </c>
      <c r="AX2088" s="12" t="s">
        <v>73</v>
      </c>
      <c r="AY2088" s="153" t="s">
        <v>199</v>
      </c>
    </row>
    <row r="2089" spans="2:51" s="15" customFormat="1" ht="12">
      <c r="B2089" s="184"/>
      <c r="D2089" s="152" t="s">
        <v>207</v>
      </c>
      <c r="E2089" s="185" t="s">
        <v>1</v>
      </c>
      <c r="F2089" s="186" t="s">
        <v>2722</v>
      </c>
      <c r="H2089" s="185" t="s">
        <v>1</v>
      </c>
      <c r="I2089" s="187"/>
      <c r="L2089" s="184"/>
      <c r="M2089" s="188"/>
      <c r="T2089" s="189"/>
      <c r="AT2089" s="185" t="s">
        <v>207</v>
      </c>
      <c r="AU2089" s="185" t="s">
        <v>86</v>
      </c>
      <c r="AV2089" s="15" t="s">
        <v>80</v>
      </c>
      <c r="AW2089" s="15" t="s">
        <v>30</v>
      </c>
      <c r="AX2089" s="15" t="s">
        <v>73</v>
      </c>
      <c r="AY2089" s="185" t="s">
        <v>199</v>
      </c>
    </row>
    <row r="2090" spans="2:51" s="12" customFormat="1" ht="12">
      <c r="B2090" s="151"/>
      <c r="D2090" s="152" t="s">
        <v>207</v>
      </c>
      <c r="E2090" s="153" t="s">
        <v>1</v>
      </c>
      <c r="F2090" s="154" t="s">
        <v>2805</v>
      </c>
      <c r="H2090" s="155">
        <v>28.033999999999999</v>
      </c>
      <c r="I2090" s="156"/>
      <c r="L2090" s="151"/>
      <c r="M2090" s="157"/>
      <c r="T2090" s="158"/>
      <c r="AT2090" s="153" t="s">
        <v>207</v>
      </c>
      <c r="AU2090" s="153" t="s">
        <v>86</v>
      </c>
      <c r="AV2090" s="12" t="s">
        <v>86</v>
      </c>
      <c r="AW2090" s="12" t="s">
        <v>30</v>
      </c>
      <c r="AX2090" s="12" t="s">
        <v>73</v>
      </c>
      <c r="AY2090" s="153" t="s">
        <v>199</v>
      </c>
    </row>
    <row r="2091" spans="2:51" s="12" customFormat="1" ht="12">
      <c r="B2091" s="151"/>
      <c r="D2091" s="152" t="s">
        <v>207</v>
      </c>
      <c r="E2091" s="153" t="s">
        <v>1</v>
      </c>
      <c r="F2091" s="154" t="s">
        <v>616</v>
      </c>
      <c r="H2091" s="155">
        <v>-1.8</v>
      </c>
      <c r="I2091" s="156"/>
      <c r="L2091" s="151"/>
      <c r="M2091" s="157"/>
      <c r="T2091" s="158"/>
      <c r="AT2091" s="153" t="s">
        <v>207</v>
      </c>
      <c r="AU2091" s="153" t="s">
        <v>86</v>
      </c>
      <c r="AV2091" s="12" t="s">
        <v>86</v>
      </c>
      <c r="AW2091" s="12" t="s">
        <v>30</v>
      </c>
      <c r="AX2091" s="12" t="s">
        <v>73</v>
      </c>
      <c r="AY2091" s="153" t="s">
        <v>199</v>
      </c>
    </row>
    <row r="2092" spans="2:51" s="15" customFormat="1" ht="12">
      <c r="B2092" s="184"/>
      <c r="D2092" s="152" t="s">
        <v>207</v>
      </c>
      <c r="E2092" s="185" t="s">
        <v>1</v>
      </c>
      <c r="F2092" s="186" t="s">
        <v>2723</v>
      </c>
      <c r="H2092" s="185" t="s">
        <v>1</v>
      </c>
      <c r="I2092" s="187"/>
      <c r="L2092" s="184"/>
      <c r="M2092" s="188"/>
      <c r="T2092" s="189"/>
      <c r="AT2092" s="185" t="s">
        <v>207</v>
      </c>
      <c r="AU2092" s="185" t="s">
        <v>86</v>
      </c>
      <c r="AV2092" s="15" t="s">
        <v>80</v>
      </c>
      <c r="AW2092" s="15" t="s">
        <v>30</v>
      </c>
      <c r="AX2092" s="15" t="s">
        <v>73</v>
      </c>
      <c r="AY2092" s="185" t="s">
        <v>199</v>
      </c>
    </row>
    <row r="2093" spans="2:51" s="12" customFormat="1" ht="12">
      <c r="B2093" s="151"/>
      <c r="D2093" s="152" t="s">
        <v>207</v>
      </c>
      <c r="E2093" s="153" t="s">
        <v>1</v>
      </c>
      <c r="F2093" s="154" t="s">
        <v>2805</v>
      </c>
      <c r="H2093" s="155">
        <v>28.033999999999999</v>
      </c>
      <c r="I2093" s="156"/>
      <c r="L2093" s="151"/>
      <c r="M2093" s="157"/>
      <c r="T2093" s="158"/>
      <c r="AT2093" s="153" t="s">
        <v>207</v>
      </c>
      <c r="AU2093" s="153" t="s">
        <v>86</v>
      </c>
      <c r="AV2093" s="12" t="s">
        <v>86</v>
      </c>
      <c r="AW2093" s="12" t="s">
        <v>30</v>
      </c>
      <c r="AX2093" s="12" t="s">
        <v>73</v>
      </c>
      <c r="AY2093" s="153" t="s">
        <v>199</v>
      </c>
    </row>
    <row r="2094" spans="2:51" s="12" customFormat="1" ht="12">
      <c r="B2094" s="151"/>
      <c r="D2094" s="152" t="s">
        <v>207</v>
      </c>
      <c r="E2094" s="153" t="s">
        <v>1</v>
      </c>
      <c r="F2094" s="154" t="s">
        <v>616</v>
      </c>
      <c r="H2094" s="155">
        <v>-1.8</v>
      </c>
      <c r="I2094" s="156"/>
      <c r="L2094" s="151"/>
      <c r="M2094" s="157"/>
      <c r="T2094" s="158"/>
      <c r="AT2094" s="153" t="s">
        <v>207</v>
      </c>
      <c r="AU2094" s="153" t="s">
        <v>86</v>
      </c>
      <c r="AV2094" s="12" t="s">
        <v>86</v>
      </c>
      <c r="AW2094" s="12" t="s">
        <v>30</v>
      </c>
      <c r="AX2094" s="12" t="s">
        <v>73</v>
      </c>
      <c r="AY2094" s="153" t="s">
        <v>199</v>
      </c>
    </row>
    <row r="2095" spans="2:51" s="15" customFormat="1" ht="12">
      <c r="B2095" s="184"/>
      <c r="D2095" s="152" t="s">
        <v>207</v>
      </c>
      <c r="E2095" s="185" t="s">
        <v>1</v>
      </c>
      <c r="F2095" s="186" t="s">
        <v>2724</v>
      </c>
      <c r="H2095" s="185" t="s">
        <v>1</v>
      </c>
      <c r="I2095" s="187"/>
      <c r="L2095" s="184"/>
      <c r="M2095" s="188"/>
      <c r="T2095" s="189"/>
      <c r="AT2095" s="185" t="s">
        <v>207</v>
      </c>
      <c r="AU2095" s="185" t="s">
        <v>86</v>
      </c>
      <c r="AV2095" s="15" t="s">
        <v>80</v>
      </c>
      <c r="AW2095" s="15" t="s">
        <v>30</v>
      </c>
      <c r="AX2095" s="15" t="s">
        <v>73</v>
      </c>
      <c r="AY2095" s="185" t="s">
        <v>199</v>
      </c>
    </row>
    <row r="2096" spans="2:51" s="12" customFormat="1" ht="12">
      <c r="B2096" s="151"/>
      <c r="D2096" s="152" t="s">
        <v>207</v>
      </c>
      <c r="E2096" s="153" t="s">
        <v>1</v>
      </c>
      <c r="F2096" s="154" t="s">
        <v>2805</v>
      </c>
      <c r="H2096" s="155">
        <v>28.033999999999999</v>
      </c>
      <c r="I2096" s="156"/>
      <c r="L2096" s="151"/>
      <c r="M2096" s="157"/>
      <c r="T2096" s="158"/>
      <c r="AT2096" s="153" t="s">
        <v>207</v>
      </c>
      <c r="AU2096" s="153" t="s">
        <v>86</v>
      </c>
      <c r="AV2096" s="12" t="s">
        <v>86</v>
      </c>
      <c r="AW2096" s="12" t="s">
        <v>30</v>
      </c>
      <c r="AX2096" s="12" t="s">
        <v>73</v>
      </c>
      <c r="AY2096" s="153" t="s">
        <v>199</v>
      </c>
    </row>
    <row r="2097" spans="2:65" s="12" customFormat="1" ht="12">
      <c r="B2097" s="151"/>
      <c r="D2097" s="152" t="s">
        <v>207</v>
      </c>
      <c r="E2097" s="153" t="s">
        <v>1</v>
      </c>
      <c r="F2097" s="154" t="s">
        <v>616</v>
      </c>
      <c r="H2097" s="155">
        <v>-1.8</v>
      </c>
      <c r="I2097" s="156"/>
      <c r="L2097" s="151"/>
      <c r="M2097" s="157"/>
      <c r="T2097" s="158"/>
      <c r="AT2097" s="153" t="s">
        <v>207</v>
      </c>
      <c r="AU2097" s="153" t="s">
        <v>86</v>
      </c>
      <c r="AV2097" s="12" t="s">
        <v>86</v>
      </c>
      <c r="AW2097" s="12" t="s">
        <v>30</v>
      </c>
      <c r="AX2097" s="12" t="s">
        <v>73</v>
      </c>
      <c r="AY2097" s="153" t="s">
        <v>199</v>
      </c>
    </row>
    <row r="2098" spans="2:65" s="15" customFormat="1" ht="12">
      <c r="B2098" s="184"/>
      <c r="D2098" s="152" t="s">
        <v>207</v>
      </c>
      <c r="E2098" s="185" t="s">
        <v>1</v>
      </c>
      <c r="F2098" s="186" t="s">
        <v>2725</v>
      </c>
      <c r="H2098" s="185" t="s">
        <v>1</v>
      </c>
      <c r="I2098" s="187"/>
      <c r="L2098" s="184"/>
      <c r="M2098" s="188"/>
      <c r="T2098" s="189"/>
      <c r="AT2098" s="185" t="s">
        <v>207</v>
      </c>
      <c r="AU2098" s="185" t="s">
        <v>86</v>
      </c>
      <c r="AV2098" s="15" t="s">
        <v>80</v>
      </c>
      <c r="AW2098" s="15" t="s">
        <v>30</v>
      </c>
      <c r="AX2098" s="15" t="s">
        <v>73</v>
      </c>
      <c r="AY2098" s="185" t="s">
        <v>199</v>
      </c>
    </row>
    <row r="2099" spans="2:65" s="12" customFormat="1" ht="12">
      <c r="B2099" s="151"/>
      <c r="D2099" s="152" t="s">
        <v>207</v>
      </c>
      <c r="E2099" s="153" t="s">
        <v>1</v>
      </c>
      <c r="F2099" s="154" t="s">
        <v>2805</v>
      </c>
      <c r="H2099" s="155">
        <v>28.033999999999999</v>
      </c>
      <c r="I2099" s="156"/>
      <c r="L2099" s="151"/>
      <c r="M2099" s="157"/>
      <c r="T2099" s="158"/>
      <c r="AT2099" s="153" t="s">
        <v>207</v>
      </c>
      <c r="AU2099" s="153" t="s">
        <v>86</v>
      </c>
      <c r="AV2099" s="12" t="s">
        <v>86</v>
      </c>
      <c r="AW2099" s="12" t="s">
        <v>30</v>
      </c>
      <c r="AX2099" s="12" t="s">
        <v>73</v>
      </c>
      <c r="AY2099" s="153" t="s">
        <v>199</v>
      </c>
    </row>
    <row r="2100" spans="2:65" s="12" customFormat="1" ht="12">
      <c r="B2100" s="151"/>
      <c r="D2100" s="152" t="s">
        <v>207</v>
      </c>
      <c r="E2100" s="153" t="s">
        <v>1</v>
      </c>
      <c r="F2100" s="154" t="s">
        <v>616</v>
      </c>
      <c r="H2100" s="155">
        <v>-1.8</v>
      </c>
      <c r="I2100" s="156"/>
      <c r="L2100" s="151"/>
      <c r="M2100" s="157"/>
      <c r="T2100" s="158"/>
      <c r="AT2100" s="153" t="s">
        <v>207</v>
      </c>
      <c r="AU2100" s="153" t="s">
        <v>86</v>
      </c>
      <c r="AV2100" s="12" t="s">
        <v>86</v>
      </c>
      <c r="AW2100" s="12" t="s">
        <v>30</v>
      </c>
      <c r="AX2100" s="12" t="s">
        <v>73</v>
      </c>
      <c r="AY2100" s="153" t="s">
        <v>199</v>
      </c>
    </row>
    <row r="2101" spans="2:65" s="15" customFormat="1" ht="12">
      <c r="B2101" s="184"/>
      <c r="D2101" s="152" t="s">
        <v>207</v>
      </c>
      <c r="E2101" s="185" t="s">
        <v>1</v>
      </c>
      <c r="F2101" s="186" t="s">
        <v>2726</v>
      </c>
      <c r="H2101" s="185" t="s">
        <v>1</v>
      </c>
      <c r="I2101" s="187"/>
      <c r="L2101" s="184"/>
      <c r="M2101" s="188"/>
      <c r="T2101" s="189"/>
      <c r="AT2101" s="185" t="s">
        <v>207</v>
      </c>
      <c r="AU2101" s="185" t="s">
        <v>86</v>
      </c>
      <c r="AV2101" s="15" t="s">
        <v>80</v>
      </c>
      <c r="AW2101" s="15" t="s">
        <v>30</v>
      </c>
      <c r="AX2101" s="15" t="s">
        <v>73</v>
      </c>
      <c r="AY2101" s="185" t="s">
        <v>199</v>
      </c>
    </row>
    <row r="2102" spans="2:65" s="12" customFormat="1" ht="12">
      <c r="B2102" s="151"/>
      <c r="D2102" s="152" t="s">
        <v>207</v>
      </c>
      <c r="E2102" s="153" t="s">
        <v>1</v>
      </c>
      <c r="F2102" s="154" t="s">
        <v>2806</v>
      </c>
      <c r="H2102" s="155">
        <v>30.359000000000002</v>
      </c>
      <c r="I2102" s="156"/>
      <c r="L2102" s="151"/>
      <c r="M2102" s="157"/>
      <c r="T2102" s="158"/>
      <c r="AT2102" s="153" t="s">
        <v>207</v>
      </c>
      <c r="AU2102" s="153" t="s">
        <v>86</v>
      </c>
      <c r="AV2102" s="12" t="s">
        <v>86</v>
      </c>
      <c r="AW2102" s="12" t="s">
        <v>30</v>
      </c>
      <c r="AX2102" s="12" t="s">
        <v>73</v>
      </c>
      <c r="AY2102" s="153" t="s">
        <v>199</v>
      </c>
    </row>
    <row r="2103" spans="2:65" s="12" customFormat="1" ht="12">
      <c r="B2103" s="151"/>
      <c r="D2103" s="152" t="s">
        <v>207</v>
      </c>
      <c r="E2103" s="153" t="s">
        <v>1</v>
      </c>
      <c r="F2103" s="154" t="s">
        <v>616</v>
      </c>
      <c r="H2103" s="155">
        <v>-1.8</v>
      </c>
      <c r="I2103" s="156"/>
      <c r="L2103" s="151"/>
      <c r="M2103" s="157"/>
      <c r="T2103" s="158"/>
      <c r="AT2103" s="153" t="s">
        <v>207</v>
      </c>
      <c r="AU2103" s="153" t="s">
        <v>86</v>
      </c>
      <c r="AV2103" s="12" t="s">
        <v>86</v>
      </c>
      <c r="AW2103" s="12" t="s">
        <v>30</v>
      </c>
      <c r="AX2103" s="12" t="s">
        <v>73</v>
      </c>
      <c r="AY2103" s="153" t="s">
        <v>199</v>
      </c>
    </row>
    <row r="2104" spans="2:65" s="15" customFormat="1" ht="12">
      <c r="B2104" s="184"/>
      <c r="D2104" s="152" t="s">
        <v>207</v>
      </c>
      <c r="E2104" s="185" t="s">
        <v>1</v>
      </c>
      <c r="F2104" s="186" t="s">
        <v>2728</v>
      </c>
      <c r="H2104" s="185" t="s">
        <v>1</v>
      </c>
      <c r="I2104" s="187"/>
      <c r="L2104" s="184"/>
      <c r="M2104" s="188"/>
      <c r="T2104" s="189"/>
      <c r="AT2104" s="185" t="s">
        <v>207</v>
      </c>
      <c r="AU2104" s="185" t="s">
        <v>86</v>
      </c>
      <c r="AV2104" s="15" t="s">
        <v>80</v>
      </c>
      <c r="AW2104" s="15" t="s">
        <v>30</v>
      </c>
      <c r="AX2104" s="15" t="s">
        <v>73</v>
      </c>
      <c r="AY2104" s="185" t="s">
        <v>199</v>
      </c>
    </row>
    <row r="2105" spans="2:65" s="12" customFormat="1" ht="12">
      <c r="B2105" s="151"/>
      <c r="D2105" s="152" t="s">
        <v>207</v>
      </c>
      <c r="E2105" s="153" t="s">
        <v>1</v>
      </c>
      <c r="F2105" s="154" t="s">
        <v>2831</v>
      </c>
      <c r="H2105" s="155">
        <v>17.777999999999999</v>
      </c>
      <c r="I2105" s="156"/>
      <c r="L2105" s="151"/>
      <c r="M2105" s="157"/>
      <c r="T2105" s="158"/>
      <c r="AT2105" s="153" t="s">
        <v>207</v>
      </c>
      <c r="AU2105" s="153" t="s">
        <v>86</v>
      </c>
      <c r="AV2105" s="12" t="s">
        <v>86</v>
      </c>
      <c r="AW2105" s="12" t="s">
        <v>30</v>
      </c>
      <c r="AX2105" s="12" t="s">
        <v>73</v>
      </c>
      <c r="AY2105" s="153" t="s">
        <v>199</v>
      </c>
    </row>
    <row r="2106" spans="2:65" s="12" customFormat="1" ht="12">
      <c r="B2106" s="151"/>
      <c r="D2106" s="152" t="s">
        <v>207</v>
      </c>
      <c r="E2106" s="153" t="s">
        <v>1</v>
      </c>
      <c r="F2106" s="154" t="s">
        <v>606</v>
      </c>
      <c r="H2106" s="155">
        <v>-1.4</v>
      </c>
      <c r="I2106" s="156"/>
      <c r="L2106" s="151"/>
      <c r="M2106" s="157"/>
      <c r="T2106" s="158"/>
      <c r="AT2106" s="153" t="s">
        <v>207</v>
      </c>
      <c r="AU2106" s="153" t="s">
        <v>86</v>
      </c>
      <c r="AV2106" s="12" t="s">
        <v>86</v>
      </c>
      <c r="AW2106" s="12" t="s">
        <v>30</v>
      </c>
      <c r="AX2106" s="12" t="s">
        <v>73</v>
      </c>
      <c r="AY2106" s="153" t="s">
        <v>199</v>
      </c>
    </row>
    <row r="2107" spans="2:65" s="15" customFormat="1" ht="12">
      <c r="B2107" s="184"/>
      <c r="D2107" s="152" t="s">
        <v>207</v>
      </c>
      <c r="E2107" s="185" t="s">
        <v>1</v>
      </c>
      <c r="F2107" s="186" t="s">
        <v>2730</v>
      </c>
      <c r="H2107" s="185" t="s">
        <v>1</v>
      </c>
      <c r="I2107" s="187"/>
      <c r="L2107" s="184"/>
      <c r="M2107" s="188"/>
      <c r="T2107" s="189"/>
      <c r="AT2107" s="185" t="s">
        <v>207</v>
      </c>
      <c r="AU2107" s="185" t="s">
        <v>86</v>
      </c>
      <c r="AV2107" s="15" t="s">
        <v>80</v>
      </c>
      <c r="AW2107" s="15" t="s">
        <v>30</v>
      </c>
      <c r="AX2107" s="15" t="s">
        <v>73</v>
      </c>
      <c r="AY2107" s="185" t="s">
        <v>199</v>
      </c>
    </row>
    <row r="2108" spans="2:65" s="12" customFormat="1" ht="12">
      <c r="B2108" s="151"/>
      <c r="D2108" s="152" t="s">
        <v>207</v>
      </c>
      <c r="E2108" s="153" t="s">
        <v>1</v>
      </c>
      <c r="F2108" s="154" t="s">
        <v>2832</v>
      </c>
      <c r="H2108" s="155">
        <v>18.734999999999999</v>
      </c>
      <c r="I2108" s="156"/>
      <c r="L2108" s="151"/>
      <c r="M2108" s="157"/>
      <c r="T2108" s="158"/>
      <c r="AT2108" s="153" t="s">
        <v>207</v>
      </c>
      <c r="AU2108" s="153" t="s">
        <v>86</v>
      </c>
      <c r="AV2108" s="12" t="s">
        <v>86</v>
      </c>
      <c r="AW2108" s="12" t="s">
        <v>30</v>
      </c>
      <c r="AX2108" s="12" t="s">
        <v>73</v>
      </c>
      <c r="AY2108" s="153" t="s">
        <v>199</v>
      </c>
    </row>
    <row r="2109" spans="2:65" s="12" customFormat="1" ht="12">
      <c r="B2109" s="151"/>
      <c r="D2109" s="152" t="s">
        <v>207</v>
      </c>
      <c r="E2109" s="153" t="s">
        <v>1</v>
      </c>
      <c r="F2109" s="154" t="s">
        <v>606</v>
      </c>
      <c r="H2109" s="155">
        <v>-1.4</v>
      </c>
      <c r="I2109" s="156"/>
      <c r="L2109" s="151"/>
      <c r="M2109" s="157"/>
      <c r="T2109" s="158"/>
      <c r="AT2109" s="153" t="s">
        <v>207</v>
      </c>
      <c r="AU2109" s="153" t="s">
        <v>86</v>
      </c>
      <c r="AV2109" s="12" t="s">
        <v>86</v>
      </c>
      <c r="AW2109" s="12" t="s">
        <v>30</v>
      </c>
      <c r="AX2109" s="12" t="s">
        <v>73</v>
      </c>
      <c r="AY2109" s="153" t="s">
        <v>199</v>
      </c>
    </row>
    <row r="2110" spans="2:65" s="13" customFormat="1" ht="12">
      <c r="B2110" s="159"/>
      <c r="D2110" s="152" t="s">
        <v>207</v>
      </c>
      <c r="E2110" s="160" t="s">
        <v>1</v>
      </c>
      <c r="F2110" s="161" t="s">
        <v>209</v>
      </c>
      <c r="H2110" s="162">
        <v>245.45400000000001</v>
      </c>
      <c r="I2110" s="163"/>
      <c r="L2110" s="159"/>
      <c r="M2110" s="164"/>
      <c r="T2110" s="165"/>
      <c r="AT2110" s="160" t="s">
        <v>207</v>
      </c>
      <c r="AU2110" s="160" t="s">
        <v>86</v>
      </c>
      <c r="AV2110" s="13" t="s">
        <v>205</v>
      </c>
      <c r="AW2110" s="13" t="s">
        <v>30</v>
      </c>
      <c r="AX2110" s="13" t="s">
        <v>80</v>
      </c>
      <c r="AY2110" s="160" t="s">
        <v>199</v>
      </c>
    </row>
    <row r="2111" spans="2:65" s="12" customFormat="1" ht="12">
      <c r="B2111" s="151"/>
      <c r="D2111" s="152" t="s">
        <v>207</v>
      </c>
      <c r="E2111" s="153" t="s">
        <v>1</v>
      </c>
      <c r="F2111" s="154" t="s">
        <v>401</v>
      </c>
      <c r="H2111" s="155">
        <v>35</v>
      </c>
      <c r="I2111" s="156"/>
      <c r="L2111" s="151"/>
      <c r="M2111" s="157"/>
      <c r="T2111" s="158"/>
      <c r="AT2111" s="153" t="s">
        <v>207</v>
      </c>
      <c r="AU2111" s="153" t="s">
        <v>86</v>
      </c>
      <c r="AV2111" s="12" t="s">
        <v>86</v>
      </c>
      <c r="AW2111" s="12" t="s">
        <v>30</v>
      </c>
      <c r="AX2111" s="12" t="s">
        <v>73</v>
      </c>
      <c r="AY2111" s="153" t="s">
        <v>199</v>
      </c>
    </row>
    <row r="2112" spans="2:65" s="1" customFormat="1" ht="33" customHeight="1">
      <c r="B2112" s="32"/>
      <c r="C2112" s="137" t="s">
        <v>2833</v>
      </c>
      <c r="D2112" s="137" t="s">
        <v>201</v>
      </c>
      <c r="E2112" s="138" t="s">
        <v>2834</v>
      </c>
      <c r="F2112" s="139" t="s">
        <v>2835</v>
      </c>
      <c r="G2112" s="140" t="s">
        <v>204</v>
      </c>
      <c r="H2112" s="141">
        <v>245.45400000000001</v>
      </c>
      <c r="I2112" s="142"/>
      <c r="J2112" s="143">
        <f>ROUND(I2112*H2112,2)</f>
        <v>0</v>
      </c>
      <c r="K2112" s="144"/>
      <c r="L2112" s="32"/>
      <c r="M2112" s="145" t="s">
        <v>1</v>
      </c>
      <c r="N2112" s="146" t="s">
        <v>39</v>
      </c>
      <c r="P2112" s="147">
        <f>O2112*H2112</f>
        <v>0</v>
      </c>
      <c r="Q2112" s="147">
        <v>9.0900000000000009E-3</v>
      </c>
      <c r="R2112" s="147">
        <f>Q2112*H2112</f>
        <v>2.2311768600000002</v>
      </c>
      <c r="S2112" s="147">
        <v>0</v>
      </c>
      <c r="T2112" s="148">
        <f>S2112*H2112</f>
        <v>0</v>
      </c>
      <c r="AR2112" s="149" t="s">
        <v>298</v>
      </c>
      <c r="AT2112" s="149" t="s">
        <v>201</v>
      </c>
      <c r="AU2112" s="149" t="s">
        <v>86</v>
      </c>
      <c r="AY2112" s="17" t="s">
        <v>199</v>
      </c>
      <c r="BE2112" s="150">
        <f>IF(N2112="základní",J2112,0)</f>
        <v>0</v>
      </c>
      <c r="BF2112" s="150">
        <f>IF(N2112="snížená",J2112,0)</f>
        <v>0</v>
      </c>
      <c r="BG2112" s="150">
        <f>IF(N2112="zákl. přenesená",J2112,0)</f>
        <v>0</v>
      </c>
      <c r="BH2112" s="150">
        <f>IF(N2112="sníž. přenesená",J2112,0)</f>
        <v>0</v>
      </c>
      <c r="BI2112" s="150">
        <f>IF(N2112="nulová",J2112,0)</f>
        <v>0</v>
      </c>
      <c r="BJ2112" s="17" t="s">
        <v>86</v>
      </c>
      <c r="BK2112" s="150">
        <f>ROUND(I2112*H2112,2)</f>
        <v>0</v>
      </c>
      <c r="BL2112" s="17" t="s">
        <v>298</v>
      </c>
      <c r="BM2112" s="149" t="s">
        <v>2836</v>
      </c>
    </row>
    <row r="2113" spans="2:51" s="15" customFormat="1" ht="12">
      <c r="B2113" s="184"/>
      <c r="D2113" s="152" t="s">
        <v>207</v>
      </c>
      <c r="E2113" s="185" t="s">
        <v>1</v>
      </c>
      <c r="F2113" s="186" t="s">
        <v>2829</v>
      </c>
      <c r="H2113" s="185" t="s">
        <v>1</v>
      </c>
      <c r="I2113" s="187"/>
      <c r="L2113" s="184"/>
      <c r="M2113" s="188"/>
      <c r="T2113" s="189"/>
      <c r="AT2113" s="185" t="s">
        <v>207</v>
      </c>
      <c r="AU2113" s="185" t="s">
        <v>86</v>
      </c>
      <c r="AV2113" s="15" t="s">
        <v>80</v>
      </c>
      <c r="AW2113" s="15" t="s">
        <v>30</v>
      </c>
      <c r="AX2113" s="15" t="s">
        <v>73</v>
      </c>
      <c r="AY2113" s="185" t="s">
        <v>199</v>
      </c>
    </row>
    <row r="2114" spans="2:51" s="12" customFormat="1" ht="12">
      <c r="B2114" s="151"/>
      <c r="D2114" s="152" t="s">
        <v>207</v>
      </c>
      <c r="E2114" s="153" t="s">
        <v>1</v>
      </c>
      <c r="F2114" s="154" t="s">
        <v>2830</v>
      </c>
      <c r="H2114" s="155">
        <v>38.728000000000002</v>
      </c>
      <c r="I2114" s="156"/>
      <c r="L2114" s="151"/>
      <c r="M2114" s="157"/>
      <c r="T2114" s="158"/>
      <c r="AT2114" s="153" t="s">
        <v>207</v>
      </c>
      <c r="AU2114" s="153" t="s">
        <v>86</v>
      </c>
      <c r="AV2114" s="12" t="s">
        <v>86</v>
      </c>
      <c r="AW2114" s="12" t="s">
        <v>30</v>
      </c>
      <c r="AX2114" s="12" t="s">
        <v>73</v>
      </c>
      <c r="AY2114" s="153" t="s">
        <v>199</v>
      </c>
    </row>
    <row r="2115" spans="2:51" s="12" customFormat="1" ht="12">
      <c r="B2115" s="151"/>
      <c r="D2115" s="152" t="s">
        <v>207</v>
      </c>
      <c r="E2115" s="153" t="s">
        <v>1</v>
      </c>
      <c r="F2115" s="154" t="s">
        <v>604</v>
      </c>
      <c r="H2115" s="155">
        <v>-2</v>
      </c>
      <c r="I2115" s="156"/>
      <c r="L2115" s="151"/>
      <c r="M2115" s="157"/>
      <c r="T2115" s="158"/>
      <c r="AT2115" s="153" t="s">
        <v>207</v>
      </c>
      <c r="AU2115" s="153" t="s">
        <v>86</v>
      </c>
      <c r="AV2115" s="12" t="s">
        <v>86</v>
      </c>
      <c r="AW2115" s="12" t="s">
        <v>30</v>
      </c>
      <c r="AX2115" s="12" t="s">
        <v>73</v>
      </c>
      <c r="AY2115" s="153" t="s">
        <v>199</v>
      </c>
    </row>
    <row r="2116" spans="2:51" s="15" customFormat="1" ht="12">
      <c r="B2116" s="184"/>
      <c r="D2116" s="152" t="s">
        <v>207</v>
      </c>
      <c r="E2116" s="185" t="s">
        <v>1</v>
      </c>
      <c r="F2116" s="186" t="s">
        <v>2803</v>
      </c>
      <c r="H2116" s="185" t="s">
        <v>1</v>
      </c>
      <c r="I2116" s="187"/>
      <c r="L2116" s="184"/>
      <c r="M2116" s="188"/>
      <c r="T2116" s="189"/>
      <c r="AT2116" s="185" t="s">
        <v>207</v>
      </c>
      <c r="AU2116" s="185" t="s">
        <v>86</v>
      </c>
      <c r="AV2116" s="15" t="s">
        <v>80</v>
      </c>
      <c r="AW2116" s="15" t="s">
        <v>30</v>
      </c>
      <c r="AX2116" s="15" t="s">
        <v>73</v>
      </c>
      <c r="AY2116" s="185" t="s">
        <v>199</v>
      </c>
    </row>
    <row r="2117" spans="2:51" s="12" customFormat="1" ht="12">
      <c r="B2117" s="151"/>
      <c r="D2117" s="152" t="s">
        <v>207</v>
      </c>
      <c r="E2117" s="153" t="s">
        <v>1</v>
      </c>
      <c r="F2117" s="154" t="s">
        <v>2804</v>
      </c>
      <c r="H2117" s="155">
        <v>16.684000000000001</v>
      </c>
      <c r="I2117" s="156"/>
      <c r="L2117" s="151"/>
      <c r="M2117" s="157"/>
      <c r="T2117" s="158"/>
      <c r="AT2117" s="153" t="s">
        <v>207</v>
      </c>
      <c r="AU2117" s="153" t="s">
        <v>86</v>
      </c>
      <c r="AV2117" s="12" t="s">
        <v>86</v>
      </c>
      <c r="AW2117" s="12" t="s">
        <v>30</v>
      </c>
      <c r="AX2117" s="12" t="s">
        <v>73</v>
      </c>
      <c r="AY2117" s="153" t="s">
        <v>199</v>
      </c>
    </row>
    <row r="2118" spans="2:51" s="12" customFormat="1" ht="12">
      <c r="B2118" s="151"/>
      <c r="D2118" s="152" t="s">
        <v>207</v>
      </c>
      <c r="E2118" s="153" t="s">
        <v>1</v>
      </c>
      <c r="F2118" s="154" t="s">
        <v>606</v>
      </c>
      <c r="H2118" s="155">
        <v>-1.4</v>
      </c>
      <c r="I2118" s="156"/>
      <c r="L2118" s="151"/>
      <c r="M2118" s="157"/>
      <c r="T2118" s="158"/>
      <c r="AT2118" s="153" t="s">
        <v>207</v>
      </c>
      <c r="AU2118" s="153" t="s">
        <v>86</v>
      </c>
      <c r="AV2118" s="12" t="s">
        <v>86</v>
      </c>
      <c r="AW2118" s="12" t="s">
        <v>30</v>
      </c>
      <c r="AX2118" s="12" t="s">
        <v>73</v>
      </c>
      <c r="AY2118" s="153" t="s">
        <v>199</v>
      </c>
    </row>
    <row r="2119" spans="2:51" s="15" customFormat="1" ht="12">
      <c r="B2119" s="184"/>
      <c r="D2119" s="152" t="s">
        <v>207</v>
      </c>
      <c r="E2119" s="185" t="s">
        <v>1</v>
      </c>
      <c r="F2119" s="186" t="s">
        <v>2719</v>
      </c>
      <c r="H2119" s="185" t="s">
        <v>1</v>
      </c>
      <c r="I2119" s="187"/>
      <c r="L2119" s="184"/>
      <c r="M2119" s="188"/>
      <c r="T2119" s="189"/>
      <c r="AT2119" s="185" t="s">
        <v>207</v>
      </c>
      <c r="AU2119" s="185" t="s">
        <v>86</v>
      </c>
      <c r="AV2119" s="15" t="s">
        <v>80</v>
      </c>
      <c r="AW2119" s="15" t="s">
        <v>30</v>
      </c>
      <c r="AX2119" s="15" t="s">
        <v>73</v>
      </c>
      <c r="AY2119" s="185" t="s">
        <v>199</v>
      </c>
    </row>
    <row r="2120" spans="2:51" s="12" customFormat="1" ht="12">
      <c r="B2120" s="151"/>
      <c r="D2120" s="152" t="s">
        <v>207</v>
      </c>
      <c r="E2120" s="153" t="s">
        <v>1</v>
      </c>
      <c r="F2120" s="154" t="s">
        <v>2805</v>
      </c>
      <c r="H2120" s="155">
        <v>28.033999999999999</v>
      </c>
      <c r="I2120" s="156"/>
      <c r="L2120" s="151"/>
      <c r="M2120" s="157"/>
      <c r="T2120" s="158"/>
      <c r="AT2120" s="153" t="s">
        <v>207</v>
      </c>
      <c r="AU2120" s="153" t="s">
        <v>86</v>
      </c>
      <c r="AV2120" s="12" t="s">
        <v>86</v>
      </c>
      <c r="AW2120" s="12" t="s">
        <v>30</v>
      </c>
      <c r="AX2120" s="12" t="s">
        <v>73</v>
      </c>
      <c r="AY2120" s="153" t="s">
        <v>199</v>
      </c>
    </row>
    <row r="2121" spans="2:51" s="12" customFormat="1" ht="12">
      <c r="B2121" s="151"/>
      <c r="D2121" s="152" t="s">
        <v>207</v>
      </c>
      <c r="E2121" s="153" t="s">
        <v>1</v>
      </c>
      <c r="F2121" s="154" t="s">
        <v>616</v>
      </c>
      <c r="H2121" s="155">
        <v>-1.8</v>
      </c>
      <c r="I2121" s="156"/>
      <c r="L2121" s="151"/>
      <c r="M2121" s="157"/>
      <c r="T2121" s="158"/>
      <c r="AT2121" s="153" t="s">
        <v>207</v>
      </c>
      <c r="AU2121" s="153" t="s">
        <v>86</v>
      </c>
      <c r="AV2121" s="12" t="s">
        <v>86</v>
      </c>
      <c r="AW2121" s="12" t="s">
        <v>30</v>
      </c>
      <c r="AX2121" s="12" t="s">
        <v>73</v>
      </c>
      <c r="AY2121" s="153" t="s">
        <v>199</v>
      </c>
    </row>
    <row r="2122" spans="2:51" s="15" customFormat="1" ht="12">
      <c r="B2122" s="184"/>
      <c r="D2122" s="152" t="s">
        <v>207</v>
      </c>
      <c r="E2122" s="185" t="s">
        <v>1</v>
      </c>
      <c r="F2122" s="186" t="s">
        <v>2722</v>
      </c>
      <c r="H2122" s="185" t="s">
        <v>1</v>
      </c>
      <c r="I2122" s="187"/>
      <c r="L2122" s="184"/>
      <c r="M2122" s="188"/>
      <c r="T2122" s="189"/>
      <c r="AT2122" s="185" t="s">
        <v>207</v>
      </c>
      <c r="AU2122" s="185" t="s">
        <v>86</v>
      </c>
      <c r="AV2122" s="15" t="s">
        <v>80</v>
      </c>
      <c r="AW2122" s="15" t="s">
        <v>30</v>
      </c>
      <c r="AX2122" s="15" t="s">
        <v>73</v>
      </c>
      <c r="AY2122" s="185" t="s">
        <v>199</v>
      </c>
    </row>
    <row r="2123" spans="2:51" s="12" customFormat="1" ht="12">
      <c r="B2123" s="151"/>
      <c r="D2123" s="152" t="s">
        <v>207</v>
      </c>
      <c r="E2123" s="153" t="s">
        <v>1</v>
      </c>
      <c r="F2123" s="154" t="s">
        <v>2805</v>
      </c>
      <c r="H2123" s="155">
        <v>28.033999999999999</v>
      </c>
      <c r="I2123" s="156"/>
      <c r="L2123" s="151"/>
      <c r="M2123" s="157"/>
      <c r="T2123" s="158"/>
      <c r="AT2123" s="153" t="s">
        <v>207</v>
      </c>
      <c r="AU2123" s="153" t="s">
        <v>86</v>
      </c>
      <c r="AV2123" s="12" t="s">
        <v>86</v>
      </c>
      <c r="AW2123" s="12" t="s">
        <v>30</v>
      </c>
      <c r="AX2123" s="12" t="s">
        <v>73</v>
      </c>
      <c r="AY2123" s="153" t="s">
        <v>199</v>
      </c>
    </row>
    <row r="2124" spans="2:51" s="12" customFormat="1" ht="12">
      <c r="B2124" s="151"/>
      <c r="D2124" s="152" t="s">
        <v>207</v>
      </c>
      <c r="E2124" s="153" t="s">
        <v>1</v>
      </c>
      <c r="F2124" s="154" t="s">
        <v>616</v>
      </c>
      <c r="H2124" s="155">
        <v>-1.8</v>
      </c>
      <c r="I2124" s="156"/>
      <c r="L2124" s="151"/>
      <c r="M2124" s="157"/>
      <c r="T2124" s="158"/>
      <c r="AT2124" s="153" t="s">
        <v>207</v>
      </c>
      <c r="AU2124" s="153" t="s">
        <v>86</v>
      </c>
      <c r="AV2124" s="12" t="s">
        <v>86</v>
      </c>
      <c r="AW2124" s="12" t="s">
        <v>30</v>
      </c>
      <c r="AX2124" s="12" t="s">
        <v>73</v>
      </c>
      <c r="AY2124" s="153" t="s">
        <v>199</v>
      </c>
    </row>
    <row r="2125" spans="2:51" s="15" customFormat="1" ht="12">
      <c r="B2125" s="184"/>
      <c r="D2125" s="152" t="s">
        <v>207</v>
      </c>
      <c r="E2125" s="185" t="s">
        <v>1</v>
      </c>
      <c r="F2125" s="186" t="s">
        <v>2723</v>
      </c>
      <c r="H2125" s="185" t="s">
        <v>1</v>
      </c>
      <c r="I2125" s="187"/>
      <c r="L2125" s="184"/>
      <c r="M2125" s="188"/>
      <c r="T2125" s="189"/>
      <c r="AT2125" s="185" t="s">
        <v>207</v>
      </c>
      <c r="AU2125" s="185" t="s">
        <v>86</v>
      </c>
      <c r="AV2125" s="15" t="s">
        <v>80</v>
      </c>
      <c r="AW2125" s="15" t="s">
        <v>30</v>
      </c>
      <c r="AX2125" s="15" t="s">
        <v>73</v>
      </c>
      <c r="AY2125" s="185" t="s">
        <v>199</v>
      </c>
    </row>
    <row r="2126" spans="2:51" s="12" customFormat="1" ht="12">
      <c r="B2126" s="151"/>
      <c r="D2126" s="152" t="s">
        <v>207</v>
      </c>
      <c r="E2126" s="153" t="s">
        <v>1</v>
      </c>
      <c r="F2126" s="154" t="s">
        <v>2805</v>
      </c>
      <c r="H2126" s="155">
        <v>28.033999999999999</v>
      </c>
      <c r="I2126" s="156"/>
      <c r="L2126" s="151"/>
      <c r="M2126" s="157"/>
      <c r="T2126" s="158"/>
      <c r="AT2126" s="153" t="s">
        <v>207</v>
      </c>
      <c r="AU2126" s="153" t="s">
        <v>86</v>
      </c>
      <c r="AV2126" s="12" t="s">
        <v>86</v>
      </c>
      <c r="AW2126" s="12" t="s">
        <v>30</v>
      </c>
      <c r="AX2126" s="12" t="s">
        <v>73</v>
      </c>
      <c r="AY2126" s="153" t="s">
        <v>199</v>
      </c>
    </row>
    <row r="2127" spans="2:51" s="12" customFormat="1" ht="12">
      <c r="B2127" s="151"/>
      <c r="D2127" s="152" t="s">
        <v>207</v>
      </c>
      <c r="E2127" s="153" t="s">
        <v>1</v>
      </c>
      <c r="F2127" s="154" t="s">
        <v>616</v>
      </c>
      <c r="H2127" s="155">
        <v>-1.8</v>
      </c>
      <c r="I2127" s="156"/>
      <c r="L2127" s="151"/>
      <c r="M2127" s="157"/>
      <c r="T2127" s="158"/>
      <c r="AT2127" s="153" t="s">
        <v>207</v>
      </c>
      <c r="AU2127" s="153" t="s">
        <v>86</v>
      </c>
      <c r="AV2127" s="12" t="s">
        <v>86</v>
      </c>
      <c r="AW2127" s="12" t="s">
        <v>30</v>
      </c>
      <c r="AX2127" s="12" t="s">
        <v>73</v>
      </c>
      <c r="AY2127" s="153" t="s">
        <v>199</v>
      </c>
    </row>
    <row r="2128" spans="2:51" s="15" customFormat="1" ht="12">
      <c r="B2128" s="184"/>
      <c r="D2128" s="152" t="s">
        <v>207</v>
      </c>
      <c r="E2128" s="185" t="s">
        <v>1</v>
      </c>
      <c r="F2128" s="186" t="s">
        <v>2724</v>
      </c>
      <c r="H2128" s="185" t="s">
        <v>1</v>
      </c>
      <c r="I2128" s="187"/>
      <c r="L2128" s="184"/>
      <c r="M2128" s="188"/>
      <c r="T2128" s="189"/>
      <c r="AT2128" s="185" t="s">
        <v>207</v>
      </c>
      <c r="AU2128" s="185" t="s">
        <v>86</v>
      </c>
      <c r="AV2128" s="15" t="s">
        <v>80</v>
      </c>
      <c r="AW2128" s="15" t="s">
        <v>30</v>
      </c>
      <c r="AX2128" s="15" t="s">
        <v>73</v>
      </c>
      <c r="AY2128" s="185" t="s">
        <v>199</v>
      </c>
    </row>
    <row r="2129" spans="2:51" s="12" customFormat="1" ht="12">
      <c r="B2129" s="151"/>
      <c r="D2129" s="152" t="s">
        <v>207</v>
      </c>
      <c r="E2129" s="153" t="s">
        <v>1</v>
      </c>
      <c r="F2129" s="154" t="s">
        <v>2805</v>
      </c>
      <c r="H2129" s="155">
        <v>28.033999999999999</v>
      </c>
      <c r="I2129" s="156"/>
      <c r="L2129" s="151"/>
      <c r="M2129" s="157"/>
      <c r="T2129" s="158"/>
      <c r="AT2129" s="153" t="s">
        <v>207</v>
      </c>
      <c r="AU2129" s="153" t="s">
        <v>86</v>
      </c>
      <c r="AV2129" s="12" t="s">
        <v>86</v>
      </c>
      <c r="AW2129" s="12" t="s">
        <v>30</v>
      </c>
      <c r="AX2129" s="12" t="s">
        <v>73</v>
      </c>
      <c r="AY2129" s="153" t="s">
        <v>199</v>
      </c>
    </row>
    <row r="2130" spans="2:51" s="12" customFormat="1" ht="12">
      <c r="B2130" s="151"/>
      <c r="D2130" s="152" t="s">
        <v>207</v>
      </c>
      <c r="E2130" s="153" t="s">
        <v>1</v>
      </c>
      <c r="F2130" s="154" t="s">
        <v>616</v>
      </c>
      <c r="H2130" s="155">
        <v>-1.8</v>
      </c>
      <c r="I2130" s="156"/>
      <c r="L2130" s="151"/>
      <c r="M2130" s="157"/>
      <c r="T2130" s="158"/>
      <c r="AT2130" s="153" t="s">
        <v>207</v>
      </c>
      <c r="AU2130" s="153" t="s">
        <v>86</v>
      </c>
      <c r="AV2130" s="12" t="s">
        <v>86</v>
      </c>
      <c r="AW2130" s="12" t="s">
        <v>30</v>
      </c>
      <c r="AX2130" s="12" t="s">
        <v>73</v>
      </c>
      <c r="AY2130" s="153" t="s">
        <v>199</v>
      </c>
    </row>
    <row r="2131" spans="2:51" s="15" customFormat="1" ht="12">
      <c r="B2131" s="184"/>
      <c r="D2131" s="152" t="s">
        <v>207</v>
      </c>
      <c r="E2131" s="185" t="s">
        <v>1</v>
      </c>
      <c r="F2131" s="186" t="s">
        <v>2725</v>
      </c>
      <c r="H2131" s="185" t="s">
        <v>1</v>
      </c>
      <c r="I2131" s="187"/>
      <c r="L2131" s="184"/>
      <c r="M2131" s="188"/>
      <c r="T2131" s="189"/>
      <c r="AT2131" s="185" t="s">
        <v>207</v>
      </c>
      <c r="AU2131" s="185" t="s">
        <v>86</v>
      </c>
      <c r="AV2131" s="15" t="s">
        <v>80</v>
      </c>
      <c r="AW2131" s="15" t="s">
        <v>30</v>
      </c>
      <c r="AX2131" s="15" t="s">
        <v>73</v>
      </c>
      <c r="AY2131" s="185" t="s">
        <v>199</v>
      </c>
    </row>
    <row r="2132" spans="2:51" s="12" customFormat="1" ht="12">
      <c r="B2132" s="151"/>
      <c r="D2132" s="152" t="s">
        <v>207</v>
      </c>
      <c r="E2132" s="153" t="s">
        <v>1</v>
      </c>
      <c r="F2132" s="154" t="s">
        <v>2805</v>
      </c>
      <c r="H2132" s="155">
        <v>28.033999999999999</v>
      </c>
      <c r="I2132" s="156"/>
      <c r="L2132" s="151"/>
      <c r="M2132" s="157"/>
      <c r="T2132" s="158"/>
      <c r="AT2132" s="153" t="s">
        <v>207</v>
      </c>
      <c r="AU2132" s="153" t="s">
        <v>86</v>
      </c>
      <c r="AV2132" s="12" t="s">
        <v>86</v>
      </c>
      <c r="AW2132" s="12" t="s">
        <v>30</v>
      </c>
      <c r="AX2132" s="12" t="s">
        <v>73</v>
      </c>
      <c r="AY2132" s="153" t="s">
        <v>199</v>
      </c>
    </row>
    <row r="2133" spans="2:51" s="12" customFormat="1" ht="12">
      <c r="B2133" s="151"/>
      <c r="D2133" s="152" t="s">
        <v>207</v>
      </c>
      <c r="E2133" s="153" t="s">
        <v>1</v>
      </c>
      <c r="F2133" s="154" t="s">
        <v>616</v>
      </c>
      <c r="H2133" s="155">
        <v>-1.8</v>
      </c>
      <c r="I2133" s="156"/>
      <c r="L2133" s="151"/>
      <c r="M2133" s="157"/>
      <c r="T2133" s="158"/>
      <c r="AT2133" s="153" t="s">
        <v>207</v>
      </c>
      <c r="AU2133" s="153" t="s">
        <v>86</v>
      </c>
      <c r="AV2133" s="12" t="s">
        <v>86</v>
      </c>
      <c r="AW2133" s="12" t="s">
        <v>30</v>
      </c>
      <c r="AX2133" s="12" t="s">
        <v>73</v>
      </c>
      <c r="AY2133" s="153" t="s">
        <v>199</v>
      </c>
    </row>
    <row r="2134" spans="2:51" s="15" customFormat="1" ht="12">
      <c r="B2134" s="184"/>
      <c r="D2134" s="152" t="s">
        <v>207</v>
      </c>
      <c r="E2134" s="185" t="s">
        <v>1</v>
      </c>
      <c r="F2134" s="186" t="s">
        <v>2726</v>
      </c>
      <c r="H2134" s="185" t="s">
        <v>1</v>
      </c>
      <c r="I2134" s="187"/>
      <c r="L2134" s="184"/>
      <c r="M2134" s="188"/>
      <c r="T2134" s="189"/>
      <c r="AT2134" s="185" t="s">
        <v>207</v>
      </c>
      <c r="AU2134" s="185" t="s">
        <v>86</v>
      </c>
      <c r="AV2134" s="15" t="s">
        <v>80</v>
      </c>
      <c r="AW2134" s="15" t="s">
        <v>30</v>
      </c>
      <c r="AX2134" s="15" t="s">
        <v>73</v>
      </c>
      <c r="AY2134" s="185" t="s">
        <v>199</v>
      </c>
    </row>
    <row r="2135" spans="2:51" s="12" customFormat="1" ht="12">
      <c r="B2135" s="151"/>
      <c r="D2135" s="152" t="s">
        <v>207</v>
      </c>
      <c r="E2135" s="153" t="s">
        <v>1</v>
      </c>
      <c r="F2135" s="154" t="s">
        <v>2806</v>
      </c>
      <c r="H2135" s="155">
        <v>30.359000000000002</v>
      </c>
      <c r="I2135" s="156"/>
      <c r="L2135" s="151"/>
      <c r="M2135" s="157"/>
      <c r="T2135" s="158"/>
      <c r="AT2135" s="153" t="s">
        <v>207</v>
      </c>
      <c r="AU2135" s="153" t="s">
        <v>86</v>
      </c>
      <c r="AV2135" s="12" t="s">
        <v>86</v>
      </c>
      <c r="AW2135" s="12" t="s">
        <v>30</v>
      </c>
      <c r="AX2135" s="12" t="s">
        <v>73</v>
      </c>
      <c r="AY2135" s="153" t="s">
        <v>199</v>
      </c>
    </row>
    <row r="2136" spans="2:51" s="12" customFormat="1" ht="12">
      <c r="B2136" s="151"/>
      <c r="D2136" s="152" t="s">
        <v>207</v>
      </c>
      <c r="E2136" s="153" t="s">
        <v>1</v>
      </c>
      <c r="F2136" s="154" t="s">
        <v>616</v>
      </c>
      <c r="H2136" s="155">
        <v>-1.8</v>
      </c>
      <c r="I2136" s="156"/>
      <c r="L2136" s="151"/>
      <c r="M2136" s="157"/>
      <c r="T2136" s="158"/>
      <c r="AT2136" s="153" t="s">
        <v>207</v>
      </c>
      <c r="AU2136" s="153" t="s">
        <v>86</v>
      </c>
      <c r="AV2136" s="12" t="s">
        <v>86</v>
      </c>
      <c r="AW2136" s="12" t="s">
        <v>30</v>
      </c>
      <c r="AX2136" s="12" t="s">
        <v>73</v>
      </c>
      <c r="AY2136" s="153" t="s">
        <v>199</v>
      </c>
    </row>
    <row r="2137" spans="2:51" s="15" customFormat="1" ht="12">
      <c r="B2137" s="184"/>
      <c r="D2137" s="152" t="s">
        <v>207</v>
      </c>
      <c r="E2137" s="185" t="s">
        <v>1</v>
      </c>
      <c r="F2137" s="186" t="s">
        <v>2728</v>
      </c>
      <c r="H2137" s="185" t="s">
        <v>1</v>
      </c>
      <c r="I2137" s="187"/>
      <c r="L2137" s="184"/>
      <c r="M2137" s="188"/>
      <c r="T2137" s="189"/>
      <c r="AT2137" s="185" t="s">
        <v>207</v>
      </c>
      <c r="AU2137" s="185" t="s">
        <v>86</v>
      </c>
      <c r="AV2137" s="15" t="s">
        <v>80</v>
      </c>
      <c r="AW2137" s="15" t="s">
        <v>30</v>
      </c>
      <c r="AX2137" s="15" t="s">
        <v>73</v>
      </c>
      <c r="AY2137" s="185" t="s">
        <v>199</v>
      </c>
    </row>
    <row r="2138" spans="2:51" s="12" customFormat="1" ht="12">
      <c r="B2138" s="151"/>
      <c r="D2138" s="152" t="s">
        <v>207</v>
      </c>
      <c r="E2138" s="153" t="s">
        <v>1</v>
      </c>
      <c r="F2138" s="154" t="s">
        <v>2831</v>
      </c>
      <c r="H2138" s="155">
        <v>17.777999999999999</v>
      </c>
      <c r="I2138" s="156"/>
      <c r="L2138" s="151"/>
      <c r="M2138" s="157"/>
      <c r="T2138" s="158"/>
      <c r="AT2138" s="153" t="s">
        <v>207</v>
      </c>
      <c r="AU2138" s="153" t="s">
        <v>86</v>
      </c>
      <c r="AV2138" s="12" t="s">
        <v>86</v>
      </c>
      <c r="AW2138" s="12" t="s">
        <v>30</v>
      </c>
      <c r="AX2138" s="12" t="s">
        <v>73</v>
      </c>
      <c r="AY2138" s="153" t="s">
        <v>199</v>
      </c>
    </row>
    <row r="2139" spans="2:51" s="12" customFormat="1" ht="12">
      <c r="B2139" s="151"/>
      <c r="D2139" s="152" t="s">
        <v>207</v>
      </c>
      <c r="E2139" s="153" t="s">
        <v>1</v>
      </c>
      <c r="F2139" s="154" t="s">
        <v>606</v>
      </c>
      <c r="H2139" s="155">
        <v>-1.4</v>
      </c>
      <c r="I2139" s="156"/>
      <c r="L2139" s="151"/>
      <c r="M2139" s="157"/>
      <c r="T2139" s="158"/>
      <c r="AT2139" s="153" t="s">
        <v>207</v>
      </c>
      <c r="AU2139" s="153" t="s">
        <v>86</v>
      </c>
      <c r="AV2139" s="12" t="s">
        <v>86</v>
      </c>
      <c r="AW2139" s="12" t="s">
        <v>30</v>
      </c>
      <c r="AX2139" s="12" t="s">
        <v>73</v>
      </c>
      <c r="AY2139" s="153" t="s">
        <v>199</v>
      </c>
    </row>
    <row r="2140" spans="2:51" s="15" customFormat="1" ht="12">
      <c r="B2140" s="184"/>
      <c r="D2140" s="152" t="s">
        <v>207</v>
      </c>
      <c r="E2140" s="185" t="s">
        <v>1</v>
      </c>
      <c r="F2140" s="186" t="s">
        <v>2730</v>
      </c>
      <c r="H2140" s="185" t="s">
        <v>1</v>
      </c>
      <c r="I2140" s="187"/>
      <c r="L2140" s="184"/>
      <c r="M2140" s="188"/>
      <c r="T2140" s="189"/>
      <c r="AT2140" s="185" t="s">
        <v>207</v>
      </c>
      <c r="AU2140" s="185" t="s">
        <v>86</v>
      </c>
      <c r="AV2140" s="15" t="s">
        <v>80</v>
      </c>
      <c r="AW2140" s="15" t="s">
        <v>30</v>
      </c>
      <c r="AX2140" s="15" t="s">
        <v>73</v>
      </c>
      <c r="AY2140" s="185" t="s">
        <v>199</v>
      </c>
    </row>
    <row r="2141" spans="2:51" s="12" customFormat="1" ht="12">
      <c r="B2141" s="151"/>
      <c r="D2141" s="152" t="s">
        <v>207</v>
      </c>
      <c r="E2141" s="153" t="s">
        <v>1</v>
      </c>
      <c r="F2141" s="154" t="s">
        <v>2832</v>
      </c>
      <c r="H2141" s="155">
        <v>18.734999999999999</v>
      </c>
      <c r="I2141" s="156"/>
      <c r="L2141" s="151"/>
      <c r="M2141" s="157"/>
      <c r="T2141" s="158"/>
      <c r="AT2141" s="153" t="s">
        <v>207</v>
      </c>
      <c r="AU2141" s="153" t="s">
        <v>86</v>
      </c>
      <c r="AV2141" s="12" t="s">
        <v>86</v>
      </c>
      <c r="AW2141" s="12" t="s">
        <v>30</v>
      </c>
      <c r="AX2141" s="12" t="s">
        <v>73</v>
      </c>
      <c r="AY2141" s="153" t="s">
        <v>199</v>
      </c>
    </row>
    <row r="2142" spans="2:51" s="12" customFormat="1" ht="12">
      <c r="B2142" s="151"/>
      <c r="D2142" s="152" t="s">
        <v>207</v>
      </c>
      <c r="E2142" s="153" t="s">
        <v>1</v>
      </c>
      <c r="F2142" s="154" t="s">
        <v>606</v>
      </c>
      <c r="H2142" s="155">
        <v>-1.4</v>
      </c>
      <c r="I2142" s="156"/>
      <c r="L2142" s="151"/>
      <c r="M2142" s="157"/>
      <c r="T2142" s="158"/>
      <c r="AT2142" s="153" t="s">
        <v>207</v>
      </c>
      <c r="AU2142" s="153" t="s">
        <v>86</v>
      </c>
      <c r="AV2142" s="12" t="s">
        <v>86</v>
      </c>
      <c r="AW2142" s="12" t="s">
        <v>30</v>
      </c>
      <c r="AX2142" s="12" t="s">
        <v>73</v>
      </c>
      <c r="AY2142" s="153" t="s">
        <v>199</v>
      </c>
    </row>
    <row r="2143" spans="2:51" s="13" customFormat="1" ht="12">
      <c r="B2143" s="159"/>
      <c r="D2143" s="152" t="s">
        <v>207</v>
      </c>
      <c r="E2143" s="160" t="s">
        <v>1</v>
      </c>
      <c r="F2143" s="161" t="s">
        <v>209</v>
      </c>
      <c r="H2143" s="162">
        <v>245.45400000000001</v>
      </c>
      <c r="I2143" s="163"/>
      <c r="L2143" s="159"/>
      <c r="M2143" s="164"/>
      <c r="T2143" s="165"/>
      <c r="AT2143" s="160" t="s">
        <v>207</v>
      </c>
      <c r="AU2143" s="160" t="s">
        <v>86</v>
      </c>
      <c r="AV2143" s="13" t="s">
        <v>205</v>
      </c>
      <c r="AW2143" s="13" t="s">
        <v>30</v>
      </c>
      <c r="AX2143" s="13" t="s">
        <v>80</v>
      </c>
      <c r="AY2143" s="160" t="s">
        <v>199</v>
      </c>
    </row>
    <row r="2144" spans="2:51" s="12" customFormat="1" ht="12">
      <c r="B2144" s="151"/>
      <c r="D2144" s="152" t="s">
        <v>207</v>
      </c>
      <c r="E2144" s="153" t="s">
        <v>1</v>
      </c>
      <c r="F2144" s="154" t="s">
        <v>401</v>
      </c>
      <c r="H2144" s="155">
        <v>35</v>
      </c>
      <c r="I2144" s="156"/>
      <c r="L2144" s="151"/>
      <c r="M2144" s="157"/>
      <c r="T2144" s="158"/>
      <c r="AT2144" s="153" t="s">
        <v>207</v>
      </c>
      <c r="AU2144" s="153" t="s">
        <v>86</v>
      </c>
      <c r="AV2144" s="12" t="s">
        <v>86</v>
      </c>
      <c r="AW2144" s="12" t="s">
        <v>30</v>
      </c>
      <c r="AX2144" s="12" t="s">
        <v>73</v>
      </c>
      <c r="AY2144" s="153" t="s">
        <v>199</v>
      </c>
    </row>
    <row r="2145" spans="2:65" s="1" customFormat="1" ht="24.25" customHeight="1">
      <c r="B2145" s="32"/>
      <c r="C2145" s="173" t="s">
        <v>2837</v>
      </c>
      <c r="D2145" s="173" t="s">
        <v>288</v>
      </c>
      <c r="E2145" s="174" t="s">
        <v>2838</v>
      </c>
      <c r="F2145" s="175" t="s">
        <v>2839</v>
      </c>
      <c r="G2145" s="176" t="s">
        <v>204</v>
      </c>
      <c r="H2145" s="177">
        <v>282.27199999999999</v>
      </c>
      <c r="I2145" s="178"/>
      <c r="J2145" s="179">
        <f>ROUND(I2145*H2145,2)</f>
        <v>0</v>
      </c>
      <c r="K2145" s="180"/>
      <c r="L2145" s="181"/>
      <c r="M2145" s="182" t="s">
        <v>1</v>
      </c>
      <c r="N2145" s="183" t="s">
        <v>39</v>
      </c>
      <c r="P2145" s="147">
        <f>O2145*H2145</f>
        <v>0</v>
      </c>
      <c r="Q2145" s="147">
        <v>1.465E-2</v>
      </c>
      <c r="R2145" s="147">
        <f>Q2145*H2145</f>
        <v>4.1352848</v>
      </c>
      <c r="S2145" s="147">
        <v>0</v>
      </c>
      <c r="T2145" s="148">
        <f>S2145*H2145</f>
        <v>0</v>
      </c>
      <c r="AR2145" s="149" t="s">
        <v>384</v>
      </c>
      <c r="AT2145" s="149" t="s">
        <v>288</v>
      </c>
      <c r="AU2145" s="149" t="s">
        <v>86</v>
      </c>
      <c r="AY2145" s="17" t="s">
        <v>199</v>
      </c>
      <c r="BE2145" s="150">
        <f>IF(N2145="základní",J2145,0)</f>
        <v>0</v>
      </c>
      <c r="BF2145" s="150">
        <f>IF(N2145="snížená",J2145,0)</f>
        <v>0</v>
      </c>
      <c r="BG2145" s="150">
        <f>IF(N2145="zákl. přenesená",J2145,0)</f>
        <v>0</v>
      </c>
      <c r="BH2145" s="150">
        <f>IF(N2145="sníž. přenesená",J2145,0)</f>
        <v>0</v>
      </c>
      <c r="BI2145" s="150">
        <f>IF(N2145="nulová",J2145,0)</f>
        <v>0</v>
      </c>
      <c r="BJ2145" s="17" t="s">
        <v>86</v>
      </c>
      <c r="BK2145" s="150">
        <f>ROUND(I2145*H2145,2)</f>
        <v>0</v>
      </c>
      <c r="BL2145" s="17" t="s">
        <v>298</v>
      </c>
      <c r="BM2145" s="149" t="s">
        <v>2840</v>
      </c>
    </row>
    <row r="2146" spans="2:65" s="12" customFormat="1" ht="24">
      <c r="B2146" s="151"/>
      <c r="D2146" s="152" t="s">
        <v>207</v>
      </c>
      <c r="E2146" s="153" t="s">
        <v>1</v>
      </c>
      <c r="F2146" s="154" t="s">
        <v>2841</v>
      </c>
      <c r="H2146" s="155">
        <v>282.27199999999999</v>
      </c>
      <c r="I2146" s="156"/>
      <c r="L2146" s="151"/>
      <c r="M2146" s="157"/>
      <c r="T2146" s="158"/>
      <c r="AT2146" s="153" t="s">
        <v>207</v>
      </c>
      <c r="AU2146" s="153" t="s">
        <v>86</v>
      </c>
      <c r="AV2146" s="12" t="s">
        <v>86</v>
      </c>
      <c r="AW2146" s="12" t="s">
        <v>30</v>
      </c>
      <c r="AX2146" s="12" t="s">
        <v>80</v>
      </c>
      <c r="AY2146" s="153" t="s">
        <v>199</v>
      </c>
    </row>
    <row r="2147" spans="2:65" s="1" customFormat="1" ht="24.25" customHeight="1">
      <c r="B2147" s="32"/>
      <c r="C2147" s="137" t="s">
        <v>2842</v>
      </c>
      <c r="D2147" s="137" t="s">
        <v>201</v>
      </c>
      <c r="E2147" s="138" t="s">
        <v>2843</v>
      </c>
      <c r="F2147" s="139" t="s">
        <v>2844</v>
      </c>
      <c r="G2147" s="140" t="s">
        <v>204</v>
      </c>
      <c r="H2147" s="141">
        <v>2</v>
      </c>
      <c r="I2147" s="142"/>
      <c r="J2147" s="143">
        <f>ROUND(I2147*H2147,2)</f>
        <v>0</v>
      </c>
      <c r="K2147" s="144"/>
      <c r="L2147" s="32"/>
      <c r="M2147" s="145" t="s">
        <v>1</v>
      </c>
      <c r="N2147" s="146" t="s">
        <v>39</v>
      </c>
      <c r="P2147" s="147">
        <f>O2147*H2147</f>
        <v>0</v>
      </c>
      <c r="Q2147" s="147">
        <v>6.3000000000000003E-4</v>
      </c>
      <c r="R2147" s="147">
        <f>Q2147*H2147</f>
        <v>1.2600000000000001E-3</v>
      </c>
      <c r="S2147" s="147">
        <v>0</v>
      </c>
      <c r="T2147" s="148">
        <f>S2147*H2147</f>
        <v>0</v>
      </c>
      <c r="AR2147" s="149" t="s">
        <v>298</v>
      </c>
      <c r="AT2147" s="149" t="s">
        <v>201</v>
      </c>
      <c r="AU2147" s="149" t="s">
        <v>86</v>
      </c>
      <c r="AY2147" s="17" t="s">
        <v>199</v>
      </c>
      <c r="BE2147" s="150">
        <f>IF(N2147="základní",J2147,0)</f>
        <v>0</v>
      </c>
      <c r="BF2147" s="150">
        <f>IF(N2147="snížená",J2147,0)</f>
        <v>0</v>
      </c>
      <c r="BG2147" s="150">
        <f>IF(N2147="zákl. přenesená",J2147,0)</f>
        <v>0</v>
      </c>
      <c r="BH2147" s="150">
        <f>IF(N2147="sníž. přenesená",J2147,0)</f>
        <v>0</v>
      </c>
      <c r="BI2147" s="150">
        <f>IF(N2147="nulová",J2147,0)</f>
        <v>0</v>
      </c>
      <c r="BJ2147" s="17" t="s">
        <v>86</v>
      </c>
      <c r="BK2147" s="150">
        <f>ROUND(I2147*H2147,2)</f>
        <v>0</v>
      </c>
      <c r="BL2147" s="17" t="s">
        <v>298</v>
      </c>
      <c r="BM2147" s="149" t="s">
        <v>2845</v>
      </c>
    </row>
    <row r="2148" spans="2:65" s="1" customFormat="1" ht="21.75" customHeight="1">
      <c r="B2148" s="32"/>
      <c r="C2148" s="173" t="s">
        <v>2846</v>
      </c>
      <c r="D2148" s="173" t="s">
        <v>288</v>
      </c>
      <c r="E2148" s="174" t="s">
        <v>2847</v>
      </c>
      <c r="F2148" s="175" t="s">
        <v>2848</v>
      </c>
      <c r="G2148" s="176" t="s">
        <v>296</v>
      </c>
      <c r="H2148" s="177">
        <v>2</v>
      </c>
      <c r="I2148" s="178"/>
      <c r="J2148" s="179">
        <f>ROUND(I2148*H2148,2)</f>
        <v>0</v>
      </c>
      <c r="K2148" s="180"/>
      <c r="L2148" s="181"/>
      <c r="M2148" s="182" t="s">
        <v>1</v>
      </c>
      <c r="N2148" s="183" t="s">
        <v>39</v>
      </c>
      <c r="P2148" s="147">
        <f>O2148*H2148</f>
        <v>0</v>
      </c>
      <c r="Q2148" s="147">
        <v>0</v>
      </c>
      <c r="R2148" s="147">
        <f>Q2148*H2148</f>
        <v>0</v>
      </c>
      <c r="S2148" s="147">
        <v>0</v>
      </c>
      <c r="T2148" s="148">
        <f>S2148*H2148</f>
        <v>0</v>
      </c>
      <c r="AR2148" s="149" t="s">
        <v>384</v>
      </c>
      <c r="AT2148" s="149" t="s">
        <v>288</v>
      </c>
      <c r="AU2148" s="149" t="s">
        <v>86</v>
      </c>
      <c r="AY2148" s="17" t="s">
        <v>199</v>
      </c>
      <c r="BE2148" s="150">
        <f>IF(N2148="základní",J2148,0)</f>
        <v>0</v>
      </c>
      <c r="BF2148" s="150">
        <f>IF(N2148="snížená",J2148,0)</f>
        <v>0</v>
      </c>
      <c r="BG2148" s="150">
        <f>IF(N2148="zákl. přenesená",J2148,0)</f>
        <v>0</v>
      </c>
      <c r="BH2148" s="150">
        <f>IF(N2148="sníž. přenesená",J2148,0)</f>
        <v>0</v>
      </c>
      <c r="BI2148" s="150">
        <f>IF(N2148="nulová",J2148,0)</f>
        <v>0</v>
      </c>
      <c r="BJ2148" s="17" t="s">
        <v>86</v>
      </c>
      <c r="BK2148" s="150">
        <f>ROUND(I2148*H2148,2)</f>
        <v>0</v>
      </c>
      <c r="BL2148" s="17" t="s">
        <v>298</v>
      </c>
      <c r="BM2148" s="149" t="s">
        <v>2849</v>
      </c>
    </row>
    <row r="2149" spans="2:65" s="1" customFormat="1" ht="24.25" customHeight="1">
      <c r="B2149" s="32"/>
      <c r="C2149" s="137" t="s">
        <v>2850</v>
      </c>
      <c r="D2149" s="137" t="s">
        <v>201</v>
      </c>
      <c r="E2149" s="138" t="s">
        <v>2851</v>
      </c>
      <c r="F2149" s="139" t="s">
        <v>2852</v>
      </c>
      <c r="G2149" s="140" t="s">
        <v>264</v>
      </c>
      <c r="H2149" s="141">
        <v>11.035</v>
      </c>
      <c r="I2149" s="142"/>
      <c r="J2149" s="143">
        <f>ROUND(I2149*H2149,2)</f>
        <v>0</v>
      </c>
      <c r="K2149" s="144"/>
      <c r="L2149" s="32"/>
      <c r="M2149" s="145" t="s">
        <v>1</v>
      </c>
      <c r="N2149" s="146" t="s">
        <v>39</v>
      </c>
      <c r="P2149" s="147">
        <f>O2149*H2149</f>
        <v>0</v>
      </c>
      <c r="Q2149" s="147">
        <v>2.0000000000000001E-4</v>
      </c>
      <c r="R2149" s="147">
        <f>Q2149*H2149</f>
        <v>2.2070000000000002E-3</v>
      </c>
      <c r="S2149" s="147">
        <v>0</v>
      </c>
      <c r="T2149" s="148">
        <f>S2149*H2149</f>
        <v>0</v>
      </c>
      <c r="AR2149" s="149" t="s">
        <v>298</v>
      </c>
      <c r="AT2149" s="149" t="s">
        <v>201</v>
      </c>
      <c r="AU2149" s="149" t="s">
        <v>86</v>
      </c>
      <c r="AY2149" s="17" t="s">
        <v>199</v>
      </c>
      <c r="BE2149" s="150">
        <f>IF(N2149="základní",J2149,0)</f>
        <v>0</v>
      </c>
      <c r="BF2149" s="150">
        <f>IF(N2149="snížená",J2149,0)</f>
        <v>0</v>
      </c>
      <c r="BG2149" s="150">
        <f>IF(N2149="zákl. přenesená",J2149,0)</f>
        <v>0</v>
      </c>
      <c r="BH2149" s="150">
        <f>IF(N2149="sníž. přenesená",J2149,0)</f>
        <v>0</v>
      </c>
      <c r="BI2149" s="150">
        <f>IF(N2149="nulová",J2149,0)</f>
        <v>0</v>
      </c>
      <c r="BJ2149" s="17" t="s">
        <v>86</v>
      </c>
      <c r="BK2149" s="150">
        <f>ROUND(I2149*H2149,2)</f>
        <v>0</v>
      </c>
      <c r="BL2149" s="17" t="s">
        <v>298</v>
      </c>
      <c r="BM2149" s="149" t="s">
        <v>2853</v>
      </c>
    </row>
    <row r="2150" spans="2:65" s="12" customFormat="1" ht="12">
      <c r="B2150" s="151"/>
      <c r="D2150" s="152" t="s">
        <v>207</v>
      </c>
      <c r="E2150" s="153" t="s">
        <v>1</v>
      </c>
      <c r="F2150" s="154" t="s">
        <v>2854</v>
      </c>
      <c r="H2150" s="155">
        <v>2.7349999999999999</v>
      </c>
      <c r="I2150" s="156"/>
      <c r="L2150" s="151"/>
      <c r="M2150" s="157"/>
      <c r="T2150" s="158"/>
      <c r="AT2150" s="153" t="s">
        <v>207</v>
      </c>
      <c r="AU2150" s="153" t="s">
        <v>86</v>
      </c>
      <c r="AV2150" s="12" t="s">
        <v>86</v>
      </c>
      <c r="AW2150" s="12" t="s">
        <v>30</v>
      </c>
      <c r="AX2150" s="12" t="s">
        <v>73</v>
      </c>
      <c r="AY2150" s="153" t="s">
        <v>199</v>
      </c>
    </row>
    <row r="2151" spans="2:65" s="14" customFormat="1" ht="12">
      <c r="B2151" s="166"/>
      <c r="D2151" s="152" t="s">
        <v>207</v>
      </c>
      <c r="E2151" s="167" t="s">
        <v>1</v>
      </c>
      <c r="F2151" s="168" t="s">
        <v>2855</v>
      </c>
      <c r="H2151" s="169">
        <v>2.7349999999999999</v>
      </c>
      <c r="I2151" s="170"/>
      <c r="L2151" s="166"/>
      <c r="M2151" s="171"/>
      <c r="T2151" s="172"/>
      <c r="AT2151" s="167" t="s">
        <v>207</v>
      </c>
      <c r="AU2151" s="167" t="s">
        <v>86</v>
      </c>
      <c r="AV2151" s="14" t="s">
        <v>223</v>
      </c>
      <c r="AW2151" s="14" t="s">
        <v>30</v>
      </c>
      <c r="AX2151" s="14" t="s">
        <v>73</v>
      </c>
      <c r="AY2151" s="167" t="s">
        <v>199</v>
      </c>
    </row>
    <row r="2152" spans="2:65" s="12" customFormat="1" ht="12">
      <c r="B2152" s="151"/>
      <c r="D2152" s="152" t="s">
        <v>207</v>
      </c>
      <c r="E2152" s="153" t="s">
        <v>1</v>
      </c>
      <c r="F2152" s="154" t="s">
        <v>2856</v>
      </c>
      <c r="H2152" s="155">
        <v>1.2</v>
      </c>
      <c r="I2152" s="156"/>
      <c r="L2152" s="151"/>
      <c r="M2152" s="157"/>
      <c r="T2152" s="158"/>
      <c r="AT2152" s="153" t="s">
        <v>207</v>
      </c>
      <c r="AU2152" s="153" t="s">
        <v>86</v>
      </c>
      <c r="AV2152" s="12" t="s">
        <v>86</v>
      </c>
      <c r="AW2152" s="12" t="s">
        <v>30</v>
      </c>
      <c r="AX2152" s="12" t="s">
        <v>73</v>
      </c>
      <c r="AY2152" s="153" t="s">
        <v>199</v>
      </c>
    </row>
    <row r="2153" spans="2:65" s="12" customFormat="1" ht="12">
      <c r="B2153" s="151"/>
      <c r="D2153" s="152" t="s">
        <v>207</v>
      </c>
      <c r="E2153" s="153" t="s">
        <v>1</v>
      </c>
      <c r="F2153" s="154" t="s">
        <v>2857</v>
      </c>
      <c r="H2153" s="155">
        <v>1.2</v>
      </c>
      <c r="I2153" s="156"/>
      <c r="L2153" s="151"/>
      <c r="M2153" s="157"/>
      <c r="T2153" s="158"/>
      <c r="AT2153" s="153" t="s">
        <v>207</v>
      </c>
      <c r="AU2153" s="153" t="s">
        <v>86</v>
      </c>
      <c r="AV2153" s="12" t="s">
        <v>86</v>
      </c>
      <c r="AW2153" s="12" t="s">
        <v>30</v>
      </c>
      <c r="AX2153" s="12" t="s">
        <v>73</v>
      </c>
      <c r="AY2153" s="153" t="s">
        <v>199</v>
      </c>
    </row>
    <row r="2154" spans="2:65" s="12" customFormat="1" ht="12">
      <c r="B2154" s="151"/>
      <c r="D2154" s="152" t="s">
        <v>207</v>
      </c>
      <c r="E2154" s="153" t="s">
        <v>1</v>
      </c>
      <c r="F2154" s="154" t="s">
        <v>2858</v>
      </c>
      <c r="H2154" s="155">
        <v>1.2</v>
      </c>
      <c r="I2154" s="156"/>
      <c r="L2154" s="151"/>
      <c r="M2154" s="157"/>
      <c r="T2154" s="158"/>
      <c r="AT2154" s="153" t="s">
        <v>207</v>
      </c>
      <c r="AU2154" s="153" t="s">
        <v>86</v>
      </c>
      <c r="AV2154" s="12" t="s">
        <v>86</v>
      </c>
      <c r="AW2154" s="12" t="s">
        <v>30</v>
      </c>
      <c r="AX2154" s="12" t="s">
        <v>73</v>
      </c>
      <c r="AY2154" s="153" t="s">
        <v>199</v>
      </c>
    </row>
    <row r="2155" spans="2:65" s="12" customFormat="1" ht="12">
      <c r="B2155" s="151"/>
      <c r="D2155" s="152" t="s">
        <v>207</v>
      </c>
      <c r="E2155" s="153" t="s">
        <v>1</v>
      </c>
      <c r="F2155" s="154" t="s">
        <v>2859</v>
      </c>
      <c r="H2155" s="155">
        <v>1.2</v>
      </c>
      <c r="I2155" s="156"/>
      <c r="L2155" s="151"/>
      <c r="M2155" s="157"/>
      <c r="T2155" s="158"/>
      <c r="AT2155" s="153" t="s">
        <v>207</v>
      </c>
      <c r="AU2155" s="153" t="s">
        <v>86</v>
      </c>
      <c r="AV2155" s="12" t="s">
        <v>86</v>
      </c>
      <c r="AW2155" s="12" t="s">
        <v>30</v>
      </c>
      <c r="AX2155" s="12" t="s">
        <v>73</v>
      </c>
      <c r="AY2155" s="153" t="s">
        <v>199</v>
      </c>
    </row>
    <row r="2156" spans="2:65" s="12" customFormat="1" ht="12">
      <c r="B2156" s="151"/>
      <c r="D2156" s="152" t="s">
        <v>207</v>
      </c>
      <c r="E2156" s="153" t="s">
        <v>1</v>
      </c>
      <c r="F2156" s="154" t="s">
        <v>2860</v>
      </c>
      <c r="H2156" s="155">
        <v>1.2</v>
      </c>
      <c r="I2156" s="156"/>
      <c r="L2156" s="151"/>
      <c r="M2156" s="157"/>
      <c r="T2156" s="158"/>
      <c r="AT2156" s="153" t="s">
        <v>207</v>
      </c>
      <c r="AU2156" s="153" t="s">
        <v>86</v>
      </c>
      <c r="AV2156" s="12" t="s">
        <v>86</v>
      </c>
      <c r="AW2156" s="12" t="s">
        <v>30</v>
      </c>
      <c r="AX2156" s="12" t="s">
        <v>73</v>
      </c>
      <c r="AY2156" s="153" t="s">
        <v>199</v>
      </c>
    </row>
    <row r="2157" spans="2:65" s="12" customFormat="1" ht="12">
      <c r="B2157" s="151"/>
      <c r="D2157" s="152" t="s">
        <v>207</v>
      </c>
      <c r="E2157" s="153" t="s">
        <v>1</v>
      </c>
      <c r="F2157" s="154" t="s">
        <v>2861</v>
      </c>
      <c r="H2157" s="155">
        <v>1.2</v>
      </c>
      <c r="I2157" s="156"/>
      <c r="L2157" s="151"/>
      <c r="M2157" s="157"/>
      <c r="T2157" s="158"/>
      <c r="AT2157" s="153" t="s">
        <v>207</v>
      </c>
      <c r="AU2157" s="153" t="s">
        <v>86</v>
      </c>
      <c r="AV2157" s="12" t="s">
        <v>86</v>
      </c>
      <c r="AW2157" s="12" t="s">
        <v>30</v>
      </c>
      <c r="AX2157" s="12" t="s">
        <v>73</v>
      </c>
      <c r="AY2157" s="153" t="s">
        <v>199</v>
      </c>
    </row>
    <row r="2158" spans="2:65" s="12" customFormat="1" ht="12">
      <c r="B2158" s="151"/>
      <c r="D2158" s="152" t="s">
        <v>207</v>
      </c>
      <c r="E2158" s="153" t="s">
        <v>1</v>
      </c>
      <c r="F2158" s="154" t="s">
        <v>2862</v>
      </c>
      <c r="H2158" s="155">
        <v>1.1000000000000001</v>
      </c>
      <c r="I2158" s="156"/>
      <c r="L2158" s="151"/>
      <c r="M2158" s="157"/>
      <c r="T2158" s="158"/>
      <c r="AT2158" s="153" t="s">
        <v>207</v>
      </c>
      <c r="AU2158" s="153" t="s">
        <v>86</v>
      </c>
      <c r="AV2158" s="12" t="s">
        <v>86</v>
      </c>
      <c r="AW2158" s="12" t="s">
        <v>30</v>
      </c>
      <c r="AX2158" s="12" t="s">
        <v>73</v>
      </c>
      <c r="AY2158" s="153" t="s">
        <v>199</v>
      </c>
    </row>
    <row r="2159" spans="2:65" s="14" customFormat="1" ht="24">
      <c r="B2159" s="166"/>
      <c r="D2159" s="152" t="s">
        <v>207</v>
      </c>
      <c r="E2159" s="167" t="s">
        <v>1</v>
      </c>
      <c r="F2159" s="168" t="s">
        <v>2863</v>
      </c>
      <c r="H2159" s="169">
        <v>8.3000000000000007</v>
      </c>
      <c r="I2159" s="170"/>
      <c r="L2159" s="166"/>
      <c r="M2159" s="171"/>
      <c r="T2159" s="172"/>
      <c r="AT2159" s="167" t="s">
        <v>207</v>
      </c>
      <c r="AU2159" s="167" t="s">
        <v>86</v>
      </c>
      <c r="AV2159" s="14" t="s">
        <v>223</v>
      </c>
      <c r="AW2159" s="14" t="s">
        <v>30</v>
      </c>
      <c r="AX2159" s="14" t="s">
        <v>73</v>
      </c>
      <c r="AY2159" s="167" t="s">
        <v>199</v>
      </c>
    </row>
    <row r="2160" spans="2:65" s="13" customFormat="1" ht="12">
      <c r="B2160" s="159"/>
      <c r="D2160" s="152" t="s">
        <v>207</v>
      </c>
      <c r="E2160" s="160" t="s">
        <v>1</v>
      </c>
      <c r="F2160" s="161" t="s">
        <v>838</v>
      </c>
      <c r="H2160" s="162">
        <v>11.034999999999998</v>
      </c>
      <c r="I2160" s="163"/>
      <c r="L2160" s="159"/>
      <c r="M2160" s="164"/>
      <c r="T2160" s="165"/>
      <c r="AT2160" s="160" t="s">
        <v>207</v>
      </c>
      <c r="AU2160" s="160" t="s">
        <v>86</v>
      </c>
      <c r="AV2160" s="13" t="s">
        <v>205</v>
      </c>
      <c r="AW2160" s="13" t="s">
        <v>30</v>
      </c>
      <c r="AX2160" s="13" t="s">
        <v>80</v>
      </c>
      <c r="AY2160" s="160" t="s">
        <v>199</v>
      </c>
    </row>
    <row r="2161" spans="2:65" s="1" customFormat="1" ht="16.5" customHeight="1">
      <c r="B2161" s="32"/>
      <c r="C2161" s="173" t="s">
        <v>2864</v>
      </c>
      <c r="D2161" s="173" t="s">
        <v>288</v>
      </c>
      <c r="E2161" s="174" t="s">
        <v>2865</v>
      </c>
      <c r="F2161" s="175" t="s">
        <v>2866</v>
      </c>
      <c r="G2161" s="176" t="s">
        <v>264</v>
      </c>
      <c r="H2161" s="177">
        <v>13.242000000000001</v>
      </c>
      <c r="I2161" s="178"/>
      <c r="J2161" s="179">
        <f>ROUND(I2161*H2161,2)</f>
        <v>0</v>
      </c>
      <c r="K2161" s="180"/>
      <c r="L2161" s="181"/>
      <c r="M2161" s="182" t="s">
        <v>1</v>
      </c>
      <c r="N2161" s="183" t="s">
        <v>39</v>
      </c>
      <c r="P2161" s="147">
        <f>O2161*H2161</f>
        <v>0</v>
      </c>
      <c r="Q2161" s="147">
        <v>1.2E-4</v>
      </c>
      <c r="R2161" s="147">
        <f>Q2161*H2161</f>
        <v>1.5890400000000001E-3</v>
      </c>
      <c r="S2161" s="147">
        <v>0</v>
      </c>
      <c r="T2161" s="148">
        <f>S2161*H2161</f>
        <v>0</v>
      </c>
      <c r="AR2161" s="149" t="s">
        <v>384</v>
      </c>
      <c r="AT2161" s="149" t="s">
        <v>288</v>
      </c>
      <c r="AU2161" s="149" t="s">
        <v>86</v>
      </c>
      <c r="AY2161" s="17" t="s">
        <v>199</v>
      </c>
      <c r="BE2161" s="150">
        <f>IF(N2161="základní",J2161,0)</f>
        <v>0</v>
      </c>
      <c r="BF2161" s="150">
        <f>IF(N2161="snížená",J2161,0)</f>
        <v>0</v>
      </c>
      <c r="BG2161" s="150">
        <f>IF(N2161="zákl. přenesená",J2161,0)</f>
        <v>0</v>
      </c>
      <c r="BH2161" s="150">
        <f>IF(N2161="sníž. přenesená",J2161,0)</f>
        <v>0</v>
      </c>
      <c r="BI2161" s="150">
        <f>IF(N2161="nulová",J2161,0)</f>
        <v>0</v>
      </c>
      <c r="BJ2161" s="17" t="s">
        <v>86</v>
      </c>
      <c r="BK2161" s="150">
        <f>ROUND(I2161*H2161,2)</f>
        <v>0</v>
      </c>
      <c r="BL2161" s="17" t="s">
        <v>298</v>
      </c>
      <c r="BM2161" s="149" t="s">
        <v>2867</v>
      </c>
    </row>
    <row r="2162" spans="2:65" s="12" customFormat="1" ht="12">
      <c r="B2162" s="151"/>
      <c r="D2162" s="152" t="s">
        <v>207</v>
      </c>
      <c r="E2162" s="153" t="s">
        <v>1</v>
      </c>
      <c r="F2162" s="154" t="s">
        <v>2868</v>
      </c>
      <c r="H2162" s="155">
        <v>13.242000000000001</v>
      </c>
      <c r="I2162" s="156"/>
      <c r="L2162" s="151"/>
      <c r="M2162" s="157"/>
      <c r="T2162" s="158"/>
      <c r="AT2162" s="153" t="s">
        <v>207</v>
      </c>
      <c r="AU2162" s="153" t="s">
        <v>86</v>
      </c>
      <c r="AV2162" s="12" t="s">
        <v>86</v>
      </c>
      <c r="AW2162" s="12" t="s">
        <v>30</v>
      </c>
      <c r="AX2162" s="12" t="s">
        <v>73</v>
      </c>
      <c r="AY2162" s="153" t="s">
        <v>199</v>
      </c>
    </row>
    <row r="2163" spans="2:65" s="13" customFormat="1" ht="12">
      <c r="B2163" s="159"/>
      <c r="D2163" s="152" t="s">
        <v>207</v>
      </c>
      <c r="E2163" s="160" t="s">
        <v>1</v>
      </c>
      <c r="F2163" s="161" t="s">
        <v>209</v>
      </c>
      <c r="H2163" s="162">
        <v>13.242000000000001</v>
      </c>
      <c r="I2163" s="163"/>
      <c r="L2163" s="159"/>
      <c r="M2163" s="164"/>
      <c r="T2163" s="165"/>
      <c r="AT2163" s="160" t="s">
        <v>207</v>
      </c>
      <c r="AU2163" s="160" t="s">
        <v>86</v>
      </c>
      <c r="AV2163" s="13" t="s">
        <v>205</v>
      </c>
      <c r="AW2163" s="13" t="s">
        <v>30</v>
      </c>
      <c r="AX2163" s="13" t="s">
        <v>80</v>
      </c>
      <c r="AY2163" s="160" t="s">
        <v>199</v>
      </c>
    </row>
    <row r="2164" spans="2:65" s="1" customFormat="1" ht="16.5" customHeight="1">
      <c r="B2164" s="32"/>
      <c r="C2164" s="137" t="s">
        <v>2869</v>
      </c>
      <c r="D2164" s="137" t="s">
        <v>201</v>
      </c>
      <c r="E2164" s="138" t="s">
        <v>2870</v>
      </c>
      <c r="F2164" s="139" t="s">
        <v>2871</v>
      </c>
      <c r="G2164" s="140" t="s">
        <v>264</v>
      </c>
      <c r="H2164" s="141">
        <v>120.34</v>
      </c>
      <c r="I2164" s="142"/>
      <c r="J2164" s="143">
        <f>ROUND(I2164*H2164,2)</f>
        <v>0</v>
      </c>
      <c r="K2164" s="144"/>
      <c r="L2164" s="32"/>
      <c r="M2164" s="145" t="s">
        <v>1</v>
      </c>
      <c r="N2164" s="146" t="s">
        <v>39</v>
      </c>
      <c r="P2164" s="147">
        <f>O2164*H2164</f>
        <v>0</v>
      </c>
      <c r="Q2164" s="147">
        <v>9.0000000000000006E-5</v>
      </c>
      <c r="R2164" s="147">
        <f>Q2164*H2164</f>
        <v>1.0830600000000001E-2</v>
      </c>
      <c r="S2164" s="147">
        <v>0</v>
      </c>
      <c r="T2164" s="148">
        <f>S2164*H2164</f>
        <v>0</v>
      </c>
      <c r="AR2164" s="149" t="s">
        <v>298</v>
      </c>
      <c r="AT2164" s="149" t="s">
        <v>201</v>
      </c>
      <c r="AU2164" s="149" t="s">
        <v>86</v>
      </c>
      <c r="AY2164" s="17" t="s">
        <v>199</v>
      </c>
      <c r="BE2164" s="150">
        <f>IF(N2164="základní",J2164,0)</f>
        <v>0</v>
      </c>
      <c r="BF2164" s="150">
        <f>IF(N2164="snížená",J2164,0)</f>
        <v>0</v>
      </c>
      <c r="BG2164" s="150">
        <f>IF(N2164="zákl. přenesená",J2164,0)</f>
        <v>0</v>
      </c>
      <c r="BH2164" s="150">
        <f>IF(N2164="sníž. přenesená",J2164,0)</f>
        <v>0</v>
      </c>
      <c r="BI2164" s="150">
        <f>IF(N2164="nulová",J2164,0)</f>
        <v>0</v>
      </c>
      <c r="BJ2164" s="17" t="s">
        <v>86</v>
      </c>
      <c r="BK2164" s="150">
        <f>ROUND(I2164*H2164,2)</f>
        <v>0</v>
      </c>
      <c r="BL2164" s="17" t="s">
        <v>298</v>
      </c>
      <c r="BM2164" s="149" t="s">
        <v>2872</v>
      </c>
    </row>
    <row r="2165" spans="2:65" s="12" customFormat="1" ht="12">
      <c r="B2165" s="151"/>
      <c r="D2165" s="152" t="s">
        <v>207</v>
      </c>
      <c r="E2165" s="153" t="s">
        <v>1</v>
      </c>
      <c r="F2165" s="154" t="s">
        <v>2873</v>
      </c>
      <c r="H2165" s="155">
        <v>109.4</v>
      </c>
      <c r="I2165" s="156"/>
      <c r="L2165" s="151"/>
      <c r="M2165" s="157"/>
      <c r="T2165" s="158"/>
      <c r="AT2165" s="153" t="s">
        <v>207</v>
      </c>
      <c r="AU2165" s="153" t="s">
        <v>86</v>
      </c>
      <c r="AV2165" s="12" t="s">
        <v>86</v>
      </c>
      <c r="AW2165" s="12" t="s">
        <v>30</v>
      </c>
      <c r="AX2165" s="12" t="s">
        <v>73</v>
      </c>
      <c r="AY2165" s="153" t="s">
        <v>199</v>
      </c>
    </row>
    <row r="2166" spans="2:65" s="12" customFormat="1" ht="12">
      <c r="B2166" s="151"/>
      <c r="D2166" s="152" t="s">
        <v>207</v>
      </c>
      <c r="E2166" s="153" t="s">
        <v>1</v>
      </c>
      <c r="F2166" s="154" t="s">
        <v>2874</v>
      </c>
      <c r="H2166" s="155">
        <v>10.94</v>
      </c>
      <c r="I2166" s="156"/>
      <c r="L2166" s="151"/>
      <c r="M2166" s="157"/>
      <c r="T2166" s="158"/>
      <c r="AT2166" s="153" t="s">
        <v>207</v>
      </c>
      <c r="AU2166" s="153" t="s">
        <v>86</v>
      </c>
      <c r="AV2166" s="12" t="s">
        <v>86</v>
      </c>
      <c r="AW2166" s="12" t="s">
        <v>30</v>
      </c>
      <c r="AX2166" s="12" t="s">
        <v>73</v>
      </c>
      <c r="AY2166" s="153" t="s">
        <v>199</v>
      </c>
    </row>
    <row r="2167" spans="2:65" s="13" customFormat="1" ht="12">
      <c r="B2167" s="159"/>
      <c r="D2167" s="152" t="s">
        <v>207</v>
      </c>
      <c r="E2167" s="160" t="s">
        <v>1</v>
      </c>
      <c r="F2167" s="161" t="s">
        <v>209</v>
      </c>
      <c r="H2167" s="162">
        <v>120.34</v>
      </c>
      <c r="I2167" s="163"/>
      <c r="L2167" s="159"/>
      <c r="M2167" s="164"/>
      <c r="T2167" s="165"/>
      <c r="AT2167" s="160" t="s">
        <v>207</v>
      </c>
      <c r="AU2167" s="160" t="s">
        <v>86</v>
      </c>
      <c r="AV2167" s="13" t="s">
        <v>205</v>
      </c>
      <c r="AW2167" s="13" t="s">
        <v>30</v>
      </c>
      <c r="AX2167" s="13" t="s">
        <v>80</v>
      </c>
      <c r="AY2167" s="160" t="s">
        <v>199</v>
      </c>
    </row>
    <row r="2168" spans="2:65" s="1" customFormat="1" ht="21.75" customHeight="1">
      <c r="B2168" s="32"/>
      <c r="C2168" s="137" t="s">
        <v>2875</v>
      </c>
      <c r="D2168" s="137" t="s">
        <v>201</v>
      </c>
      <c r="E2168" s="138" t="s">
        <v>2876</v>
      </c>
      <c r="F2168" s="139" t="s">
        <v>2877</v>
      </c>
      <c r="G2168" s="140" t="s">
        <v>264</v>
      </c>
      <c r="H2168" s="141">
        <v>120.34</v>
      </c>
      <c r="I2168" s="142"/>
      <c r="J2168" s="143">
        <f>ROUND(I2168*H2168,2)</f>
        <v>0</v>
      </c>
      <c r="K2168" s="144"/>
      <c r="L2168" s="32"/>
      <c r="M2168" s="145" t="s">
        <v>1</v>
      </c>
      <c r="N2168" s="146" t="s">
        <v>39</v>
      </c>
      <c r="P2168" s="147">
        <f>O2168*H2168</f>
        <v>0</v>
      </c>
      <c r="Q2168" s="147">
        <v>2.0000000000000002E-5</v>
      </c>
      <c r="R2168" s="147">
        <f>Q2168*H2168</f>
        <v>2.4068000000000002E-3</v>
      </c>
      <c r="S2168" s="147">
        <v>0</v>
      </c>
      <c r="T2168" s="148">
        <f>S2168*H2168</f>
        <v>0</v>
      </c>
      <c r="AR2168" s="149" t="s">
        <v>298</v>
      </c>
      <c r="AT2168" s="149" t="s">
        <v>201</v>
      </c>
      <c r="AU2168" s="149" t="s">
        <v>86</v>
      </c>
      <c r="AY2168" s="17" t="s">
        <v>199</v>
      </c>
      <c r="BE2168" s="150">
        <f>IF(N2168="základní",J2168,0)</f>
        <v>0</v>
      </c>
      <c r="BF2168" s="150">
        <f>IF(N2168="snížená",J2168,0)</f>
        <v>0</v>
      </c>
      <c r="BG2168" s="150">
        <f>IF(N2168="zákl. přenesená",J2168,0)</f>
        <v>0</v>
      </c>
      <c r="BH2168" s="150">
        <f>IF(N2168="sníž. přenesená",J2168,0)</f>
        <v>0</v>
      </c>
      <c r="BI2168" s="150">
        <f>IF(N2168="nulová",J2168,0)</f>
        <v>0</v>
      </c>
      <c r="BJ2168" s="17" t="s">
        <v>86</v>
      </c>
      <c r="BK2168" s="150">
        <f>ROUND(I2168*H2168,2)</f>
        <v>0</v>
      </c>
      <c r="BL2168" s="17" t="s">
        <v>298</v>
      </c>
      <c r="BM2168" s="149" t="s">
        <v>2878</v>
      </c>
    </row>
    <row r="2169" spans="2:65" s="12" customFormat="1" ht="12">
      <c r="B2169" s="151"/>
      <c r="D2169" s="152" t="s">
        <v>207</v>
      </c>
      <c r="E2169" s="153" t="s">
        <v>1</v>
      </c>
      <c r="F2169" s="154" t="s">
        <v>2873</v>
      </c>
      <c r="H2169" s="155">
        <v>109.4</v>
      </c>
      <c r="I2169" s="156"/>
      <c r="L2169" s="151"/>
      <c r="M2169" s="157"/>
      <c r="T2169" s="158"/>
      <c r="AT2169" s="153" t="s">
        <v>207</v>
      </c>
      <c r="AU2169" s="153" t="s">
        <v>86</v>
      </c>
      <c r="AV2169" s="12" t="s">
        <v>86</v>
      </c>
      <c r="AW2169" s="12" t="s">
        <v>30</v>
      </c>
      <c r="AX2169" s="12" t="s">
        <v>73</v>
      </c>
      <c r="AY2169" s="153" t="s">
        <v>199</v>
      </c>
    </row>
    <row r="2170" spans="2:65" s="12" customFormat="1" ht="12">
      <c r="B2170" s="151"/>
      <c r="D2170" s="152" t="s">
        <v>207</v>
      </c>
      <c r="E2170" s="153" t="s">
        <v>1</v>
      </c>
      <c r="F2170" s="154" t="s">
        <v>2874</v>
      </c>
      <c r="H2170" s="155">
        <v>10.94</v>
      </c>
      <c r="I2170" s="156"/>
      <c r="L2170" s="151"/>
      <c r="M2170" s="157"/>
      <c r="T2170" s="158"/>
      <c r="AT2170" s="153" t="s">
        <v>207</v>
      </c>
      <c r="AU2170" s="153" t="s">
        <v>86</v>
      </c>
      <c r="AV2170" s="12" t="s">
        <v>86</v>
      </c>
      <c r="AW2170" s="12" t="s">
        <v>30</v>
      </c>
      <c r="AX2170" s="12" t="s">
        <v>73</v>
      </c>
      <c r="AY2170" s="153" t="s">
        <v>199</v>
      </c>
    </row>
    <row r="2171" spans="2:65" s="13" customFormat="1" ht="12">
      <c r="B2171" s="159"/>
      <c r="D2171" s="152" t="s">
        <v>207</v>
      </c>
      <c r="E2171" s="160" t="s">
        <v>1</v>
      </c>
      <c r="F2171" s="161" t="s">
        <v>209</v>
      </c>
      <c r="H2171" s="162">
        <v>120.34</v>
      </c>
      <c r="I2171" s="163"/>
      <c r="L2171" s="159"/>
      <c r="M2171" s="164"/>
      <c r="T2171" s="165"/>
      <c r="AT2171" s="160" t="s">
        <v>207</v>
      </c>
      <c r="AU2171" s="160" t="s">
        <v>86</v>
      </c>
      <c r="AV2171" s="13" t="s">
        <v>205</v>
      </c>
      <c r="AW2171" s="13" t="s">
        <v>30</v>
      </c>
      <c r="AX2171" s="13" t="s">
        <v>80</v>
      </c>
      <c r="AY2171" s="160" t="s">
        <v>199</v>
      </c>
    </row>
    <row r="2172" spans="2:65" s="1" customFormat="1" ht="24.25" customHeight="1">
      <c r="B2172" s="32"/>
      <c r="C2172" s="137" t="s">
        <v>2879</v>
      </c>
      <c r="D2172" s="137" t="s">
        <v>201</v>
      </c>
      <c r="E2172" s="138" t="s">
        <v>2880</v>
      </c>
      <c r="F2172" s="139" t="s">
        <v>2881</v>
      </c>
      <c r="G2172" s="140" t="s">
        <v>247</v>
      </c>
      <c r="H2172" s="141">
        <v>6.7309999999999999</v>
      </c>
      <c r="I2172" s="142"/>
      <c r="J2172" s="143">
        <f>ROUND(I2172*H2172,2)</f>
        <v>0</v>
      </c>
      <c r="K2172" s="144"/>
      <c r="L2172" s="32"/>
      <c r="M2172" s="145" t="s">
        <v>1</v>
      </c>
      <c r="N2172" s="146" t="s">
        <v>39</v>
      </c>
      <c r="P2172" s="147">
        <f>O2172*H2172</f>
        <v>0</v>
      </c>
      <c r="Q2172" s="147">
        <v>0</v>
      </c>
      <c r="R2172" s="147">
        <f>Q2172*H2172</f>
        <v>0</v>
      </c>
      <c r="S2172" s="147">
        <v>0</v>
      </c>
      <c r="T2172" s="148">
        <f>S2172*H2172</f>
        <v>0</v>
      </c>
      <c r="AR2172" s="149" t="s">
        <v>298</v>
      </c>
      <c r="AT2172" s="149" t="s">
        <v>201</v>
      </c>
      <c r="AU2172" s="149" t="s">
        <v>86</v>
      </c>
      <c r="AY2172" s="17" t="s">
        <v>199</v>
      </c>
      <c r="BE2172" s="150">
        <f>IF(N2172="základní",J2172,0)</f>
        <v>0</v>
      </c>
      <c r="BF2172" s="150">
        <f>IF(N2172="snížená",J2172,0)</f>
        <v>0</v>
      </c>
      <c r="BG2172" s="150">
        <f>IF(N2172="zákl. přenesená",J2172,0)</f>
        <v>0</v>
      </c>
      <c r="BH2172" s="150">
        <f>IF(N2172="sníž. přenesená",J2172,0)</f>
        <v>0</v>
      </c>
      <c r="BI2172" s="150">
        <f>IF(N2172="nulová",J2172,0)</f>
        <v>0</v>
      </c>
      <c r="BJ2172" s="17" t="s">
        <v>86</v>
      </c>
      <c r="BK2172" s="150">
        <f>ROUND(I2172*H2172,2)</f>
        <v>0</v>
      </c>
      <c r="BL2172" s="17" t="s">
        <v>298</v>
      </c>
      <c r="BM2172" s="149" t="s">
        <v>2882</v>
      </c>
    </row>
    <row r="2173" spans="2:65" s="11" customFormat="1" ht="23" customHeight="1">
      <c r="B2173" s="125"/>
      <c r="D2173" s="126" t="s">
        <v>72</v>
      </c>
      <c r="E2173" s="135" t="s">
        <v>2883</v>
      </c>
      <c r="F2173" s="135" t="s">
        <v>2884</v>
      </c>
      <c r="I2173" s="128"/>
      <c r="J2173" s="136">
        <f>BK2173</f>
        <v>0</v>
      </c>
      <c r="L2173" s="125"/>
      <c r="M2173" s="130"/>
      <c r="P2173" s="131">
        <f>SUM(P2174:P2205)</f>
        <v>0</v>
      </c>
      <c r="R2173" s="131">
        <f>SUM(R2174:R2205)</f>
        <v>3.455155E-2</v>
      </c>
      <c r="T2173" s="132">
        <f>SUM(T2174:T2205)</f>
        <v>0</v>
      </c>
      <c r="AR2173" s="126" t="s">
        <v>86</v>
      </c>
      <c r="AT2173" s="133" t="s">
        <v>72</v>
      </c>
      <c r="AU2173" s="133" t="s">
        <v>80</v>
      </c>
      <c r="AY2173" s="126" t="s">
        <v>199</v>
      </c>
      <c r="BK2173" s="134">
        <f>SUM(BK2174:BK2205)</f>
        <v>0</v>
      </c>
    </row>
    <row r="2174" spans="2:65" s="1" customFormat="1" ht="24.25" customHeight="1">
      <c r="B2174" s="32"/>
      <c r="C2174" s="137" t="s">
        <v>2885</v>
      </c>
      <c r="D2174" s="137" t="s">
        <v>201</v>
      </c>
      <c r="E2174" s="138" t="s">
        <v>2886</v>
      </c>
      <c r="F2174" s="139" t="s">
        <v>2887</v>
      </c>
      <c r="G2174" s="140" t="s">
        <v>204</v>
      </c>
      <c r="H2174" s="141">
        <v>53.44</v>
      </c>
      <c r="I2174" s="142"/>
      <c r="J2174" s="143">
        <f>ROUND(I2174*H2174,2)</f>
        <v>0</v>
      </c>
      <c r="K2174" s="144"/>
      <c r="L2174" s="32"/>
      <c r="M2174" s="145" t="s">
        <v>1</v>
      </c>
      <c r="N2174" s="146" t="s">
        <v>39</v>
      </c>
      <c r="P2174" s="147">
        <f>O2174*H2174</f>
        <v>0</v>
      </c>
      <c r="Q2174" s="147">
        <v>1.3999999999999999E-4</v>
      </c>
      <c r="R2174" s="147">
        <f>Q2174*H2174</f>
        <v>7.4815999999999988E-3</v>
      </c>
      <c r="S2174" s="147">
        <v>0</v>
      </c>
      <c r="T2174" s="148">
        <f>S2174*H2174</f>
        <v>0</v>
      </c>
      <c r="AR2174" s="149" t="s">
        <v>298</v>
      </c>
      <c r="AT2174" s="149" t="s">
        <v>201</v>
      </c>
      <c r="AU2174" s="149" t="s">
        <v>86</v>
      </c>
      <c r="AY2174" s="17" t="s">
        <v>199</v>
      </c>
      <c r="BE2174" s="150">
        <f>IF(N2174="základní",J2174,0)</f>
        <v>0</v>
      </c>
      <c r="BF2174" s="150">
        <f>IF(N2174="snížená",J2174,0)</f>
        <v>0</v>
      </c>
      <c r="BG2174" s="150">
        <f>IF(N2174="zákl. přenesená",J2174,0)</f>
        <v>0</v>
      </c>
      <c r="BH2174" s="150">
        <f>IF(N2174="sníž. přenesená",J2174,0)</f>
        <v>0</v>
      </c>
      <c r="BI2174" s="150">
        <f>IF(N2174="nulová",J2174,0)</f>
        <v>0</v>
      </c>
      <c r="BJ2174" s="17" t="s">
        <v>86</v>
      </c>
      <c r="BK2174" s="150">
        <f>ROUND(I2174*H2174,2)</f>
        <v>0</v>
      </c>
      <c r="BL2174" s="17" t="s">
        <v>298</v>
      </c>
      <c r="BM2174" s="149" t="s">
        <v>2888</v>
      </c>
    </row>
    <row r="2175" spans="2:65" s="12" customFormat="1" ht="12">
      <c r="B2175" s="151"/>
      <c r="D2175" s="152" t="s">
        <v>207</v>
      </c>
      <c r="E2175" s="153" t="s">
        <v>1</v>
      </c>
      <c r="F2175" s="154" t="s">
        <v>2889</v>
      </c>
      <c r="H2175" s="155">
        <v>53.44</v>
      </c>
      <c r="I2175" s="156"/>
      <c r="L2175" s="151"/>
      <c r="M2175" s="157"/>
      <c r="T2175" s="158"/>
      <c r="AT2175" s="153" t="s">
        <v>207</v>
      </c>
      <c r="AU2175" s="153" t="s">
        <v>86</v>
      </c>
      <c r="AV2175" s="12" t="s">
        <v>86</v>
      </c>
      <c r="AW2175" s="12" t="s">
        <v>30</v>
      </c>
      <c r="AX2175" s="12" t="s">
        <v>73</v>
      </c>
      <c r="AY2175" s="153" t="s">
        <v>199</v>
      </c>
    </row>
    <row r="2176" spans="2:65" s="14" customFormat="1" ht="12">
      <c r="B2176" s="166"/>
      <c r="D2176" s="152" t="s">
        <v>207</v>
      </c>
      <c r="E2176" s="167" t="s">
        <v>1</v>
      </c>
      <c r="F2176" s="168" t="s">
        <v>2890</v>
      </c>
      <c r="H2176" s="169">
        <v>53.44</v>
      </c>
      <c r="I2176" s="170"/>
      <c r="L2176" s="166"/>
      <c r="M2176" s="171"/>
      <c r="T2176" s="172"/>
      <c r="AT2176" s="167" t="s">
        <v>207</v>
      </c>
      <c r="AU2176" s="167" t="s">
        <v>86</v>
      </c>
      <c r="AV2176" s="14" t="s">
        <v>223</v>
      </c>
      <c r="AW2176" s="14" t="s">
        <v>30</v>
      </c>
      <c r="AX2176" s="14" t="s">
        <v>73</v>
      </c>
      <c r="AY2176" s="167" t="s">
        <v>199</v>
      </c>
    </row>
    <row r="2177" spans="2:65" s="13" customFormat="1" ht="12">
      <c r="B2177" s="159"/>
      <c r="D2177" s="152" t="s">
        <v>207</v>
      </c>
      <c r="E2177" s="160" t="s">
        <v>1</v>
      </c>
      <c r="F2177" s="161" t="s">
        <v>209</v>
      </c>
      <c r="H2177" s="162">
        <v>53.44</v>
      </c>
      <c r="I2177" s="163"/>
      <c r="L2177" s="159"/>
      <c r="M2177" s="164"/>
      <c r="T2177" s="165"/>
      <c r="AT2177" s="160" t="s">
        <v>207</v>
      </c>
      <c r="AU2177" s="160" t="s">
        <v>86</v>
      </c>
      <c r="AV2177" s="13" t="s">
        <v>205</v>
      </c>
      <c r="AW2177" s="13" t="s">
        <v>30</v>
      </c>
      <c r="AX2177" s="13" t="s">
        <v>80</v>
      </c>
      <c r="AY2177" s="160" t="s">
        <v>199</v>
      </c>
    </row>
    <row r="2178" spans="2:65" s="1" customFormat="1" ht="24.25" customHeight="1">
      <c r="B2178" s="32"/>
      <c r="C2178" s="137" t="s">
        <v>2891</v>
      </c>
      <c r="D2178" s="137" t="s">
        <v>201</v>
      </c>
      <c r="E2178" s="138" t="s">
        <v>2892</v>
      </c>
      <c r="F2178" s="139" t="s">
        <v>2893</v>
      </c>
      <c r="G2178" s="140" t="s">
        <v>204</v>
      </c>
      <c r="H2178" s="141">
        <v>54.563000000000002</v>
      </c>
      <c r="I2178" s="142"/>
      <c r="J2178" s="143">
        <f>ROUND(I2178*H2178,2)</f>
        <v>0</v>
      </c>
      <c r="K2178" s="144"/>
      <c r="L2178" s="32"/>
      <c r="M2178" s="145" t="s">
        <v>1</v>
      </c>
      <c r="N2178" s="146" t="s">
        <v>39</v>
      </c>
      <c r="P2178" s="147">
        <f>O2178*H2178</f>
        <v>0</v>
      </c>
      <c r="Q2178" s="147">
        <v>2.5000000000000001E-4</v>
      </c>
      <c r="R2178" s="147">
        <f>Q2178*H2178</f>
        <v>1.364075E-2</v>
      </c>
      <c r="S2178" s="147">
        <v>0</v>
      </c>
      <c r="T2178" s="148">
        <f>S2178*H2178</f>
        <v>0</v>
      </c>
      <c r="AR2178" s="149" t="s">
        <v>298</v>
      </c>
      <c r="AT2178" s="149" t="s">
        <v>201</v>
      </c>
      <c r="AU2178" s="149" t="s">
        <v>86</v>
      </c>
      <c r="AY2178" s="17" t="s">
        <v>199</v>
      </c>
      <c r="BE2178" s="150">
        <f>IF(N2178="základní",J2178,0)</f>
        <v>0</v>
      </c>
      <c r="BF2178" s="150">
        <f>IF(N2178="snížená",J2178,0)</f>
        <v>0</v>
      </c>
      <c r="BG2178" s="150">
        <f>IF(N2178="zákl. přenesená",J2178,0)</f>
        <v>0</v>
      </c>
      <c r="BH2178" s="150">
        <f>IF(N2178="sníž. přenesená",J2178,0)</f>
        <v>0</v>
      </c>
      <c r="BI2178" s="150">
        <f>IF(N2178="nulová",J2178,0)</f>
        <v>0</v>
      </c>
      <c r="BJ2178" s="17" t="s">
        <v>86</v>
      </c>
      <c r="BK2178" s="150">
        <f>ROUND(I2178*H2178,2)</f>
        <v>0</v>
      </c>
      <c r="BL2178" s="17" t="s">
        <v>298</v>
      </c>
      <c r="BM2178" s="149" t="s">
        <v>2894</v>
      </c>
    </row>
    <row r="2179" spans="2:65" s="12" customFormat="1" ht="12">
      <c r="B2179" s="151"/>
      <c r="D2179" s="152" t="s">
        <v>207</v>
      </c>
      <c r="E2179" s="153" t="s">
        <v>1</v>
      </c>
      <c r="F2179" s="154" t="s">
        <v>2895</v>
      </c>
      <c r="H2179" s="155">
        <v>10.02</v>
      </c>
      <c r="I2179" s="156"/>
      <c r="L2179" s="151"/>
      <c r="M2179" s="157"/>
      <c r="T2179" s="158"/>
      <c r="AT2179" s="153" t="s">
        <v>207</v>
      </c>
      <c r="AU2179" s="153" t="s">
        <v>86</v>
      </c>
      <c r="AV2179" s="12" t="s">
        <v>86</v>
      </c>
      <c r="AW2179" s="12" t="s">
        <v>30</v>
      </c>
      <c r="AX2179" s="12" t="s">
        <v>73</v>
      </c>
      <c r="AY2179" s="153" t="s">
        <v>199</v>
      </c>
    </row>
    <row r="2180" spans="2:65" s="14" customFormat="1" ht="12">
      <c r="B2180" s="166"/>
      <c r="D2180" s="152" t="s">
        <v>207</v>
      </c>
      <c r="E2180" s="167" t="s">
        <v>1</v>
      </c>
      <c r="F2180" s="168" t="s">
        <v>2896</v>
      </c>
      <c r="H2180" s="169">
        <v>10.02</v>
      </c>
      <c r="I2180" s="170"/>
      <c r="L2180" s="166"/>
      <c r="M2180" s="171"/>
      <c r="T2180" s="172"/>
      <c r="AT2180" s="167" t="s">
        <v>207</v>
      </c>
      <c r="AU2180" s="167" t="s">
        <v>86</v>
      </c>
      <c r="AV2180" s="14" t="s">
        <v>223</v>
      </c>
      <c r="AW2180" s="14" t="s">
        <v>30</v>
      </c>
      <c r="AX2180" s="14" t="s">
        <v>73</v>
      </c>
      <c r="AY2180" s="167" t="s">
        <v>199</v>
      </c>
    </row>
    <row r="2181" spans="2:65" s="12" customFormat="1" ht="12">
      <c r="B2181" s="151"/>
      <c r="D2181" s="152" t="s">
        <v>207</v>
      </c>
      <c r="E2181" s="153" t="s">
        <v>1</v>
      </c>
      <c r="F2181" s="154" t="s">
        <v>2897</v>
      </c>
      <c r="H2181" s="155">
        <v>8.8629999999999995</v>
      </c>
      <c r="I2181" s="156"/>
      <c r="L2181" s="151"/>
      <c r="M2181" s="157"/>
      <c r="T2181" s="158"/>
      <c r="AT2181" s="153" t="s">
        <v>207</v>
      </c>
      <c r="AU2181" s="153" t="s">
        <v>86</v>
      </c>
      <c r="AV2181" s="12" t="s">
        <v>86</v>
      </c>
      <c r="AW2181" s="12" t="s">
        <v>30</v>
      </c>
      <c r="AX2181" s="12" t="s">
        <v>73</v>
      </c>
      <c r="AY2181" s="153" t="s">
        <v>199</v>
      </c>
    </row>
    <row r="2182" spans="2:65" s="14" customFormat="1" ht="12">
      <c r="B2182" s="166"/>
      <c r="D2182" s="152" t="s">
        <v>207</v>
      </c>
      <c r="E2182" s="167" t="s">
        <v>1</v>
      </c>
      <c r="F2182" s="168" t="s">
        <v>2898</v>
      </c>
      <c r="H2182" s="169">
        <v>8.8629999999999995</v>
      </c>
      <c r="I2182" s="170"/>
      <c r="L2182" s="166"/>
      <c r="M2182" s="171"/>
      <c r="T2182" s="172"/>
      <c r="AT2182" s="167" t="s">
        <v>207</v>
      </c>
      <c r="AU2182" s="167" t="s">
        <v>86</v>
      </c>
      <c r="AV2182" s="14" t="s">
        <v>223</v>
      </c>
      <c r="AW2182" s="14" t="s">
        <v>30</v>
      </c>
      <c r="AX2182" s="14" t="s">
        <v>73</v>
      </c>
      <c r="AY2182" s="167" t="s">
        <v>199</v>
      </c>
    </row>
    <row r="2183" spans="2:65" s="12" customFormat="1" ht="12">
      <c r="B2183" s="151"/>
      <c r="D2183" s="152" t="s">
        <v>207</v>
      </c>
      <c r="E2183" s="153" t="s">
        <v>1</v>
      </c>
      <c r="F2183" s="154" t="s">
        <v>2899</v>
      </c>
      <c r="H2183" s="155">
        <v>8.9600000000000009</v>
      </c>
      <c r="I2183" s="156"/>
      <c r="L2183" s="151"/>
      <c r="M2183" s="157"/>
      <c r="T2183" s="158"/>
      <c r="AT2183" s="153" t="s">
        <v>207</v>
      </c>
      <c r="AU2183" s="153" t="s">
        <v>86</v>
      </c>
      <c r="AV2183" s="12" t="s">
        <v>86</v>
      </c>
      <c r="AW2183" s="12" t="s">
        <v>30</v>
      </c>
      <c r="AX2183" s="12" t="s">
        <v>73</v>
      </c>
      <c r="AY2183" s="153" t="s">
        <v>199</v>
      </c>
    </row>
    <row r="2184" spans="2:65" s="14" customFormat="1" ht="12">
      <c r="B2184" s="166"/>
      <c r="D2184" s="152" t="s">
        <v>207</v>
      </c>
      <c r="E2184" s="167" t="s">
        <v>1</v>
      </c>
      <c r="F2184" s="168" t="s">
        <v>2900</v>
      </c>
      <c r="H2184" s="169">
        <v>8.9600000000000009</v>
      </c>
      <c r="I2184" s="170"/>
      <c r="L2184" s="166"/>
      <c r="M2184" s="171"/>
      <c r="T2184" s="172"/>
      <c r="AT2184" s="167" t="s">
        <v>207</v>
      </c>
      <c r="AU2184" s="167" t="s">
        <v>86</v>
      </c>
      <c r="AV2184" s="14" t="s">
        <v>223</v>
      </c>
      <c r="AW2184" s="14" t="s">
        <v>30</v>
      </c>
      <c r="AX2184" s="14" t="s">
        <v>73</v>
      </c>
      <c r="AY2184" s="167" t="s">
        <v>199</v>
      </c>
    </row>
    <row r="2185" spans="2:65" s="12" customFormat="1" ht="12">
      <c r="B2185" s="151"/>
      <c r="D2185" s="152" t="s">
        <v>207</v>
      </c>
      <c r="E2185" s="153" t="s">
        <v>1</v>
      </c>
      <c r="F2185" s="154" t="s">
        <v>2901</v>
      </c>
      <c r="H2185" s="155">
        <v>26.72</v>
      </c>
      <c r="I2185" s="156"/>
      <c r="L2185" s="151"/>
      <c r="M2185" s="157"/>
      <c r="T2185" s="158"/>
      <c r="AT2185" s="153" t="s">
        <v>207</v>
      </c>
      <c r="AU2185" s="153" t="s">
        <v>86</v>
      </c>
      <c r="AV2185" s="12" t="s">
        <v>86</v>
      </c>
      <c r="AW2185" s="12" t="s">
        <v>30</v>
      </c>
      <c r="AX2185" s="12" t="s">
        <v>73</v>
      </c>
      <c r="AY2185" s="153" t="s">
        <v>199</v>
      </c>
    </row>
    <row r="2186" spans="2:65" s="14" customFormat="1" ht="12">
      <c r="B2186" s="166"/>
      <c r="D2186" s="152" t="s">
        <v>207</v>
      </c>
      <c r="E2186" s="167" t="s">
        <v>1</v>
      </c>
      <c r="F2186" s="168" t="s">
        <v>2902</v>
      </c>
      <c r="H2186" s="169">
        <v>26.72</v>
      </c>
      <c r="I2186" s="170"/>
      <c r="L2186" s="166"/>
      <c r="M2186" s="171"/>
      <c r="T2186" s="172"/>
      <c r="AT2186" s="167" t="s">
        <v>207</v>
      </c>
      <c r="AU2186" s="167" t="s">
        <v>86</v>
      </c>
      <c r="AV2186" s="14" t="s">
        <v>223</v>
      </c>
      <c r="AW2186" s="14" t="s">
        <v>30</v>
      </c>
      <c r="AX2186" s="14" t="s">
        <v>73</v>
      </c>
      <c r="AY2186" s="167" t="s">
        <v>199</v>
      </c>
    </row>
    <row r="2187" spans="2:65" s="13" customFormat="1" ht="12">
      <c r="B2187" s="159"/>
      <c r="D2187" s="152" t="s">
        <v>207</v>
      </c>
      <c r="E2187" s="160" t="s">
        <v>1</v>
      </c>
      <c r="F2187" s="161" t="s">
        <v>209</v>
      </c>
      <c r="H2187" s="162">
        <v>54.563000000000002</v>
      </c>
      <c r="I2187" s="163"/>
      <c r="L2187" s="159"/>
      <c r="M2187" s="164"/>
      <c r="T2187" s="165"/>
      <c r="AT2187" s="160" t="s">
        <v>207</v>
      </c>
      <c r="AU2187" s="160" t="s">
        <v>86</v>
      </c>
      <c r="AV2187" s="13" t="s">
        <v>205</v>
      </c>
      <c r="AW2187" s="13" t="s">
        <v>30</v>
      </c>
      <c r="AX2187" s="13" t="s">
        <v>80</v>
      </c>
      <c r="AY2187" s="160" t="s">
        <v>199</v>
      </c>
    </row>
    <row r="2188" spans="2:65" s="1" customFormat="1" ht="24.25" customHeight="1">
      <c r="B2188" s="32"/>
      <c r="C2188" s="137" t="s">
        <v>2903</v>
      </c>
      <c r="D2188" s="137" t="s">
        <v>201</v>
      </c>
      <c r="E2188" s="138" t="s">
        <v>2904</v>
      </c>
      <c r="F2188" s="139" t="s">
        <v>2905</v>
      </c>
      <c r="G2188" s="140" t="s">
        <v>204</v>
      </c>
      <c r="H2188" s="141">
        <v>35.340000000000003</v>
      </c>
      <c r="I2188" s="142"/>
      <c r="J2188" s="143">
        <f>ROUND(I2188*H2188,2)</f>
        <v>0</v>
      </c>
      <c r="K2188" s="144"/>
      <c r="L2188" s="32"/>
      <c r="M2188" s="145" t="s">
        <v>1</v>
      </c>
      <c r="N2188" s="146" t="s">
        <v>39</v>
      </c>
      <c r="P2188" s="147">
        <f>O2188*H2188</f>
        <v>0</v>
      </c>
      <c r="Q2188" s="147">
        <v>1.3999999999999999E-4</v>
      </c>
      <c r="R2188" s="147">
        <f>Q2188*H2188</f>
        <v>4.9475999999999999E-3</v>
      </c>
      <c r="S2188" s="147">
        <v>0</v>
      </c>
      <c r="T2188" s="148">
        <f>S2188*H2188</f>
        <v>0</v>
      </c>
      <c r="AR2188" s="149" t="s">
        <v>298</v>
      </c>
      <c r="AT2188" s="149" t="s">
        <v>201</v>
      </c>
      <c r="AU2188" s="149" t="s">
        <v>86</v>
      </c>
      <c r="AY2188" s="17" t="s">
        <v>199</v>
      </c>
      <c r="BE2188" s="150">
        <f>IF(N2188="základní",J2188,0)</f>
        <v>0</v>
      </c>
      <c r="BF2188" s="150">
        <f>IF(N2188="snížená",J2188,0)</f>
        <v>0</v>
      </c>
      <c r="BG2188" s="150">
        <f>IF(N2188="zákl. přenesená",J2188,0)</f>
        <v>0</v>
      </c>
      <c r="BH2188" s="150">
        <f>IF(N2188="sníž. přenesená",J2188,0)</f>
        <v>0</v>
      </c>
      <c r="BI2188" s="150">
        <f>IF(N2188="nulová",J2188,0)</f>
        <v>0</v>
      </c>
      <c r="BJ2188" s="17" t="s">
        <v>86</v>
      </c>
      <c r="BK2188" s="150">
        <f>ROUND(I2188*H2188,2)</f>
        <v>0</v>
      </c>
      <c r="BL2188" s="17" t="s">
        <v>298</v>
      </c>
      <c r="BM2188" s="149" t="s">
        <v>2906</v>
      </c>
    </row>
    <row r="2189" spans="2:65" s="12" customFormat="1" ht="12">
      <c r="B2189" s="151"/>
      <c r="D2189" s="152" t="s">
        <v>207</v>
      </c>
      <c r="E2189" s="153" t="s">
        <v>1</v>
      </c>
      <c r="F2189" s="154" t="s">
        <v>2907</v>
      </c>
      <c r="H2189" s="155">
        <v>7.1440000000000001</v>
      </c>
      <c r="I2189" s="156"/>
      <c r="L2189" s="151"/>
      <c r="M2189" s="157"/>
      <c r="T2189" s="158"/>
      <c r="AT2189" s="153" t="s">
        <v>207</v>
      </c>
      <c r="AU2189" s="153" t="s">
        <v>86</v>
      </c>
      <c r="AV2189" s="12" t="s">
        <v>86</v>
      </c>
      <c r="AW2189" s="12" t="s">
        <v>30</v>
      </c>
      <c r="AX2189" s="12" t="s">
        <v>73</v>
      </c>
      <c r="AY2189" s="153" t="s">
        <v>199</v>
      </c>
    </row>
    <row r="2190" spans="2:65" s="12" customFormat="1" ht="12">
      <c r="B2190" s="151"/>
      <c r="D2190" s="152" t="s">
        <v>207</v>
      </c>
      <c r="E2190" s="153" t="s">
        <v>1</v>
      </c>
      <c r="F2190" s="154" t="s">
        <v>2908</v>
      </c>
      <c r="H2190" s="155">
        <v>1.8240000000000001</v>
      </c>
      <c r="I2190" s="156"/>
      <c r="L2190" s="151"/>
      <c r="M2190" s="157"/>
      <c r="T2190" s="158"/>
      <c r="AT2190" s="153" t="s">
        <v>207</v>
      </c>
      <c r="AU2190" s="153" t="s">
        <v>86</v>
      </c>
      <c r="AV2190" s="12" t="s">
        <v>86</v>
      </c>
      <c r="AW2190" s="12" t="s">
        <v>30</v>
      </c>
      <c r="AX2190" s="12" t="s">
        <v>73</v>
      </c>
      <c r="AY2190" s="153" t="s">
        <v>199</v>
      </c>
    </row>
    <row r="2191" spans="2:65" s="12" customFormat="1" ht="12">
      <c r="B2191" s="151"/>
      <c r="D2191" s="152" t="s">
        <v>207</v>
      </c>
      <c r="E2191" s="153" t="s">
        <v>1</v>
      </c>
      <c r="F2191" s="154" t="s">
        <v>2909</v>
      </c>
      <c r="H2191" s="155">
        <v>11.172000000000001</v>
      </c>
      <c r="I2191" s="156"/>
      <c r="L2191" s="151"/>
      <c r="M2191" s="157"/>
      <c r="T2191" s="158"/>
      <c r="AT2191" s="153" t="s">
        <v>207</v>
      </c>
      <c r="AU2191" s="153" t="s">
        <v>86</v>
      </c>
      <c r="AV2191" s="12" t="s">
        <v>86</v>
      </c>
      <c r="AW2191" s="12" t="s">
        <v>30</v>
      </c>
      <c r="AX2191" s="12" t="s">
        <v>73</v>
      </c>
      <c r="AY2191" s="153" t="s">
        <v>199</v>
      </c>
    </row>
    <row r="2192" spans="2:65" s="12" customFormat="1" ht="12">
      <c r="B2192" s="151"/>
      <c r="D2192" s="152" t="s">
        <v>207</v>
      </c>
      <c r="E2192" s="153" t="s">
        <v>1</v>
      </c>
      <c r="F2192" s="154" t="s">
        <v>2910</v>
      </c>
      <c r="H2192" s="155">
        <v>15.2</v>
      </c>
      <c r="I2192" s="156"/>
      <c r="L2192" s="151"/>
      <c r="M2192" s="157"/>
      <c r="T2192" s="158"/>
      <c r="AT2192" s="153" t="s">
        <v>207</v>
      </c>
      <c r="AU2192" s="153" t="s">
        <v>86</v>
      </c>
      <c r="AV2192" s="12" t="s">
        <v>86</v>
      </c>
      <c r="AW2192" s="12" t="s">
        <v>30</v>
      </c>
      <c r="AX2192" s="12" t="s">
        <v>73</v>
      </c>
      <c r="AY2192" s="153" t="s">
        <v>199</v>
      </c>
    </row>
    <row r="2193" spans="2:65" s="13" customFormat="1" ht="12">
      <c r="B2193" s="159"/>
      <c r="D2193" s="152" t="s">
        <v>207</v>
      </c>
      <c r="E2193" s="160" t="s">
        <v>1</v>
      </c>
      <c r="F2193" s="161" t="s">
        <v>2911</v>
      </c>
      <c r="H2193" s="162">
        <v>35.340000000000003</v>
      </c>
      <c r="I2193" s="163"/>
      <c r="L2193" s="159"/>
      <c r="M2193" s="164"/>
      <c r="T2193" s="165"/>
      <c r="AT2193" s="160" t="s">
        <v>207</v>
      </c>
      <c r="AU2193" s="160" t="s">
        <v>86</v>
      </c>
      <c r="AV2193" s="13" t="s">
        <v>205</v>
      </c>
      <c r="AW2193" s="13" t="s">
        <v>30</v>
      </c>
      <c r="AX2193" s="13" t="s">
        <v>80</v>
      </c>
      <c r="AY2193" s="160" t="s">
        <v>199</v>
      </c>
    </row>
    <row r="2194" spans="2:65" s="1" customFormat="1" ht="24.25" customHeight="1">
      <c r="B2194" s="32"/>
      <c r="C2194" s="137" t="s">
        <v>2912</v>
      </c>
      <c r="D2194" s="137" t="s">
        <v>201</v>
      </c>
      <c r="E2194" s="138" t="s">
        <v>2913</v>
      </c>
      <c r="F2194" s="139" t="s">
        <v>2914</v>
      </c>
      <c r="G2194" s="140" t="s">
        <v>204</v>
      </c>
      <c r="H2194" s="141">
        <v>35.340000000000003</v>
      </c>
      <c r="I2194" s="142"/>
      <c r="J2194" s="143">
        <f>ROUND(I2194*H2194,2)</f>
        <v>0</v>
      </c>
      <c r="K2194" s="144"/>
      <c r="L2194" s="32"/>
      <c r="M2194" s="145" t="s">
        <v>1</v>
      </c>
      <c r="N2194" s="146" t="s">
        <v>39</v>
      </c>
      <c r="P2194" s="147">
        <f>O2194*H2194</f>
        <v>0</v>
      </c>
      <c r="Q2194" s="147">
        <v>1.2E-4</v>
      </c>
      <c r="R2194" s="147">
        <f>Q2194*H2194</f>
        <v>4.2408000000000003E-3</v>
      </c>
      <c r="S2194" s="147">
        <v>0</v>
      </c>
      <c r="T2194" s="148">
        <f>S2194*H2194</f>
        <v>0</v>
      </c>
      <c r="AR2194" s="149" t="s">
        <v>298</v>
      </c>
      <c r="AT2194" s="149" t="s">
        <v>201</v>
      </c>
      <c r="AU2194" s="149" t="s">
        <v>86</v>
      </c>
      <c r="AY2194" s="17" t="s">
        <v>199</v>
      </c>
      <c r="BE2194" s="150">
        <f>IF(N2194="základní",J2194,0)</f>
        <v>0</v>
      </c>
      <c r="BF2194" s="150">
        <f>IF(N2194="snížená",J2194,0)</f>
        <v>0</v>
      </c>
      <c r="BG2194" s="150">
        <f>IF(N2194="zákl. přenesená",J2194,0)</f>
        <v>0</v>
      </c>
      <c r="BH2194" s="150">
        <f>IF(N2194="sníž. přenesená",J2194,0)</f>
        <v>0</v>
      </c>
      <c r="BI2194" s="150">
        <f>IF(N2194="nulová",J2194,0)</f>
        <v>0</v>
      </c>
      <c r="BJ2194" s="17" t="s">
        <v>86</v>
      </c>
      <c r="BK2194" s="150">
        <f>ROUND(I2194*H2194,2)</f>
        <v>0</v>
      </c>
      <c r="BL2194" s="17" t="s">
        <v>298</v>
      </c>
      <c r="BM2194" s="149" t="s">
        <v>2915</v>
      </c>
    </row>
    <row r="2195" spans="2:65" s="12" customFormat="1" ht="12">
      <c r="B2195" s="151"/>
      <c r="D2195" s="152" t="s">
        <v>207</v>
      </c>
      <c r="E2195" s="153" t="s">
        <v>1</v>
      </c>
      <c r="F2195" s="154" t="s">
        <v>2907</v>
      </c>
      <c r="H2195" s="155">
        <v>7.1440000000000001</v>
      </c>
      <c r="I2195" s="156"/>
      <c r="L2195" s="151"/>
      <c r="M2195" s="157"/>
      <c r="T2195" s="158"/>
      <c r="AT2195" s="153" t="s">
        <v>207</v>
      </c>
      <c r="AU2195" s="153" t="s">
        <v>86</v>
      </c>
      <c r="AV2195" s="12" t="s">
        <v>86</v>
      </c>
      <c r="AW2195" s="12" t="s">
        <v>30</v>
      </c>
      <c r="AX2195" s="12" t="s">
        <v>73</v>
      </c>
      <c r="AY2195" s="153" t="s">
        <v>199</v>
      </c>
    </row>
    <row r="2196" spans="2:65" s="12" customFormat="1" ht="12">
      <c r="B2196" s="151"/>
      <c r="D2196" s="152" t="s">
        <v>207</v>
      </c>
      <c r="E2196" s="153" t="s">
        <v>1</v>
      </c>
      <c r="F2196" s="154" t="s">
        <v>2908</v>
      </c>
      <c r="H2196" s="155">
        <v>1.8240000000000001</v>
      </c>
      <c r="I2196" s="156"/>
      <c r="L2196" s="151"/>
      <c r="M2196" s="157"/>
      <c r="T2196" s="158"/>
      <c r="AT2196" s="153" t="s">
        <v>207</v>
      </c>
      <c r="AU2196" s="153" t="s">
        <v>86</v>
      </c>
      <c r="AV2196" s="12" t="s">
        <v>86</v>
      </c>
      <c r="AW2196" s="12" t="s">
        <v>30</v>
      </c>
      <c r="AX2196" s="12" t="s">
        <v>73</v>
      </c>
      <c r="AY2196" s="153" t="s">
        <v>199</v>
      </c>
    </row>
    <row r="2197" spans="2:65" s="12" customFormat="1" ht="12">
      <c r="B2197" s="151"/>
      <c r="D2197" s="152" t="s">
        <v>207</v>
      </c>
      <c r="E2197" s="153" t="s">
        <v>1</v>
      </c>
      <c r="F2197" s="154" t="s">
        <v>2909</v>
      </c>
      <c r="H2197" s="155">
        <v>11.172000000000001</v>
      </c>
      <c r="I2197" s="156"/>
      <c r="L2197" s="151"/>
      <c r="M2197" s="157"/>
      <c r="T2197" s="158"/>
      <c r="AT2197" s="153" t="s">
        <v>207</v>
      </c>
      <c r="AU2197" s="153" t="s">
        <v>86</v>
      </c>
      <c r="AV2197" s="12" t="s">
        <v>86</v>
      </c>
      <c r="AW2197" s="12" t="s">
        <v>30</v>
      </c>
      <c r="AX2197" s="12" t="s">
        <v>73</v>
      </c>
      <c r="AY2197" s="153" t="s">
        <v>199</v>
      </c>
    </row>
    <row r="2198" spans="2:65" s="12" customFormat="1" ht="12">
      <c r="B2198" s="151"/>
      <c r="D2198" s="152" t="s">
        <v>207</v>
      </c>
      <c r="E2198" s="153" t="s">
        <v>1</v>
      </c>
      <c r="F2198" s="154" t="s">
        <v>2910</v>
      </c>
      <c r="H2198" s="155">
        <v>15.2</v>
      </c>
      <c r="I2198" s="156"/>
      <c r="L2198" s="151"/>
      <c r="M2198" s="157"/>
      <c r="T2198" s="158"/>
      <c r="AT2198" s="153" t="s">
        <v>207</v>
      </c>
      <c r="AU2198" s="153" t="s">
        <v>86</v>
      </c>
      <c r="AV2198" s="12" t="s">
        <v>86</v>
      </c>
      <c r="AW2198" s="12" t="s">
        <v>30</v>
      </c>
      <c r="AX2198" s="12" t="s">
        <v>73</v>
      </c>
      <c r="AY2198" s="153" t="s">
        <v>199</v>
      </c>
    </row>
    <row r="2199" spans="2:65" s="13" customFormat="1" ht="12">
      <c r="B2199" s="159"/>
      <c r="D2199" s="152" t="s">
        <v>207</v>
      </c>
      <c r="E2199" s="160" t="s">
        <v>1</v>
      </c>
      <c r="F2199" s="161" t="s">
        <v>2911</v>
      </c>
      <c r="H2199" s="162">
        <v>35.340000000000003</v>
      </c>
      <c r="I2199" s="163"/>
      <c r="L2199" s="159"/>
      <c r="M2199" s="164"/>
      <c r="T2199" s="165"/>
      <c r="AT2199" s="160" t="s">
        <v>207</v>
      </c>
      <c r="AU2199" s="160" t="s">
        <v>86</v>
      </c>
      <c r="AV2199" s="13" t="s">
        <v>205</v>
      </c>
      <c r="AW2199" s="13" t="s">
        <v>30</v>
      </c>
      <c r="AX2199" s="13" t="s">
        <v>80</v>
      </c>
      <c r="AY2199" s="160" t="s">
        <v>199</v>
      </c>
    </row>
    <row r="2200" spans="2:65" s="1" customFormat="1" ht="24.25" customHeight="1">
      <c r="B2200" s="32"/>
      <c r="C2200" s="137" t="s">
        <v>2916</v>
      </c>
      <c r="D2200" s="137" t="s">
        <v>201</v>
      </c>
      <c r="E2200" s="138" t="s">
        <v>2917</v>
      </c>
      <c r="F2200" s="139" t="s">
        <v>2918</v>
      </c>
      <c r="G2200" s="140" t="s">
        <v>204</v>
      </c>
      <c r="H2200" s="141">
        <v>35.340000000000003</v>
      </c>
      <c r="I2200" s="142"/>
      <c r="J2200" s="143">
        <f>ROUND(I2200*H2200,2)</f>
        <v>0</v>
      </c>
      <c r="K2200" s="144"/>
      <c r="L2200" s="32"/>
      <c r="M2200" s="145" t="s">
        <v>1</v>
      </c>
      <c r="N2200" s="146" t="s">
        <v>39</v>
      </c>
      <c r="P2200" s="147">
        <f>O2200*H2200</f>
        <v>0</v>
      </c>
      <c r="Q2200" s="147">
        <v>1.2E-4</v>
      </c>
      <c r="R2200" s="147">
        <f>Q2200*H2200</f>
        <v>4.2408000000000003E-3</v>
      </c>
      <c r="S2200" s="147">
        <v>0</v>
      </c>
      <c r="T2200" s="148">
        <f>S2200*H2200</f>
        <v>0</v>
      </c>
      <c r="AR2200" s="149" t="s">
        <v>298</v>
      </c>
      <c r="AT2200" s="149" t="s">
        <v>201</v>
      </c>
      <c r="AU2200" s="149" t="s">
        <v>86</v>
      </c>
      <c r="AY2200" s="17" t="s">
        <v>199</v>
      </c>
      <c r="BE2200" s="150">
        <f>IF(N2200="základní",J2200,0)</f>
        <v>0</v>
      </c>
      <c r="BF2200" s="150">
        <f>IF(N2200="snížená",J2200,0)</f>
        <v>0</v>
      </c>
      <c r="BG2200" s="150">
        <f>IF(N2200="zákl. přenesená",J2200,0)</f>
        <v>0</v>
      </c>
      <c r="BH2200" s="150">
        <f>IF(N2200="sníž. přenesená",J2200,0)</f>
        <v>0</v>
      </c>
      <c r="BI2200" s="150">
        <f>IF(N2200="nulová",J2200,0)</f>
        <v>0</v>
      </c>
      <c r="BJ2200" s="17" t="s">
        <v>86</v>
      </c>
      <c r="BK2200" s="150">
        <f>ROUND(I2200*H2200,2)</f>
        <v>0</v>
      </c>
      <c r="BL2200" s="17" t="s">
        <v>298</v>
      </c>
      <c r="BM2200" s="149" t="s">
        <v>2919</v>
      </c>
    </row>
    <row r="2201" spans="2:65" s="12" customFormat="1" ht="12">
      <c r="B2201" s="151"/>
      <c r="D2201" s="152" t="s">
        <v>207</v>
      </c>
      <c r="E2201" s="153" t="s">
        <v>1</v>
      </c>
      <c r="F2201" s="154" t="s">
        <v>2907</v>
      </c>
      <c r="H2201" s="155">
        <v>7.1440000000000001</v>
      </c>
      <c r="I2201" s="156"/>
      <c r="L2201" s="151"/>
      <c r="M2201" s="157"/>
      <c r="T2201" s="158"/>
      <c r="AT2201" s="153" t="s">
        <v>207</v>
      </c>
      <c r="AU2201" s="153" t="s">
        <v>86</v>
      </c>
      <c r="AV2201" s="12" t="s">
        <v>86</v>
      </c>
      <c r="AW2201" s="12" t="s">
        <v>30</v>
      </c>
      <c r="AX2201" s="12" t="s">
        <v>73</v>
      </c>
      <c r="AY2201" s="153" t="s">
        <v>199</v>
      </c>
    </row>
    <row r="2202" spans="2:65" s="12" customFormat="1" ht="12">
      <c r="B2202" s="151"/>
      <c r="D2202" s="152" t="s">
        <v>207</v>
      </c>
      <c r="E2202" s="153" t="s">
        <v>1</v>
      </c>
      <c r="F2202" s="154" t="s">
        <v>2908</v>
      </c>
      <c r="H2202" s="155">
        <v>1.8240000000000001</v>
      </c>
      <c r="I2202" s="156"/>
      <c r="L2202" s="151"/>
      <c r="M2202" s="157"/>
      <c r="T2202" s="158"/>
      <c r="AT2202" s="153" t="s">
        <v>207</v>
      </c>
      <c r="AU2202" s="153" t="s">
        <v>86</v>
      </c>
      <c r="AV2202" s="12" t="s">
        <v>86</v>
      </c>
      <c r="AW2202" s="12" t="s">
        <v>30</v>
      </c>
      <c r="AX2202" s="12" t="s">
        <v>73</v>
      </c>
      <c r="AY2202" s="153" t="s">
        <v>199</v>
      </c>
    </row>
    <row r="2203" spans="2:65" s="12" customFormat="1" ht="12">
      <c r="B2203" s="151"/>
      <c r="D2203" s="152" t="s">
        <v>207</v>
      </c>
      <c r="E2203" s="153" t="s">
        <v>1</v>
      </c>
      <c r="F2203" s="154" t="s">
        <v>2909</v>
      </c>
      <c r="H2203" s="155">
        <v>11.172000000000001</v>
      </c>
      <c r="I2203" s="156"/>
      <c r="L2203" s="151"/>
      <c r="M2203" s="157"/>
      <c r="T2203" s="158"/>
      <c r="AT2203" s="153" t="s">
        <v>207</v>
      </c>
      <c r="AU2203" s="153" t="s">
        <v>86</v>
      </c>
      <c r="AV2203" s="12" t="s">
        <v>86</v>
      </c>
      <c r="AW2203" s="12" t="s">
        <v>30</v>
      </c>
      <c r="AX2203" s="12" t="s">
        <v>73</v>
      </c>
      <c r="AY2203" s="153" t="s">
        <v>199</v>
      </c>
    </row>
    <row r="2204" spans="2:65" s="12" customFormat="1" ht="12">
      <c r="B2204" s="151"/>
      <c r="D2204" s="152" t="s">
        <v>207</v>
      </c>
      <c r="E2204" s="153" t="s">
        <v>1</v>
      </c>
      <c r="F2204" s="154" t="s">
        <v>2910</v>
      </c>
      <c r="H2204" s="155">
        <v>15.2</v>
      </c>
      <c r="I2204" s="156"/>
      <c r="L2204" s="151"/>
      <c r="M2204" s="157"/>
      <c r="T2204" s="158"/>
      <c r="AT2204" s="153" t="s">
        <v>207</v>
      </c>
      <c r="AU2204" s="153" t="s">
        <v>86</v>
      </c>
      <c r="AV2204" s="12" t="s">
        <v>86</v>
      </c>
      <c r="AW2204" s="12" t="s">
        <v>30</v>
      </c>
      <c r="AX2204" s="12" t="s">
        <v>73</v>
      </c>
      <c r="AY2204" s="153" t="s">
        <v>199</v>
      </c>
    </row>
    <row r="2205" spans="2:65" s="13" customFormat="1" ht="12">
      <c r="B2205" s="159"/>
      <c r="D2205" s="152" t="s">
        <v>207</v>
      </c>
      <c r="E2205" s="160" t="s">
        <v>1</v>
      </c>
      <c r="F2205" s="161" t="s">
        <v>2911</v>
      </c>
      <c r="H2205" s="162">
        <v>35.340000000000003</v>
      </c>
      <c r="I2205" s="163"/>
      <c r="L2205" s="159"/>
      <c r="M2205" s="164"/>
      <c r="T2205" s="165"/>
      <c r="AT2205" s="160" t="s">
        <v>207</v>
      </c>
      <c r="AU2205" s="160" t="s">
        <v>86</v>
      </c>
      <c r="AV2205" s="13" t="s">
        <v>205</v>
      </c>
      <c r="AW2205" s="13" t="s">
        <v>30</v>
      </c>
      <c r="AX2205" s="13" t="s">
        <v>80</v>
      </c>
      <c r="AY2205" s="160" t="s">
        <v>199</v>
      </c>
    </row>
    <row r="2206" spans="2:65" s="11" customFormat="1" ht="23" customHeight="1">
      <c r="B2206" s="125"/>
      <c r="D2206" s="126" t="s">
        <v>72</v>
      </c>
      <c r="E2206" s="135" t="s">
        <v>2920</v>
      </c>
      <c r="F2206" s="135" t="s">
        <v>2921</v>
      </c>
      <c r="I2206" s="128"/>
      <c r="J2206" s="136">
        <f>BK2206</f>
        <v>0</v>
      </c>
      <c r="L2206" s="125"/>
      <c r="M2206" s="130"/>
      <c r="P2206" s="131">
        <f>SUM(P2207:P2348)</f>
        <v>0</v>
      </c>
      <c r="R2206" s="131">
        <f>SUM(R2207:R2348)</f>
        <v>0.38114797</v>
      </c>
      <c r="T2206" s="132">
        <f>SUM(T2207:T2348)</f>
        <v>0</v>
      </c>
      <c r="AR2206" s="126" t="s">
        <v>86</v>
      </c>
      <c r="AT2206" s="133" t="s">
        <v>72</v>
      </c>
      <c r="AU2206" s="133" t="s">
        <v>80</v>
      </c>
      <c r="AY2206" s="126" t="s">
        <v>199</v>
      </c>
      <c r="BK2206" s="134">
        <f>SUM(BK2207:BK2348)</f>
        <v>0</v>
      </c>
    </row>
    <row r="2207" spans="2:65" s="1" customFormat="1" ht="24.25" customHeight="1">
      <c r="B2207" s="32"/>
      <c r="C2207" s="137" t="s">
        <v>2922</v>
      </c>
      <c r="D2207" s="137" t="s">
        <v>201</v>
      </c>
      <c r="E2207" s="138" t="s">
        <v>2923</v>
      </c>
      <c r="F2207" s="139" t="s">
        <v>2924</v>
      </c>
      <c r="G2207" s="140" t="s">
        <v>204</v>
      </c>
      <c r="H2207" s="141">
        <v>777.85299999999995</v>
      </c>
      <c r="I2207" s="142"/>
      <c r="J2207" s="143">
        <f>ROUND(I2207*H2207,2)</f>
        <v>0</v>
      </c>
      <c r="K2207" s="144"/>
      <c r="L2207" s="32"/>
      <c r="M2207" s="145" t="s">
        <v>1</v>
      </c>
      <c r="N2207" s="146" t="s">
        <v>39</v>
      </c>
      <c r="P2207" s="147">
        <f>O2207*H2207</f>
        <v>0</v>
      </c>
      <c r="Q2207" s="147">
        <v>2.0000000000000001E-4</v>
      </c>
      <c r="R2207" s="147">
        <f>Q2207*H2207</f>
        <v>0.1555706</v>
      </c>
      <c r="S2207" s="147">
        <v>0</v>
      </c>
      <c r="T2207" s="148">
        <f>S2207*H2207</f>
        <v>0</v>
      </c>
      <c r="AR2207" s="149" t="s">
        <v>298</v>
      </c>
      <c r="AT2207" s="149" t="s">
        <v>201</v>
      </c>
      <c r="AU2207" s="149" t="s">
        <v>86</v>
      </c>
      <c r="AY2207" s="17" t="s">
        <v>199</v>
      </c>
      <c r="BE2207" s="150">
        <f>IF(N2207="základní",J2207,0)</f>
        <v>0</v>
      </c>
      <c r="BF2207" s="150">
        <f>IF(N2207="snížená",J2207,0)</f>
        <v>0</v>
      </c>
      <c r="BG2207" s="150">
        <f>IF(N2207="zákl. přenesená",J2207,0)</f>
        <v>0</v>
      </c>
      <c r="BH2207" s="150">
        <f>IF(N2207="sníž. přenesená",J2207,0)</f>
        <v>0</v>
      </c>
      <c r="BI2207" s="150">
        <f>IF(N2207="nulová",J2207,0)</f>
        <v>0</v>
      </c>
      <c r="BJ2207" s="17" t="s">
        <v>86</v>
      </c>
      <c r="BK2207" s="150">
        <f>ROUND(I2207*H2207,2)</f>
        <v>0</v>
      </c>
      <c r="BL2207" s="17" t="s">
        <v>298</v>
      </c>
      <c r="BM2207" s="149" t="s">
        <v>2925</v>
      </c>
    </row>
    <row r="2208" spans="2:65" s="12" customFormat="1" ht="12">
      <c r="B2208" s="151"/>
      <c r="D2208" s="152" t="s">
        <v>207</v>
      </c>
      <c r="E2208" s="153" t="s">
        <v>1</v>
      </c>
      <c r="F2208" s="154" t="s">
        <v>598</v>
      </c>
      <c r="H2208" s="155">
        <v>43.064999999999998</v>
      </c>
      <c r="I2208" s="156"/>
      <c r="L2208" s="151"/>
      <c r="M2208" s="157"/>
      <c r="T2208" s="158"/>
      <c r="AT2208" s="153" t="s">
        <v>207</v>
      </c>
      <c r="AU2208" s="153" t="s">
        <v>86</v>
      </c>
      <c r="AV2208" s="12" t="s">
        <v>86</v>
      </c>
      <c r="AW2208" s="12" t="s">
        <v>30</v>
      </c>
      <c r="AX2208" s="12" t="s">
        <v>73</v>
      </c>
      <c r="AY2208" s="153" t="s">
        <v>199</v>
      </c>
    </row>
    <row r="2209" spans="2:51" s="12" customFormat="1" ht="12">
      <c r="B2209" s="151"/>
      <c r="D2209" s="152" t="s">
        <v>207</v>
      </c>
      <c r="E2209" s="153" t="s">
        <v>1</v>
      </c>
      <c r="F2209" s="154" t="s">
        <v>599</v>
      </c>
      <c r="H2209" s="155">
        <v>-1.6</v>
      </c>
      <c r="I2209" s="156"/>
      <c r="L2209" s="151"/>
      <c r="M2209" s="157"/>
      <c r="T2209" s="158"/>
      <c r="AT2209" s="153" t="s">
        <v>207</v>
      </c>
      <c r="AU2209" s="153" t="s">
        <v>86</v>
      </c>
      <c r="AV2209" s="12" t="s">
        <v>86</v>
      </c>
      <c r="AW2209" s="12" t="s">
        <v>30</v>
      </c>
      <c r="AX2209" s="12" t="s">
        <v>73</v>
      </c>
      <c r="AY2209" s="153" t="s">
        <v>199</v>
      </c>
    </row>
    <row r="2210" spans="2:51" s="12" customFormat="1" ht="12">
      <c r="B2210" s="151"/>
      <c r="D2210" s="152" t="s">
        <v>207</v>
      </c>
      <c r="E2210" s="153" t="s">
        <v>1</v>
      </c>
      <c r="F2210" s="154" t="s">
        <v>600</v>
      </c>
      <c r="H2210" s="155">
        <v>-4</v>
      </c>
      <c r="I2210" s="156"/>
      <c r="L2210" s="151"/>
      <c r="M2210" s="157"/>
      <c r="T2210" s="158"/>
      <c r="AT2210" s="153" t="s">
        <v>207</v>
      </c>
      <c r="AU2210" s="153" t="s">
        <v>86</v>
      </c>
      <c r="AV2210" s="12" t="s">
        <v>86</v>
      </c>
      <c r="AW2210" s="12" t="s">
        <v>30</v>
      </c>
      <c r="AX2210" s="12" t="s">
        <v>73</v>
      </c>
      <c r="AY2210" s="153" t="s">
        <v>199</v>
      </c>
    </row>
    <row r="2211" spans="2:51" s="12" customFormat="1" ht="12">
      <c r="B2211" s="151"/>
      <c r="D2211" s="152" t="s">
        <v>207</v>
      </c>
      <c r="E2211" s="153" t="s">
        <v>1</v>
      </c>
      <c r="F2211" s="154" t="s">
        <v>601</v>
      </c>
      <c r="H2211" s="155">
        <v>-3.8530000000000002</v>
      </c>
      <c r="I2211" s="156"/>
      <c r="L2211" s="151"/>
      <c r="M2211" s="157"/>
      <c r="T2211" s="158"/>
      <c r="AT2211" s="153" t="s">
        <v>207</v>
      </c>
      <c r="AU2211" s="153" t="s">
        <v>86</v>
      </c>
      <c r="AV2211" s="12" t="s">
        <v>86</v>
      </c>
      <c r="AW2211" s="12" t="s">
        <v>30</v>
      </c>
      <c r="AX2211" s="12" t="s">
        <v>73</v>
      </c>
      <c r="AY2211" s="153" t="s">
        <v>199</v>
      </c>
    </row>
    <row r="2212" spans="2:51" s="12" customFormat="1" ht="12">
      <c r="B2212" s="151"/>
      <c r="D2212" s="152" t="s">
        <v>207</v>
      </c>
      <c r="E2212" s="153" t="s">
        <v>1</v>
      </c>
      <c r="F2212" s="154" t="s">
        <v>602</v>
      </c>
      <c r="H2212" s="155">
        <v>1.5169999999999999</v>
      </c>
      <c r="I2212" s="156"/>
      <c r="L2212" s="151"/>
      <c r="M2212" s="157"/>
      <c r="T2212" s="158"/>
      <c r="AT2212" s="153" t="s">
        <v>207</v>
      </c>
      <c r="AU2212" s="153" t="s">
        <v>86</v>
      </c>
      <c r="AV2212" s="12" t="s">
        <v>86</v>
      </c>
      <c r="AW2212" s="12" t="s">
        <v>30</v>
      </c>
      <c r="AX2212" s="12" t="s">
        <v>73</v>
      </c>
      <c r="AY2212" s="153" t="s">
        <v>199</v>
      </c>
    </row>
    <row r="2213" spans="2:51" s="12" customFormat="1" ht="12">
      <c r="B2213" s="151"/>
      <c r="D2213" s="152" t="s">
        <v>207</v>
      </c>
      <c r="E2213" s="153" t="s">
        <v>1</v>
      </c>
      <c r="F2213" s="154" t="s">
        <v>603</v>
      </c>
      <c r="H2213" s="155">
        <v>41.064</v>
      </c>
      <c r="I2213" s="156"/>
      <c r="L2213" s="151"/>
      <c r="M2213" s="157"/>
      <c r="T2213" s="158"/>
      <c r="AT2213" s="153" t="s">
        <v>207</v>
      </c>
      <c r="AU2213" s="153" t="s">
        <v>86</v>
      </c>
      <c r="AV2213" s="12" t="s">
        <v>86</v>
      </c>
      <c r="AW2213" s="12" t="s">
        <v>30</v>
      </c>
      <c r="AX2213" s="12" t="s">
        <v>73</v>
      </c>
      <c r="AY2213" s="153" t="s">
        <v>199</v>
      </c>
    </row>
    <row r="2214" spans="2:51" s="12" customFormat="1" ht="12">
      <c r="B2214" s="151"/>
      <c r="D2214" s="152" t="s">
        <v>207</v>
      </c>
      <c r="E2214" s="153" t="s">
        <v>1</v>
      </c>
      <c r="F2214" s="154" t="s">
        <v>604</v>
      </c>
      <c r="H2214" s="155">
        <v>-2</v>
      </c>
      <c r="I2214" s="156"/>
      <c r="L2214" s="151"/>
      <c r="M2214" s="157"/>
      <c r="T2214" s="158"/>
      <c r="AT2214" s="153" t="s">
        <v>207</v>
      </c>
      <c r="AU2214" s="153" t="s">
        <v>86</v>
      </c>
      <c r="AV2214" s="12" t="s">
        <v>86</v>
      </c>
      <c r="AW2214" s="12" t="s">
        <v>30</v>
      </c>
      <c r="AX2214" s="12" t="s">
        <v>73</v>
      </c>
      <c r="AY2214" s="153" t="s">
        <v>199</v>
      </c>
    </row>
    <row r="2215" spans="2:51" s="12" customFormat="1" ht="12">
      <c r="B2215" s="151"/>
      <c r="D2215" s="152" t="s">
        <v>207</v>
      </c>
      <c r="E2215" s="153" t="s">
        <v>1</v>
      </c>
      <c r="F2215" s="154" t="s">
        <v>605</v>
      </c>
      <c r="H2215" s="155">
        <v>17.690000000000001</v>
      </c>
      <c r="I2215" s="156"/>
      <c r="L2215" s="151"/>
      <c r="M2215" s="157"/>
      <c r="T2215" s="158"/>
      <c r="AT2215" s="153" t="s">
        <v>207</v>
      </c>
      <c r="AU2215" s="153" t="s">
        <v>86</v>
      </c>
      <c r="AV2215" s="12" t="s">
        <v>86</v>
      </c>
      <c r="AW2215" s="12" t="s">
        <v>30</v>
      </c>
      <c r="AX2215" s="12" t="s">
        <v>73</v>
      </c>
      <c r="AY2215" s="153" t="s">
        <v>199</v>
      </c>
    </row>
    <row r="2216" spans="2:51" s="12" customFormat="1" ht="12">
      <c r="B2216" s="151"/>
      <c r="D2216" s="152" t="s">
        <v>207</v>
      </c>
      <c r="E2216" s="153" t="s">
        <v>1</v>
      </c>
      <c r="F2216" s="154" t="s">
        <v>606</v>
      </c>
      <c r="H2216" s="155">
        <v>-1.4</v>
      </c>
      <c r="I2216" s="156"/>
      <c r="L2216" s="151"/>
      <c r="M2216" s="157"/>
      <c r="T2216" s="158"/>
      <c r="AT2216" s="153" t="s">
        <v>207</v>
      </c>
      <c r="AU2216" s="153" t="s">
        <v>86</v>
      </c>
      <c r="AV2216" s="12" t="s">
        <v>86</v>
      </c>
      <c r="AW2216" s="12" t="s">
        <v>30</v>
      </c>
      <c r="AX2216" s="12" t="s">
        <v>73</v>
      </c>
      <c r="AY2216" s="153" t="s">
        <v>199</v>
      </c>
    </row>
    <row r="2217" spans="2:51" s="12" customFormat="1" ht="12">
      <c r="B2217" s="151"/>
      <c r="D2217" s="152" t="s">
        <v>207</v>
      </c>
      <c r="E2217" s="153" t="s">
        <v>1</v>
      </c>
      <c r="F2217" s="154" t="s">
        <v>607</v>
      </c>
      <c r="H2217" s="155">
        <v>35.206000000000003</v>
      </c>
      <c r="I2217" s="156"/>
      <c r="L2217" s="151"/>
      <c r="M2217" s="157"/>
      <c r="T2217" s="158"/>
      <c r="AT2217" s="153" t="s">
        <v>207</v>
      </c>
      <c r="AU2217" s="153" t="s">
        <v>86</v>
      </c>
      <c r="AV2217" s="12" t="s">
        <v>86</v>
      </c>
      <c r="AW2217" s="12" t="s">
        <v>30</v>
      </c>
      <c r="AX2217" s="12" t="s">
        <v>73</v>
      </c>
      <c r="AY2217" s="153" t="s">
        <v>199</v>
      </c>
    </row>
    <row r="2218" spans="2:51" s="12" customFormat="1" ht="12">
      <c r="B2218" s="151"/>
      <c r="D2218" s="152" t="s">
        <v>207</v>
      </c>
      <c r="E2218" s="153" t="s">
        <v>1</v>
      </c>
      <c r="F2218" s="154" t="s">
        <v>606</v>
      </c>
      <c r="H2218" s="155">
        <v>-1.4</v>
      </c>
      <c r="I2218" s="156"/>
      <c r="L2218" s="151"/>
      <c r="M2218" s="157"/>
      <c r="T2218" s="158"/>
      <c r="AT2218" s="153" t="s">
        <v>207</v>
      </c>
      <c r="AU2218" s="153" t="s">
        <v>86</v>
      </c>
      <c r="AV2218" s="12" t="s">
        <v>86</v>
      </c>
      <c r="AW2218" s="12" t="s">
        <v>30</v>
      </c>
      <c r="AX2218" s="12" t="s">
        <v>73</v>
      </c>
      <c r="AY2218" s="153" t="s">
        <v>199</v>
      </c>
    </row>
    <row r="2219" spans="2:51" s="12" customFormat="1" ht="12">
      <c r="B2219" s="151"/>
      <c r="D2219" s="152" t="s">
        <v>207</v>
      </c>
      <c r="E2219" s="153" t="s">
        <v>1</v>
      </c>
      <c r="F2219" s="154" t="s">
        <v>599</v>
      </c>
      <c r="H2219" s="155">
        <v>-1.6</v>
      </c>
      <c r="I2219" s="156"/>
      <c r="L2219" s="151"/>
      <c r="M2219" s="157"/>
      <c r="T2219" s="158"/>
      <c r="AT2219" s="153" t="s">
        <v>207</v>
      </c>
      <c r="AU2219" s="153" t="s">
        <v>86</v>
      </c>
      <c r="AV2219" s="12" t="s">
        <v>86</v>
      </c>
      <c r="AW2219" s="12" t="s">
        <v>30</v>
      </c>
      <c r="AX2219" s="12" t="s">
        <v>73</v>
      </c>
      <c r="AY2219" s="153" t="s">
        <v>199</v>
      </c>
    </row>
    <row r="2220" spans="2:51" s="12" customFormat="1" ht="12">
      <c r="B2220" s="151"/>
      <c r="D2220" s="152" t="s">
        <v>207</v>
      </c>
      <c r="E2220" s="153" t="s">
        <v>1</v>
      </c>
      <c r="F2220" s="154" t="s">
        <v>608</v>
      </c>
      <c r="H2220" s="155">
        <v>-2.2280000000000002</v>
      </c>
      <c r="I2220" s="156"/>
      <c r="L2220" s="151"/>
      <c r="M2220" s="157"/>
      <c r="T2220" s="158"/>
      <c r="AT2220" s="153" t="s">
        <v>207</v>
      </c>
      <c r="AU2220" s="153" t="s">
        <v>86</v>
      </c>
      <c r="AV2220" s="12" t="s">
        <v>86</v>
      </c>
      <c r="AW2220" s="12" t="s">
        <v>30</v>
      </c>
      <c r="AX2220" s="12" t="s">
        <v>73</v>
      </c>
      <c r="AY2220" s="153" t="s">
        <v>199</v>
      </c>
    </row>
    <row r="2221" spans="2:51" s="12" customFormat="1" ht="12">
      <c r="B2221" s="151"/>
      <c r="D2221" s="152" t="s">
        <v>207</v>
      </c>
      <c r="E2221" s="153" t="s">
        <v>1</v>
      </c>
      <c r="F2221" s="154" t="s">
        <v>609</v>
      </c>
      <c r="H2221" s="155">
        <v>1.073</v>
      </c>
      <c r="I2221" s="156"/>
      <c r="L2221" s="151"/>
      <c r="M2221" s="157"/>
      <c r="T2221" s="158"/>
      <c r="AT2221" s="153" t="s">
        <v>207</v>
      </c>
      <c r="AU2221" s="153" t="s">
        <v>86</v>
      </c>
      <c r="AV2221" s="12" t="s">
        <v>86</v>
      </c>
      <c r="AW2221" s="12" t="s">
        <v>30</v>
      </c>
      <c r="AX2221" s="12" t="s">
        <v>73</v>
      </c>
      <c r="AY2221" s="153" t="s">
        <v>199</v>
      </c>
    </row>
    <row r="2222" spans="2:51" s="12" customFormat="1" ht="12">
      <c r="B2222" s="151"/>
      <c r="D2222" s="152" t="s">
        <v>207</v>
      </c>
      <c r="E2222" s="153" t="s">
        <v>1</v>
      </c>
      <c r="F2222" s="154" t="s">
        <v>610</v>
      </c>
      <c r="H2222" s="155">
        <v>99.18</v>
      </c>
      <c r="I2222" s="156"/>
      <c r="L2222" s="151"/>
      <c r="M2222" s="157"/>
      <c r="T2222" s="158"/>
      <c r="AT2222" s="153" t="s">
        <v>207</v>
      </c>
      <c r="AU2222" s="153" t="s">
        <v>86</v>
      </c>
      <c r="AV2222" s="12" t="s">
        <v>86</v>
      </c>
      <c r="AW2222" s="12" t="s">
        <v>30</v>
      </c>
      <c r="AX2222" s="12" t="s">
        <v>73</v>
      </c>
      <c r="AY2222" s="153" t="s">
        <v>199</v>
      </c>
    </row>
    <row r="2223" spans="2:51" s="12" customFormat="1" ht="12">
      <c r="B2223" s="151"/>
      <c r="D2223" s="152" t="s">
        <v>207</v>
      </c>
      <c r="E2223" s="153" t="s">
        <v>1</v>
      </c>
      <c r="F2223" s="154" t="s">
        <v>611</v>
      </c>
      <c r="H2223" s="155">
        <v>-2.8</v>
      </c>
      <c r="I2223" s="156"/>
      <c r="L2223" s="151"/>
      <c r="M2223" s="157"/>
      <c r="T2223" s="158"/>
      <c r="AT2223" s="153" t="s">
        <v>207</v>
      </c>
      <c r="AU2223" s="153" t="s">
        <v>86</v>
      </c>
      <c r="AV2223" s="12" t="s">
        <v>86</v>
      </c>
      <c r="AW2223" s="12" t="s">
        <v>30</v>
      </c>
      <c r="AX2223" s="12" t="s">
        <v>73</v>
      </c>
      <c r="AY2223" s="153" t="s">
        <v>199</v>
      </c>
    </row>
    <row r="2224" spans="2:51" s="12" customFormat="1" ht="12">
      <c r="B2224" s="151"/>
      <c r="D2224" s="152" t="s">
        <v>207</v>
      </c>
      <c r="E2224" s="153" t="s">
        <v>1</v>
      </c>
      <c r="F2224" s="154" t="s">
        <v>604</v>
      </c>
      <c r="H2224" s="155">
        <v>-2</v>
      </c>
      <c r="I2224" s="156"/>
      <c r="L2224" s="151"/>
      <c r="M2224" s="157"/>
      <c r="T2224" s="158"/>
      <c r="AT2224" s="153" t="s">
        <v>207</v>
      </c>
      <c r="AU2224" s="153" t="s">
        <v>86</v>
      </c>
      <c r="AV2224" s="12" t="s">
        <v>86</v>
      </c>
      <c r="AW2224" s="12" t="s">
        <v>30</v>
      </c>
      <c r="AX2224" s="12" t="s">
        <v>73</v>
      </c>
      <c r="AY2224" s="153" t="s">
        <v>199</v>
      </c>
    </row>
    <row r="2225" spans="2:51" s="12" customFormat="1" ht="12">
      <c r="B2225" s="151"/>
      <c r="D2225" s="152" t="s">
        <v>207</v>
      </c>
      <c r="E2225" s="153" t="s">
        <v>1</v>
      </c>
      <c r="F2225" s="154" t="s">
        <v>608</v>
      </c>
      <c r="H2225" s="155">
        <v>-2.2280000000000002</v>
      </c>
      <c r="I2225" s="156"/>
      <c r="L2225" s="151"/>
      <c r="M2225" s="157"/>
      <c r="T2225" s="158"/>
      <c r="AT2225" s="153" t="s">
        <v>207</v>
      </c>
      <c r="AU2225" s="153" t="s">
        <v>86</v>
      </c>
      <c r="AV2225" s="12" t="s">
        <v>86</v>
      </c>
      <c r="AW2225" s="12" t="s">
        <v>30</v>
      </c>
      <c r="AX2225" s="12" t="s">
        <v>73</v>
      </c>
      <c r="AY2225" s="153" t="s">
        <v>199</v>
      </c>
    </row>
    <row r="2226" spans="2:51" s="12" customFormat="1" ht="12">
      <c r="B2226" s="151"/>
      <c r="D2226" s="152" t="s">
        <v>207</v>
      </c>
      <c r="E2226" s="153" t="s">
        <v>1</v>
      </c>
      <c r="F2226" s="154" t="s">
        <v>612</v>
      </c>
      <c r="H2226" s="155">
        <v>-14.477</v>
      </c>
      <c r="I2226" s="156"/>
      <c r="L2226" s="151"/>
      <c r="M2226" s="157"/>
      <c r="T2226" s="158"/>
      <c r="AT2226" s="153" t="s">
        <v>207</v>
      </c>
      <c r="AU2226" s="153" t="s">
        <v>86</v>
      </c>
      <c r="AV2226" s="12" t="s">
        <v>86</v>
      </c>
      <c r="AW2226" s="12" t="s">
        <v>30</v>
      </c>
      <c r="AX2226" s="12" t="s">
        <v>73</v>
      </c>
      <c r="AY2226" s="153" t="s">
        <v>199</v>
      </c>
    </row>
    <row r="2227" spans="2:51" s="12" customFormat="1" ht="12">
      <c r="B2227" s="151"/>
      <c r="D2227" s="152" t="s">
        <v>207</v>
      </c>
      <c r="E2227" s="153" t="s">
        <v>1</v>
      </c>
      <c r="F2227" s="154" t="s">
        <v>609</v>
      </c>
      <c r="H2227" s="155">
        <v>1.073</v>
      </c>
      <c r="I2227" s="156"/>
      <c r="L2227" s="151"/>
      <c r="M2227" s="157"/>
      <c r="T2227" s="158"/>
      <c r="AT2227" s="153" t="s">
        <v>207</v>
      </c>
      <c r="AU2227" s="153" t="s">
        <v>86</v>
      </c>
      <c r="AV2227" s="12" t="s">
        <v>86</v>
      </c>
      <c r="AW2227" s="12" t="s">
        <v>30</v>
      </c>
      <c r="AX2227" s="12" t="s">
        <v>73</v>
      </c>
      <c r="AY2227" s="153" t="s">
        <v>199</v>
      </c>
    </row>
    <row r="2228" spans="2:51" s="12" customFormat="1" ht="12">
      <c r="B2228" s="151"/>
      <c r="D2228" s="152" t="s">
        <v>207</v>
      </c>
      <c r="E2228" s="153" t="s">
        <v>1</v>
      </c>
      <c r="F2228" s="154" t="s">
        <v>613</v>
      </c>
      <c r="H2228" s="155">
        <v>3.73</v>
      </c>
      <c r="I2228" s="156"/>
      <c r="L2228" s="151"/>
      <c r="M2228" s="157"/>
      <c r="T2228" s="158"/>
      <c r="AT2228" s="153" t="s">
        <v>207</v>
      </c>
      <c r="AU2228" s="153" t="s">
        <v>86</v>
      </c>
      <c r="AV2228" s="12" t="s">
        <v>86</v>
      </c>
      <c r="AW2228" s="12" t="s">
        <v>30</v>
      </c>
      <c r="AX2228" s="12" t="s">
        <v>73</v>
      </c>
      <c r="AY2228" s="153" t="s">
        <v>199</v>
      </c>
    </row>
    <row r="2229" spans="2:51" s="12" customFormat="1" ht="12">
      <c r="B2229" s="151"/>
      <c r="D2229" s="152" t="s">
        <v>207</v>
      </c>
      <c r="E2229" s="153" t="s">
        <v>1</v>
      </c>
      <c r="F2229" s="154" t="s">
        <v>614</v>
      </c>
      <c r="H2229" s="155">
        <v>29.434999999999999</v>
      </c>
      <c r="I2229" s="156"/>
      <c r="L2229" s="151"/>
      <c r="M2229" s="157"/>
      <c r="T2229" s="158"/>
      <c r="AT2229" s="153" t="s">
        <v>207</v>
      </c>
      <c r="AU2229" s="153" t="s">
        <v>86</v>
      </c>
      <c r="AV2229" s="12" t="s">
        <v>86</v>
      </c>
      <c r="AW2229" s="12" t="s">
        <v>30</v>
      </c>
      <c r="AX2229" s="12" t="s">
        <v>73</v>
      </c>
      <c r="AY2229" s="153" t="s">
        <v>199</v>
      </c>
    </row>
    <row r="2230" spans="2:51" s="12" customFormat="1" ht="12">
      <c r="B2230" s="151"/>
      <c r="D2230" s="152" t="s">
        <v>207</v>
      </c>
      <c r="E2230" s="153" t="s">
        <v>1</v>
      </c>
      <c r="F2230" s="154" t="s">
        <v>606</v>
      </c>
      <c r="H2230" s="155">
        <v>-1.4</v>
      </c>
      <c r="I2230" s="156"/>
      <c r="L2230" s="151"/>
      <c r="M2230" s="157"/>
      <c r="T2230" s="158"/>
      <c r="AT2230" s="153" t="s">
        <v>207</v>
      </c>
      <c r="AU2230" s="153" t="s">
        <v>86</v>
      </c>
      <c r="AV2230" s="12" t="s">
        <v>86</v>
      </c>
      <c r="AW2230" s="12" t="s">
        <v>30</v>
      </c>
      <c r="AX2230" s="12" t="s">
        <v>73</v>
      </c>
      <c r="AY2230" s="153" t="s">
        <v>199</v>
      </c>
    </row>
    <row r="2231" spans="2:51" s="12" customFormat="1" ht="12">
      <c r="B2231" s="151"/>
      <c r="D2231" s="152" t="s">
        <v>207</v>
      </c>
      <c r="E2231" s="153" t="s">
        <v>1</v>
      </c>
      <c r="F2231" s="154" t="s">
        <v>615</v>
      </c>
      <c r="H2231" s="155">
        <v>29.725000000000001</v>
      </c>
      <c r="I2231" s="156"/>
      <c r="L2231" s="151"/>
      <c r="M2231" s="157"/>
      <c r="T2231" s="158"/>
      <c r="AT2231" s="153" t="s">
        <v>207</v>
      </c>
      <c r="AU2231" s="153" t="s">
        <v>86</v>
      </c>
      <c r="AV2231" s="12" t="s">
        <v>86</v>
      </c>
      <c r="AW2231" s="12" t="s">
        <v>30</v>
      </c>
      <c r="AX2231" s="12" t="s">
        <v>73</v>
      </c>
      <c r="AY2231" s="153" t="s">
        <v>199</v>
      </c>
    </row>
    <row r="2232" spans="2:51" s="12" customFormat="1" ht="12">
      <c r="B2232" s="151"/>
      <c r="D2232" s="152" t="s">
        <v>207</v>
      </c>
      <c r="E2232" s="153" t="s">
        <v>1</v>
      </c>
      <c r="F2232" s="154" t="s">
        <v>616</v>
      </c>
      <c r="H2232" s="155">
        <v>-1.8</v>
      </c>
      <c r="I2232" s="156"/>
      <c r="L2232" s="151"/>
      <c r="M2232" s="157"/>
      <c r="T2232" s="158"/>
      <c r="AT2232" s="153" t="s">
        <v>207</v>
      </c>
      <c r="AU2232" s="153" t="s">
        <v>86</v>
      </c>
      <c r="AV2232" s="12" t="s">
        <v>86</v>
      </c>
      <c r="AW2232" s="12" t="s">
        <v>30</v>
      </c>
      <c r="AX2232" s="12" t="s">
        <v>73</v>
      </c>
      <c r="AY2232" s="153" t="s">
        <v>199</v>
      </c>
    </row>
    <row r="2233" spans="2:51" s="12" customFormat="1" ht="12">
      <c r="B2233" s="151"/>
      <c r="D2233" s="152" t="s">
        <v>207</v>
      </c>
      <c r="E2233" s="153" t="s">
        <v>1</v>
      </c>
      <c r="F2233" s="154" t="s">
        <v>617</v>
      </c>
      <c r="H2233" s="155">
        <v>49.445</v>
      </c>
      <c r="I2233" s="156"/>
      <c r="L2233" s="151"/>
      <c r="M2233" s="157"/>
      <c r="T2233" s="158"/>
      <c r="AT2233" s="153" t="s">
        <v>207</v>
      </c>
      <c r="AU2233" s="153" t="s">
        <v>86</v>
      </c>
      <c r="AV2233" s="12" t="s">
        <v>86</v>
      </c>
      <c r="AW2233" s="12" t="s">
        <v>30</v>
      </c>
      <c r="AX2233" s="12" t="s">
        <v>73</v>
      </c>
      <c r="AY2233" s="153" t="s">
        <v>199</v>
      </c>
    </row>
    <row r="2234" spans="2:51" s="12" customFormat="1" ht="12">
      <c r="B2234" s="151"/>
      <c r="D2234" s="152" t="s">
        <v>207</v>
      </c>
      <c r="E2234" s="153" t="s">
        <v>1</v>
      </c>
      <c r="F2234" s="154" t="s">
        <v>604</v>
      </c>
      <c r="H2234" s="155">
        <v>-2</v>
      </c>
      <c r="I2234" s="156"/>
      <c r="L2234" s="151"/>
      <c r="M2234" s="157"/>
      <c r="T2234" s="158"/>
      <c r="AT2234" s="153" t="s">
        <v>207</v>
      </c>
      <c r="AU2234" s="153" t="s">
        <v>86</v>
      </c>
      <c r="AV2234" s="12" t="s">
        <v>86</v>
      </c>
      <c r="AW2234" s="12" t="s">
        <v>30</v>
      </c>
      <c r="AX2234" s="12" t="s">
        <v>73</v>
      </c>
      <c r="AY2234" s="153" t="s">
        <v>199</v>
      </c>
    </row>
    <row r="2235" spans="2:51" s="12" customFormat="1" ht="12">
      <c r="B2235" s="151"/>
      <c r="D2235" s="152" t="s">
        <v>207</v>
      </c>
      <c r="E2235" s="153" t="s">
        <v>1</v>
      </c>
      <c r="F2235" s="154" t="s">
        <v>608</v>
      </c>
      <c r="H2235" s="155">
        <v>-2.2280000000000002</v>
      </c>
      <c r="I2235" s="156"/>
      <c r="L2235" s="151"/>
      <c r="M2235" s="157"/>
      <c r="T2235" s="158"/>
      <c r="AT2235" s="153" t="s">
        <v>207</v>
      </c>
      <c r="AU2235" s="153" t="s">
        <v>86</v>
      </c>
      <c r="AV2235" s="12" t="s">
        <v>86</v>
      </c>
      <c r="AW2235" s="12" t="s">
        <v>30</v>
      </c>
      <c r="AX2235" s="12" t="s">
        <v>73</v>
      </c>
      <c r="AY2235" s="153" t="s">
        <v>199</v>
      </c>
    </row>
    <row r="2236" spans="2:51" s="12" customFormat="1" ht="12">
      <c r="B2236" s="151"/>
      <c r="D2236" s="152" t="s">
        <v>207</v>
      </c>
      <c r="E2236" s="153" t="s">
        <v>1</v>
      </c>
      <c r="F2236" s="154" t="s">
        <v>609</v>
      </c>
      <c r="H2236" s="155">
        <v>1.073</v>
      </c>
      <c r="I2236" s="156"/>
      <c r="L2236" s="151"/>
      <c r="M2236" s="157"/>
      <c r="T2236" s="158"/>
      <c r="AT2236" s="153" t="s">
        <v>207</v>
      </c>
      <c r="AU2236" s="153" t="s">
        <v>86</v>
      </c>
      <c r="AV2236" s="12" t="s">
        <v>86</v>
      </c>
      <c r="AW2236" s="12" t="s">
        <v>30</v>
      </c>
      <c r="AX2236" s="12" t="s">
        <v>73</v>
      </c>
      <c r="AY2236" s="153" t="s">
        <v>199</v>
      </c>
    </row>
    <row r="2237" spans="2:51" s="12" customFormat="1" ht="12">
      <c r="B2237" s="151"/>
      <c r="D2237" s="152" t="s">
        <v>207</v>
      </c>
      <c r="E2237" s="153" t="s">
        <v>1</v>
      </c>
      <c r="F2237" s="154" t="s">
        <v>618</v>
      </c>
      <c r="H2237" s="155">
        <v>49.445</v>
      </c>
      <c r="I2237" s="156"/>
      <c r="L2237" s="151"/>
      <c r="M2237" s="157"/>
      <c r="T2237" s="158"/>
      <c r="AT2237" s="153" t="s">
        <v>207</v>
      </c>
      <c r="AU2237" s="153" t="s">
        <v>86</v>
      </c>
      <c r="AV2237" s="12" t="s">
        <v>86</v>
      </c>
      <c r="AW2237" s="12" t="s">
        <v>30</v>
      </c>
      <c r="AX2237" s="12" t="s">
        <v>73</v>
      </c>
      <c r="AY2237" s="153" t="s">
        <v>199</v>
      </c>
    </row>
    <row r="2238" spans="2:51" s="12" customFormat="1" ht="12">
      <c r="B2238" s="151"/>
      <c r="D2238" s="152" t="s">
        <v>207</v>
      </c>
      <c r="E2238" s="153" t="s">
        <v>1</v>
      </c>
      <c r="F2238" s="154" t="s">
        <v>604</v>
      </c>
      <c r="H2238" s="155">
        <v>-2</v>
      </c>
      <c r="I2238" s="156"/>
      <c r="L2238" s="151"/>
      <c r="M2238" s="157"/>
      <c r="T2238" s="158"/>
      <c r="AT2238" s="153" t="s">
        <v>207</v>
      </c>
      <c r="AU2238" s="153" t="s">
        <v>86</v>
      </c>
      <c r="AV2238" s="12" t="s">
        <v>86</v>
      </c>
      <c r="AW2238" s="12" t="s">
        <v>30</v>
      </c>
      <c r="AX2238" s="12" t="s">
        <v>73</v>
      </c>
      <c r="AY2238" s="153" t="s">
        <v>199</v>
      </c>
    </row>
    <row r="2239" spans="2:51" s="12" customFormat="1" ht="12">
      <c r="B2239" s="151"/>
      <c r="D2239" s="152" t="s">
        <v>207</v>
      </c>
      <c r="E2239" s="153" t="s">
        <v>1</v>
      </c>
      <c r="F2239" s="154" t="s">
        <v>608</v>
      </c>
      <c r="H2239" s="155">
        <v>-2.2280000000000002</v>
      </c>
      <c r="I2239" s="156"/>
      <c r="L2239" s="151"/>
      <c r="M2239" s="157"/>
      <c r="T2239" s="158"/>
      <c r="AT2239" s="153" t="s">
        <v>207</v>
      </c>
      <c r="AU2239" s="153" t="s">
        <v>86</v>
      </c>
      <c r="AV2239" s="12" t="s">
        <v>86</v>
      </c>
      <c r="AW2239" s="12" t="s">
        <v>30</v>
      </c>
      <c r="AX2239" s="12" t="s">
        <v>73</v>
      </c>
      <c r="AY2239" s="153" t="s">
        <v>199</v>
      </c>
    </row>
    <row r="2240" spans="2:51" s="12" customFormat="1" ht="12">
      <c r="B2240" s="151"/>
      <c r="D2240" s="152" t="s">
        <v>207</v>
      </c>
      <c r="E2240" s="153" t="s">
        <v>1</v>
      </c>
      <c r="F2240" s="154" t="s">
        <v>609</v>
      </c>
      <c r="H2240" s="155">
        <v>1.073</v>
      </c>
      <c r="I2240" s="156"/>
      <c r="L2240" s="151"/>
      <c r="M2240" s="157"/>
      <c r="T2240" s="158"/>
      <c r="AT2240" s="153" t="s">
        <v>207</v>
      </c>
      <c r="AU2240" s="153" t="s">
        <v>86</v>
      </c>
      <c r="AV2240" s="12" t="s">
        <v>86</v>
      </c>
      <c r="AW2240" s="12" t="s">
        <v>30</v>
      </c>
      <c r="AX2240" s="12" t="s">
        <v>73</v>
      </c>
      <c r="AY2240" s="153" t="s">
        <v>199</v>
      </c>
    </row>
    <row r="2241" spans="2:51" s="12" customFormat="1" ht="12">
      <c r="B2241" s="151"/>
      <c r="D2241" s="152" t="s">
        <v>207</v>
      </c>
      <c r="E2241" s="153" t="s">
        <v>1</v>
      </c>
      <c r="F2241" s="154" t="s">
        <v>619</v>
      </c>
      <c r="H2241" s="155">
        <v>29.725000000000001</v>
      </c>
      <c r="I2241" s="156"/>
      <c r="L2241" s="151"/>
      <c r="M2241" s="157"/>
      <c r="T2241" s="158"/>
      <c r="AT2241" s="153" t="s">
        <v>207</v>
      </c>
      <c r="AU2241" s="153" t="s">
        <v>86</v>
      </c>
      <c r="AV2241" s="12" t="s">
        <v>86</v>
      </c>
      <c r="AW2241" s="12" t="s">
        <v>30</v>
      </c>
      <c r="AX2241" s="12" t="s">
        <v>73</v>
      </c>
      <c r="AY2241" s="153" t="s">
        <v>199</v>
      </c>
    </row>
    <row r="2242" spans="2:51" s="12" customFormat="1" ht="12">
      <c r="B2242" s="151"/>
      <c r="D2242" s="152" t="s">
        <v>207</v>
      </c>
      <c r="E2242" s="153" t="s">
        <v>1</v>
      </c>
      <c r="F2242" s="154" t="s">
        <v>616</v>
      </c>
      <c r="H2242" s="155">
        <v>-1.8</v>
      </c>
      <c r="I2242" s="156"/>
      <c r="L2242" s="151"/>
      <c r="M2242" s="157"/>
      <c r="T2242" s="158"/>
      <c r="AT2242" s="153" t="s">
        <v>207</v>
      </c>
      <c r="AU2242" s="153" t="s">
        <v>86</v>
      </c>
      <c r="AV2242" s="12" t="s">
        <v>86</v>
      </c>
      <c r="AW2242" s="12" t="s">
        <v>30</v>
      </c>
      <c r="AX2242" s="12" t="s">
        <v>73</v>
      </c>
      <c r="AY2242" s="153" t="s">
        <v>199</v>
      </c>
    </row>
    <row r="2243" spans="2:51" s="12" customFormat="1" ht="12">
      <c r="B2243" s="151"/>
      <c r="D2243" s="152" t="s">
        <v>207</v>
      </c>
      <c r="E2243" s="153" t="s">
        <v>1</v>
      </c>
      <c r="F2243" s="154" t="s">
        <v>620</v>
      </c>
      <c r="H2243" s="155">
        <v>29.725000000000001</v>
      </c>
      <c r="I2243" s="156"/>
      <c r="L2243" s="151"/>
      <c r="M2243" s="157"/>
      <c r="T2243" s="158"/>
      <c r="AT2243" s="153" t="s">
        <v>207</v>
      </c>
      <c r="AU2243" s="153" t="s">
        <v>86</v>
      </c>
      <c r="AV2243" s="12" t="s">
        <v>86</v>
      </c>
      <c r="AW2243" s="12" t="s">
        <v>30</v>
      </c>
      <c r="AX2243" s="12" t="s">
        <v>73</v>
      </c>
      <c r="AY2243" s="153" t="s">
        <v>199</v>
      </c>
    </row>
    <row r="2244" spans="2:51" s="12" customFormat="1" ht="12">
      <c r="B2244" s="151"/>
      <c r="D2244" s="152" t="s">
        <v>207</v>
      </c>
      <c r="E2244" s="153" t="s">
        <v>1</v>
      </c>
      <c r="F2244" s="154" t="s">
        <v>616</v>
      </c>
      <c r="H2244" s="155">
        <v>-1.8</v>
      </c>
      <c r="I2244" s="156"/>
      <c r="L2244" s="151"/>
      <c r="M2244" s="157"/>
      <c r="T2244" s="158"/>
      <c r="AT2244" s="153" t="s">
        <v>207</v>
      </c>
      <c r="AU2244" s="153" t="s">
        <v>86</v>
      </c>
      <c r="AV2244" s="12" t="s">
        <v>86</v>
      </c>
      <c r="AW2244" s="12" t="s">
        <v>30</v>
      </c>
      <c r="AX2244" s="12" t="s">
        <v>73</v>
      </c>
      <c r="AY2244" s="153" t="s">
        <v>199</v>
      </c>
    </row>
    <row r="2245" spans="2:51" s="12" customFormat="1" ht="12">
      <c r="B2245" s="151"/>
      <c r="D2245" s="152" t="s">
        <v>207</v>
      </c>
      <c r="E2245" s="153" t="s">
        <v>1</v>
      </c>
      <c r="F2245" s="154" t="s">
        <v>621</v>
      </c>
      <c r="H2245" s="155">
        <v>49.445</v>
      </c>
      <c r="I2245" s="156"/>
      <c r="L2245" s="151"/>
      <c r="M2245" s="157"/>
      <c r="T2245" s="158"/>
      <c r="AT2245" s="153" t="s">
        <v>207</v>
      </c>
      <c r="AU2245" s="153" t="s">
        <v>86</v>
      </c>
      <c r="AV2245" s="12" t="s">
        <v>86</v>
      </c>
      <c r="AW2245" s="12" t="s">
        <v>30</v>
      </c>
      <c r="AX2245" s="12" t="s">
        <v>73</v>
      </c>
      <c r="AY2245" s="153" t="s">
        <v>199</v>
      </c>
    </row>
    <row r="2246" spans="2:51" s="12" customFormat="1" ht="12">
      <c r="B2246" s="151"/>
      <c r="D2246" s="152" t="s">
        <v>207</v>
      </c>
      <c r="E2246" s="153" t="s">
        <v>1</v>
      </c>
      <c r="F2246" s="154" t="s">
        <v>616</v>
      </c>
      <c r="H2246" s="155">
        <v>-1.8</v>
      </c>
      <c r="I2246" s="156"/>
      <c r="L2246" s="151"/>
      <c r="M2246" s="157"/>
      <c r="T2246" s="158"/>
      <c r="AT2246" s="153" t="s">
        <v>207</v>
      </c>
      <c r="AU2246" s="153" t="s">
        <v>86</v>
      </c>
      <c r="AV2246" s="12" t="s">
        <v>86</v>
      </c>
      <c r="AW2246" s="12" t="s">
        <v>30</v>
      </c>
      <c r="AX2246" s="12" t="s">
        <v>73</v>
      </c>
      <c r="AY2246" s="153" t="s">
        <v>199</v>
      </c>
    </row>
    <row r="2247" spans="2:51" s="12" customFormat="1" ht="12">
      <c r="B2247" s="151"/>
      <c r="D2247" s="152" t="s">
        <v>207</v>
      </c>
      <c r="E2247" s="153" t="s">
        <v>1</v>
      </c>
      <c r="F2247" s="154" t="s">
        <v>604</v>
      </c>
      <c r="H2247" s="155">
        <v>-2</v>
      </c>
      <c r="I2247" s="156"/>
      <c r="L2247" s="151"/>
      <c r="M2247" s="157"/>
      <c r="T2247" s="158"/>
      <c r="AT2247" s="153" t="s">
        <v>207</v>
      </c>
      <c r="AU2247" s="153" t="s">
        <v>86</v>
      </c>
      <c r="AV2247" s="12" t="s">
        <v>86</v>
      </c>
      <c r="AW2247" s="12" t="s">
        <v>30</v>
      </c>
      <c r="AX2247" s="12" t="s">
        <v>73</v>
      </c>
      <c r="AY2247" s="153" t="s">
        <v>199</v>
      </c>
    </row>
    <row r="2248" spans="2:51" s="12" customFormat="1" ht="12">
      <c r="B2248" s="151"/>
      <c r="D2248" s="152" t="s">
        <v>207</v>
      </c>
      <c r="E2248" s="153" t="s">
        <v>1</v>
      </c>
      <c r="F2248" s="154" t="s">
        <v>608</v>
      </c>
      <c r="H2248" s="155">
        <v>-2.2280000000000002</v>
      </c>
      <c r="I2248" s="156"/>
      <c r="L2248" s="151"/>
      <c r="M2248" s="157"/>
      <c r="T2248" s="158"/>
      <c r="AT2248" s="153" t="s">
        <v>207</v>
      </c>
      <c r="AU2248" s="153" t="s">
        <v>86</v>
      </c>
      <c r="AV2248" s="12" t="s">
        <v>86</v>
      </c>
      <c r="AW2248" s="12" t="s">
        <v>30</v>
      </c>
      <c r="AX2248" s="12" t="s">
        <v>73</v>
      </c>
      <c r="AY2248" s="153" t="s">
        <v>199</v>
      </c>
    </row>
    <row r="2249" spans="2:51" s="12" customFormat="1" ht="12">
      <c r="B2249" s="151"/>
      <c r="D2249" s="152" t="s">
        <v>207</v>
      </c>
      <c r="E2249" s="153" t="s">
        <v>1</v>
      </c>
      <c r="F2249" s="154" t="s">
        <v>609</v>
      </c>
      <c r="H2249" s="155">
        <v>1.073</v>
      </c>
      <c r="I2249" s="156"/>
      <c r="L2249" s="151"/>
      <c r="M2249" s="157"/>
      <c r="T2249" s="158"/>
      <c r="AT2249" s="153" t="s">
        <v>207</v>
      </c>
      <c r="AU2249" s="153" t="s">
        <v>86</v>
      </c>
      <c r="AV2249" s="12" t="s">
        <v>86</v>
      </c>
      <c r="AW2249" s="12" t="s">
        <v>30</v>
      </c>
      <c r="AX2249" s="12" t="s">
        <v>73</v>
      </c>
      <c r="AY2249" s="153" t="s">
        <v>199</v>
      </c>
    </row>
    <row r="2250" spans="2:51" s="12" customFormat="1" ht="12">
      <c r="B2250" s="151"/>
      <c r="D2250" s="152" t="s">
        <v>207</v>
      </c>
      <c r="E2250" s="153" t="s">
        <v>1</v>
      </c>
      <c r="F2250" s="154" t="s">
        <v>622</v>
      </c>
      <c r="H2250" s="155">
        <v>82.504999999999995</v>
      </c>
      <c r="I2250" s="156"/>
      <c r="L2250" s="151"/>
      <c r="M2250" s="157"/>
      <c r="T2250" s="158"/>
      <c r="AT2250" s="153" t="s">
        <v>207</v>
      </c>
      <c r="AU2250" s="153" t="s">
        <v>86</v>
      </c>
      <c r="AV2250" s="12" t="s">
        <v>86</v>
      </c>
      <c r="AW2250" s="12" t="s">
        <v>30</v>
      </c>
      <c r="AX2250" s="12" t="s">
        <v>73</v>
      </c>
      <c r="AY2250" s="153" t="s">
        <v>199</v>
      </c>
    </row>
    <row r="2251" spans="2:51" s="12" customFormat="1" ht="12">
      <c r="B2251" s="151"/>
      <c r="D2251" s="152" t="s">
        <v>207</v>
      </c>
      <c r="E2251" s="153" t="s">
        <v>1</v>
      </c>
      <c r="F2251" s="154" t="s">
        <v>623</v>
      </c>
      <c r="H2251" s="155">
        <v>-14</v>
      </c>
      <c r="I2251" s="156"/>
      <c r="L2251" s="151"/>
      <c r="M2251" s="157"/>
      <c r="T2251" s="158"/>
      <c r="AT2251" s="153" t="s">
        <v>207</v>
      </c>
      <c r="AU2251" s="153" t="s">
        <v>86</v>
      </c>
      <c r="AV2251" s="12" t="s">
        <v>86</v>
      </c>
      <c r="AW2251" s="12" t="s">
        <v>30</v>
      </c>
      <c r="AX2251" s="12" t="s">
        <v>73</v>
      </c>
      <c r="AY2251" s="153" t="s">
        <v>199</v>
      </c>
    </row>
    <row r="2252" spans="2:51" s="12" customFormat="1" ht="12">
      <c r="B2252" s="151"/>
      <c r="D2252" s="152" t="s">
        <v>207</v>
      </c>
      <c r="E2252" s="153" t="s">
        <v>1</v>
      </c>
      <c r="F2252" s="154" t="s">
        <v>624</v>
      </c>
      <c r="H2252" s="155">
        <v>-2.452</v>
      </c>
      <c r="I2252" s="156"/>
      <c r="L2252" s="151"/>
      <c r="M2252" s="157"/>
      <c r="T2252" s="158"/>
      <c r="AT2252" s="153" t="s">
        <v>207</v>
      </c>
      <c r="AU2252" s="153" t="s">
        <v>86</v>
      </c>
      <c r="AV2252" s="12" t="s">
        <v>86</v>
      </c>
      <c r="AW2252" s="12" t="s">
        <v>30</v>
      </c>
      <c r="AX2252" s="12" t="s">
        <v>73</v>
      </c>
      <c r="AY2252" s="153" t="s">
        <v>199</v>
      </c>
    </row>
    <row r="2253" spans="2:51" s="12" customFormat="1" ht="12">
      <c r="B2253" s="151"/>
      <c r="D2253" s="152" t="s">
        <v>207</v>
      </c>
      <c r="E2253" s="153" t="s">
        <v>1</v>
      </c>
      <c r="F2253" s="154" t="s">
        <v>625</v>
      </c>
      <c r="H2253" s="155">
        <v>1.373</v>
      </c>
      <c r="I2253" s="156"/>
      <c r="L2253" s="151"/>
      <c r="M2253" s="157"/>
      <c r="T2253" s="158"/>
      <c r="AT2253" s="153" t="s">
        <v>207</v>
      </c>
      <c r="AU2253" s="153" t="s">
        <v>86</v>
      </c>
      <c r="AV2253" s="12" t="s">
        <v>86</v>
      </c>
      <c r="AW2253" s="12" t="s">
        <v>30</v>
      </c>
      <c r="AX2253" s="12" t="s">
        <v>73</v>
      </c>
      <c r="AY2253" s="153" t="s">
        <v>199</v>
      </c>
    </row>
    <row r="2254" spans="2:51" s="12" customFormat="1" ht="12">
      <c r="B2254" s="151"/>
      <c r="D2254" s="152" t="s">
        <v>207</v>
      </c>
      <c r="E2254" s="153" t="s">
        <v>1</v>
      </c>
      <c r="F2254" s="154" t="s">
        <v>626</v>
      </c>
      <c r="H2254" s="155">
        <v>49.445</v>
      </c>
      <c r="I2254" s="156"/>
      <c r="L2254" s="151"/>
      <c r="M2254" s="157"/>
      <c r="T2254" s="158"/>
      <c r="AT2254" s="153" t="s">
        <v>207</v>
      </c>
      <c r="AU2254" s="153" t="s">
        <v>86</v>
      </c>
      <c r="AV2254" s="12" t="s">
        <v>86</v>
      </c>
      <c r="AW2254" s="12" t="s">
        <v>30</v>
      </c>
      <c r="AX2254" s="12" t="s">
        <v>73</v>
      </c>
      <c r="AY2254" s="153" t="s">
        <v>199</v>
      </c>
    </row>
    <row r="2255" spans="2:51" s="12" customFormat="1" ht="12">
      <c r="B2255" s="151"/>
      <c r="D2255" s="152" t="s">
        <v>207</v>
      </c>
      <c r="E2255" s="153" t="s">
        <v>1</v>
      </c>
      <c r="F2255" s="154" t="s">
        <v>616</v>
      </c>
      <c r="H2255" s="155">
        <v>-1.8</v>
      </c>
      <c r="I2255" s="156"/>
      <c r="L2255" s="151"/>
      <c r="M2255" s="157"/>
      <c r="T2255" s="158"/>
      <c r="AT2255" s="153" t="s">
        <v>207</v>
      </c>
      <c r="AU2255" s="153" t="s">
        <v>86</v>
      </c>
      <c r="AV2255" s="12" t="s">
        <v>86</v>
      </c>
      <c r="AW2255" s="12" t="s">
        <v>30</v>
      </c>
      <c r="AX2255" s="12" t="s">
        <v>73</v>
      </c>
      <c r="AY2255" s="153" t="s">
        <v>199</v>
      </c>
    </row>
    <row r="2256" spans="2:51" s="12" customFormat="1" ht="12">
      <c r="B2256" s="151"/>
      <c r="D2256" s="152" t="s">
        <v>207</v>
      </c>
      <c r="E2256" s="153" t="s">
        <v>1</v>
      </c>
      <c r="F2256" s="154" t="s">
        <v>604</v>
      </c>
      <c r="H2256" s="155">
        <v>-2</v>
      </c>
      <c r="I2256" s="156"/>
      <c r="L2256" s="151"/>
      <c r="M2256" s="157"/>
      <c r="T2256" s="158"/>
      <c r="AT2256" s="153" t="s">
        <v>207</v>
      </c>
      <c r="AU2256" s="153" t="s">
        <v>86</v>
      </c>
      <c r="AV2256" s="12" t="s">
        <v>86</v>
      </c>
      <c r="AW2256" s="12" t="s">
        <v>30</v>
      </c>
      <c r="AX2256" s="12" t="s">
        <v>73</v>
      </c>
      <c r="AY2256" s="153" t="s">
        <v>199</v>
      </c>
    </row>
    <row r="2257" spans="2:51" s="12" customFormat="1" ht="12">
      <c r="B2257" s="151"/>
      <c r="D2257" s="152" t="s">
        <v>207</v>
      </c>
      <c r="E2257" s="153" t="s">
        <v>1</v>
      </c>
      <c r="F2257" s="154" t="s">
        <v>608</v>
      </c>
      <c r="H2257" s="155">
        <v>-2.2280000000000002</v>
      </c>
      <c r="I2257" s="156"/>
      <c r="L2257" s="151"/>
      <c r="M2257" s="157"/>
      <c r="T2257" s="158"/>
      <c r="AT2257" s="153" t="s">
        <v>207</v>
      </c>
      <c r="AU2257" s="153" t="s">
        <v>86</v>
      </c>
      <c r="AV2257" s="12" t="s">
        <v>86</v>
      </c>
      <c r="AW2257" s="12" t="s">
        <v>30</v>
      </c>
      <c r="AX2257" s="12" t="s">
        <v>73</v>
      </c>
      <c r="AY2257" s="153" t="s">
        <v>199</v>
      </c>
    </row>
    <row r="2258" spans="2:51" s="12" customFormat="1" ht="12">
      <c r="B2258" s="151"/>
      <c r="D2258" s="152" t="s">
        <v>207</v>
      </c>
      <c r="E2258" s="153" t="s">
        <v>1</v>
      </c>
      <c r="F2258" s="154" t="s">
        <v>609</v>
      </c>
      <c r="H2258" s="155">
        <v>1.073</v>
      </c>
      <c r="I2258" s="156"/>
      <c r="L2258" s="151"/>
      <c r="M2258" s="157"/>
      <c r="T2258" s="158"/>
      <c r="AT2258" s="153" t="s">
        <v>207</v>
      </c>
      <c r="AU2258" s="153" t="s">
        <v>86</v>
      </c>
      <c r="AV2258" s="12" t="s">
        <v>86</v>
      </c>
      <c r="AW2258" s="12" t="s">
        <v>30</v>
      </c>
      <c r="AX2258" s="12" t="s">
        <v>73</v>
      </c>
      <c r="AY2258" s="153" t="s">
        <v>199</v>
      </c>
    </row>
    <row r="2259" spans="2:51" s="12" customFormat="1" ht="12">
      <c r="B2259" s="151"/>
      <c r="D2259" s="152" t="s">
        <v>207</v>
      </c>
      <c r="E2259" s="153" t="s">
        <v>1</v>
      </c>
      <c r="F2259" s="154" t="s">
        <v>627</v>
      </c>
      <c r="H2259" s="155">
        <v>29.725000000000001</v>
      </c>
      <c r="I2259" s="156"/>
      <c r="L2259" s="151"/>
      <c r="M2259" s="157"/>
      <c r="T2259" s="158"/>
      <c r="AT2259" s="153" t="s">
        <v>207</v>
      </c>
      <c r="AU2259" s="153" t="s">
        <v>86</v>
      </c>
      <c r="AV2259" s="12" t="s">
        <v>86</v>
      </c>
      <c r="AW2259" s="12" t="s">
        <v>30</v>
      </c>
      <c r="AX2259" s="12" t="s">
        <v>73</v>
      </c>
      <c r="AY2259" s="153" t="s">
        <v>199</v>
      </c>
    </row>
    <row r="2260" spans="2:51" s="12" customFormat="1" ht="12">
      <c r="B2260" s="151"/>
      <c r="D2260" s="152" t="s">
        <v>207</v>
      </c>
      <c r="E2260" s="153" t="s">
        <v>1</v>
      </c>
      <c r="F2260" s="154" t="s">
        <v>616</v>
      </c>
      <c r="H2260" s="155">
        <v>-1.8</v>
      </c>
      <c r="I2260" s="156"/>
      <c r="L2260" s="151"/>
      <c r="M2260" s="157"/>
      <c r="T2260" s="158"/>
      <c r="AT2260" s="153" t="s">
        <v>207</v>
      </c>
      <c r="AU2260" s="153" t="s">
        <v>86</v>
      </c>
      <c r="AV2260" s="12" t="s">
        <v>86</v>
      </c>
      <c r="AW2260" s="12" t="s">
        <v>30</v>
      </c>
      <c r="AX2260" s="12" t="s">
        <v>73</v>
      </c>
      <c r="AY2260" s="153" t="s">
        <v>199</v>
      </c>
    </row>
    <row r="2261" spans="2:51" s="12" customFormat="1" ht="12">
      <c r="B2261" s="151"/>
      <c r="D2261" s="152" t="s">
        <v>207</v>
      </c>
      <c r="E2261" s="153" t="s">
        <v>1</v>
      </c>
      <c r="F2261" s="154" t="s">
        <v>628</v>
      </c>
      <c r="H2261" s="155">
        <v>29.434999999999999</v>
      </c>
      <c r="I2261" s="156"/>
      <c r="L2261" s="151"/>
      <c r="M2261" s="157"/>
      <c r="T2261" s="158"/>
      <c r="AT2261" s="153" t="s">
        <v>207</v>
      </c>
      <c r="AU2261" s="153" t="s">
        <v>86</v>
      </c>
      <c r="AV2261" s="12" t="s">
        <v>86</v>
      </c>
      <c r="AW2261" s="12" t="s">
        <v>30</v>
      </c>
      <c r="AX2261" s="12" t="s">
        <v>73</v>
      </c>
      <c r="AY2261" s="153" t="s">
        <v>199</v>
      </c>
    </row>
    <row r="2262" spans="2:51" s="12" customFormat="1" ht="12">
      <c r="B2262" s="151"/>
      <c r="D2262" s="152" t="s">
        <v>207</v>
      </c>
      <c r="E2262" s="153" t="s">
        <v>1</v>
      </c>
      <c r="F2262" s="154" t="s">
        <v>616</v>
      </c>
      <c r="H2262" s="155">
        <v>-1.8</v>
      </c>
      <c r="I2262" s="156"/>
      <c r="L2262" s="151"/>
      <c r="M2262" s="157"/>
      <c r="T2262" s="158"/>
      <c r="AT2262" s="153" t="s">
        <v>207</v>
      </c>
      <c r="AU2262" s="153" t="s">
        <v>86</v>
      </c>
      <c r="AV2262" s="12" t="s">
        <v>86</v>
      </c>
      <c r="AW2262" s="12" t="s">
        <v>30</v>
      </c>
      <c r="AX2262" s="12" t="s">
        <v>73</v>
      </c>
      <c r="AY2262" s="153" t="s">
        <v>199</v>
      </c>
    </row>
    <row r="2263" spans="2:51" s="12" customFormat="1" ht="12">
      <c r="B2263" s="151"/>
      <c r="D2263" s="152" t="s">
        <v>207</v>
      </c>
      <c r="E2263" s="153" t="s">
        <v>1</v>
      </c>
      <c r="F2263" s="154" t="s">
        <v>629</v>
      </c>
      <c r="H2263" s="155">
        <v>49.445</v>
      </c>
      <c r="I2263" s="156"/>
      <c r="L2263" s="151"/>
      <c r="M2263" s="157"/>
      <c r="T2263" s="158"/>
      <c r="AT2263" s="153" t="s">
        <v>207</v>
      </c>
      <c r="AU2263" s="153" t="s">
        <v>86</v>
      </c>
      <c r="AV2263" s="12" t="s">
        <v>86</v>
      </c>
      <c r="AW2263" s="12" t="s">
        <v>30</v>
      </c>
      <c r="AX2263" s="12" t="s">
        <v>73</v>
      </c>
      <c r="AY2263" s="153" t="s">
        <v>199</v>
      </c>
    </row>
    <row r="2264" spans="2:51" s="12" customFormat="1" ht="12">
      <c r="B2264" s="151"/>
      <c r="D2264" s="152" t="s">
        <v>207</v>
      </c>
      <c r="E2264" s="153" t="s">
        <v>1</v>
      </c>
      <c r="F2264" s="154" t="s">
        <v>604</v>
      </c>
      <c r="H2264" s="155">
        <v>-2</v>
      </c>
      <c r="I2264" s="156"/>
      <c r="L2264" s="151"/>
      <c r="M2264" s="157"/>
      <c r="T2264" s="158"/>
      <c r="AT2264" s="153" t="s">
        <v>207</v>
      </c>
      <c r="AU2264" s="153" t="s">
        <v>86</v>
      </c>
      <c r="AV2264" s="12" t="s">
        <v>86</v>
      </c>
      <c r="AW2264" s="12" t="s">
        <v>30</v>
      </c>
      <c r="AX2264" s="12" t="s">
        <v>73</v>
      </c>
      <c r="AY2264" s="153" t="s">
        <v>199</v>
      </c>
    </row>
    <row r="2265" spans="2:51" s="12" customFormat="1" ht="12">
      <c r="B2265" s="151"/>
      <c r="D2265" s="152" t="s">
        <v>207</v>
      </c>
      <c r="E2265" s="153" t="s">
        <v>1</v>
      </c>
      <c r="F2265" s="154" t="s">
        <v>608</v>
      </c>
      <c r="H2265" s="155">
        <v>-2.2280000000000002</v>
      </c>
      <c r="I2265" s="156"/>
      <c r="L2265" s="151"/>
      <c r="M2265" s="157"/>
      <c r="T2265" s="158"/>
      <c r="AT2265" s="153" t="s">
        <v>207</v>
      </c>
      <c r="AU2265" s="153" t="s">
        <v>86</v>
      </c>
      <c r="AV2265" s="12" t="s">
        <v>86</v>
      </c>
      <c r="AW2265" s="12" t="s">
        <v>30</v>
      </c>
      <c r="AX2265" s="12" t="s">
        <v>73</v>
      </c>
      <c r="AY2265" s="153" t="s">
        <v>199</v>
      </c>
    </row>
    <row r="2266" spans="2:51" s="12" customFormat="1" ht="12">
      <c r="B2266" s="151"/>
      <c r="D2266" s="152" t="s">
        <v>207</v>
      </c>
      <c r="E2266" s="153" t="s">
        <v>1</v>
      </c>
      <c r="F2266" s="154" t="s">
        <v>609</v>
      </c>
      <c r="H2266" s="155">
        <v>1.073</v>
      </c>
      <c r="I2266" s="156"/>
      <c r="L2266" s="151"/>
      <c r="M2266" s="157"/>
      <c r="T2266" s="158"/>
      <c r="AT2266" s="153" t="s">
        <v>207</v>
      </c>
      <c r="AU2266" s="153" t="s">
        <v>86</v>
      </c>
      <c r="AV2266" s="12" t="s">
        <v>86</v>
      </c>
      <c r="AW2266" s="12" t="s">
        <v>30</v>
      </c>
      <c r="AX2266" s="12" t="s">
        <v>73</v>
      </c>
      <c r="AY2266" s="153" t="s">
        <v>199</v>
      </c>
    </row>
    <row r="2267" spans="2:51" s="12" customFormat="1" ht="12">
      <c r="B2267" s="151"/>
      <c r="D2267" s="152" t="s">
        <v>207</v>
      </c>
      <c r="E2267" s="153" t="s">
        <v>1</v>
      </c>
      <c r="F2267" s="154" t="s">
        <v>630</v>
      </c>
      <c r="H2267" s="155">
        <v>49.445</v>
      </c>
      <c r="I2267" s="156"/>
      <c r="L2267" s="151"/>
      <c r="M2267" s="157"/>
      <c r="T2267" s="158"/>
      <c r="AT2267" s="153" t="s">
        <v>207</v>
      </c>
      <c r="AU2267" s="153" t="s">
        <v>86</v>
      </c>
      <c r="AV2267" s="12" t="s">
        <v>86</v>
      </c>
      <c r="AW2267" s="12" t="s">
        <v>30</v>
      </c>
      <c r="AX2267" s="12" t="s">
        <v>73</v>
      </c>
      <c r="AY2267" s="153" t="s">
        <v>199</v>
      </c>
    </row>
    <row r="2268" spans="2:51" s="12" customFormat="1" ht="12">
      <c r="B2268" s="151"/>
      <c r="D2268" s="152" t="s">
        <v>207</v>
      </c>
      <c r="E2268" s="153" t="s">
        <v>1</v>
      </c>
      <c r="F2268" s="154" t="s">
        <v>604</v>
      </c>
      <c r="H2268" s="155">
        <v>-2</v>
      </c>
      <c r="I2268" s="156"/>
      <c r="L2268" s="151"/>
      <c r="M2268" s="157"/>
      <c r="T2268" s="158"/>
      <c r="AT2268" s="153" t="s">
        <v>207</v>
      </c>
      <c r="AU2268" s="153" t="s">
        <v>86</v>
      </c>
      <c r="AV2268" s="12" t="s">
        <v>86</v>
      </c>
      <c r="AW2268" s="12" t="s">
        <v>30</v>
      </c>
      <c r="AX2268" s="12" t="s">
        <v>73</v>
      </c>
      <c r="AY2268" s="153" t="s">
        <v>199</v>
      </c>
    </row>
    <row r="2269" spans="2:51" s="12" customFormat="1" ht="12">
      <c r="B2269" s="151"/>
      <c r="D2269" s="152" t="s">
        <v>207</v>
      </c>
      <c r="E2269" s="153" t="s">
        <v>1</v>
      </c>
      <c r="F2269" s="154" t="s">
        <v>608</v>
      </c>
      <c r="H2269" s="155">
        <v>-2.2280000000000002</v>
      </c>
      <c r="I2269" s="156"/>
      <c r="L2269" s="151"/>
      <c r="M2269" s="157"/>
      <c r="T2269" s="158"/>
      <c r="AT2269" s="153" t="s">
        <v>207</v>
      </c>
      <c r="AU2269" s="153" t="s">
        <v>86</v>
      </c>
      <c r="AV2269" s="12" t="s">
        <v>86</v>
      </c>
      <c r="AW2269" s="12" t="s">
        <v>30</v>
      </c>
      <c r="AX2269" s="12" t="s">
        <v>73</v>
      </c>
      <c r="AY2269" s="153" t="s">
        <v>199</v>
      </c>
    </row>
    <row r="2270" spans="2:51" s="12" customFormat="1" ht="12">
      <c r="B2270" s="151"/>
      <c r="D2270" s="152" t="s">
        <v>207</v>
      </c>
      <c r="E2270" s="153" t="s">
        <v>1</v>
      </c>
      <c r="F2270" s="154" t="s">
        <v>609</v>
      </c>
      <c r="H2270" s="155">
        <v>1.073</v>
      </c>
      <c r="I2270" s="156"/>
      <c r="L2270" s="151"/>
      <c r="M2270" s="157"/>
      <c r="T2270" s="158"/>
      <c r="AT2270" s="153" t="s">
        <v>207</v>
      </c>
      <c r="AU2270" s="153" t="s">
        <v>86</v>
      </c>
      <c r="AV2270" s="12" t="s">
        <v>86</v>
      </c>
      <c r="AW2270" s="12" t="s">
        <v>30</v>
      </c>
      <c r="AX2270" s="12" t="s">
        <v>73</v>
      </c>
      <c r="AY2270" s="153" t="s">
        <v>199</v>
      </c>
    </row>
    <row r="2271" spans="2:51" s="12" customFormat="1" ht="12">
      <c r="B2271" s="151"/>
      <c r="D2271" s="152" t="s">
        <v>207</v>
      </c>
      <c r="E2271" s="153" t="s">
        <v>1</v>
      </c>
      <c r="F2271" s="154" t="s">
        <v>631</v>
      </c>
      <c r="H2271" s="155">
        <v>32.19</v>
      </c>
      <c r="I2271" s="156"/>
      <c r="L2271" s="151"/>
      <c r="M2271" s="157"/>
      <c r="T2271" s="158"/>
      <c r="AT2271" s="153" t="s">
        <v>207</v>
      </c>
      <c r="AU2271" s="153" t="s">
        <v>86</v>
      </c>
      <c r="AV2271" s="12" t="s">
        <v>86</v>
      </c>
      <c r="AW2271" s="12" t="s">
        <v>30</v>
      </c>
      <c r="AX2271" s="12" t="s">
        <v>73</v>
      </c>
      <c r="AY2271" s="153" t="s">
        <v>199</v>
      </c>
    </row>
    <row r="2272" spans="2:51" s="12" customFormat="1" ht="12">
      <c r="B2272" s="151"/>
      <c r="D2272" s="152" t="s">
        <v>207</v>
      </c>
      <c r="E2272" s="153" t="s">
        <v>1</v>
      </c>
      <c r="F2272" s="154" t="s">
        <v>616</v>
      </c>
      <c r="H2272" s="155">
        <v>-1.8</v>
      </c>
      <c r="I2272" s="156"/>
      <c r="L2272" s="151"/>
      <c r="M2272" s="157"/>
      <c r="T2272" s="158"/>
      <c r="AT2272" s="153" t="s">
        <v>207</v>
      </c>
      <c r="AU2272" s="153" t="s">
        <v>86</v>
      </c>
      <c r="AV2272" s="12" t="s">
        <v>86</v>
      </c>
      <c r="AW2272" s="12" t="s">
        <v>30</v>
      </c>
      <c r="AX2272" s="12" t="s">
        <v>73</v>
      </c>
      <c r="AY2272" s="153" t="s">
        <v>199</v>
      </c>
    </row>
    <row r="2273" spans="2:65" s="12" customFormat="1" ht="12">
      <c r="B2273" s="151"/>
      <c r="D2273" s="152" t="s">
        <v>207</v>
      </c>
      <c r="E2273" s="153" t="s">
        <v>1</v>
      </c>
      <c r="F2273" s="154" t="s">
        <v>632</v>
      </c>
      <c r="H2273" s="155">
        <v>18.850000000000001</v>
      </c>
      <c r="I2273" s="156"/>
      <c r="L2273" s="151"/>
      <c r="M2273" s="157"/>
      <c r="T2273" s="158"/>
      <c r="AT2273" s="153" t="s">
        <v>207</v>
      </c>
      <c r="AU2273" s="153" t="s">
        <v>86</v>
      </c>
      <c r="AV2273" s="12" t="s">
        <v>86</v>
      </c>
      <c r="AW2273" s="12" t="s">
        <v>30</v>
      </c>
      <c r="AX2273" s="12" t="s">
        <v>73</v>
      </c>
      <c r="AY2273" s="153" t="s">
        <v>199</v>
      </c>
    </row>
    <row r="2274" spans="2:65" s="12" customFormat="1" ht="12">
      <c r="B2274" s="151"/>
      <c r="D2274" s="152" t="s">
        <v>207</v>
      </c>
      <c r="E2274" s="153" t="s">
        <v>1</v>
      </c>
      <c r="F2274" s="154" t="s">
        <v>606</v>
      </c>
      <c r="H2274" s="155">
        <v>-1.4</v>
      </c>
      <c r="I2274" s="156"/>
      <c r="L2274" s="151"/>
      <c r="M2274" s="157"/>
      <c r="T2274" s="158"/>
      <c r="AT2274" s="153" t="s">
        <v>207</v>
      </c>
      <c r="AU2274" s="153" t="s">
        <v>86</v>
      </c>
      <c r="AV2274" s="12" t="s">
        <v>86</v>
      </c>
      <c r="AW2274" s="12" t="s">
        <v>30</v>
      </c>
      <c r="AX2274" s="12" t="s">
        <v>73</v>
      </c>
      <c r="AY2274" s="153" t="s">
        <v>199</v>
      </c>
    </row>
    <row r="2275" spans="2:65" s="12" customFormat="1" ht="12">
      <c r="B2275" s="151"/>
      <c r="D2275" s="152" t="s">
        <v>207</v>
      </c>
      <c r="E2275" s="153" t="s">
        <v>1</v>
      </c>
      <c r="F2275" s="154" t="s">
        <v>633</v>
      </c>
      <c r="H2275" s="155">
        <v>19.864999999999998</v>
      </c>
      <c r="I2275" s="156"/>
      <c r="L2275" s="151"/>
      <c r="M2275" s="157"/>
      <c r="T2275" s="158"/>
      <c r="AT2275" s="153" t="s">
        <v>207</v>
      </c>
      <c r="AU2275" s="153" t="s">
        <v>86</v>
      </c>
      <c r="AV2275" s="12" t="s">
        <v>86</v>
      </c>
      <c r="AW2275" s="12" t="s">
        <v>30</v>
      </c>
      <c r="AX2275" s="12" t="s">
        <v>73</v>
      </c>
      <c r="AY2275" s="153" t="s">
        <v>199</v>
      </c>
    </row>
    <row r="2276" spans="2:65" s="12" customFormat="1" ht="12">
      <c r="B2276" s="151"/>
      <c r="D2276" s="152" t="s">
        <v>207</v>
      </c>
      <c r="E2276" s="153" t="s">
        <v>1</v>
      </c>
      <c r="F2276" s="154" t="s">
        <v>611</v>
      </c>
      <c r="H2276" s="155">
        <v>-2.8</v>
      </c>
      <c r="I2276" s="156"/>
      <c r="L2276" s="151"/>
      <c r="M2276" s="157"/>
      <c r="T2276" s="158"/>
      <c r="AT2276" s="153" t="s">
        <v>207</v>
      </c>
      <c r="AU2276" s="153" t="s">
        <v>86</v>
      </c>
      <c r="AV2276" s="12" t="s">
        <v>86</v>
      </c>
      <c r="AW2276" s="12" t="s">
        <v>30</v>
      </c>
      <c r="AX2276" s="12" t="s">
        <v>73</v>
      </c>
      <c r="AY2276" s="153" t="s">
        <v>199</v>
      </c>
    </row>
    <row r="2277" spans="2:65" s="13" customFormat="1" ht="12">
      <c r="B2277" s="159"/>
      <c r="D2277" s="152" t="s">
        <v>207</v>
      </c>
      <c r="E2277" s="160" t="s">
        <v>1</v>
      </c>
      <c r="F2277" s="161" t="s">
        <v>209</v>
      </c>
      <c r="H2277" s="162">
        <v>777.85300000000097</v>
      </c>
      <c r="I2277" s="163"/>
      <c r="L2277" s="159"/>
      <c r="M2277" s="164"/>
      <c r="T2277" s="165"/>
      <c r="AT2277" s="160" t="s">
        <v>207</v>
      </c>
      <c r="AU2277" s="160" t="s">
        <v>86</v>
      </c>
      <c r="AV2277" s="13" t="s">
        <v>205</v>
      </c>
      <c r="AW2277" s="13" t="s">
        <v>30</v>
      </c>
      <c r="AX2277" s="13" t="s">
        <v>80</v>
      </c>
      <c r="AY2277" s="160" t="s">
        <v>199</v>
      </c>
    </row>
    <row r="2278" spans="2:65" s="1" customFormat="1" ht="24.25" customHeight="1">
      <c r="B2278" s="32"/>
      <c r="C2278" s="137" t="s">
        <v>2926</v>
      </c>
      <c r="D2278" s="137" t="s">
        <v>201</v>
      </c>
      <c r="E2278" s="138" t="s">
        <v>2927</v>
      </c>
      <c r="F2278" s="139" t="s">
        <v>2928</v>
      </c>
      <c r="G2278" s="140" t="s">
        <v>204</v>
      </c>
      <c r="H2278" s="141">
        <v>777.85299999999995</v>
      </c>
      <c r="I2278" s="142"/>
      <c r="J2278" s="143">
        <f>ROUND(I2278*H2278,2)</f>
        <v>0</v>
      </c>
      <c r="K2278" s="144"/>
      <c r="L2278" s="32"/>
      <c r="M2278" s="145" t="s">
        <v>1</v>
      </c>
      <c r="N2278" s="146" t="s">
        <v>39</v>
      </c>
      <c r="P2278" s="147">
        <f>O2278*H2278</f>
        <v>0</v>
      </c>
      <c r="Q2278" s="147">
        <v>2.9E-4</v>
      </c>
      <c r="R2278" s="147">
        <f>Q2278*H2278</f>
        <v>0.22557737</v>
      </c>
      <c r="S2278" s="147">
        <v>0</v>
      </c>
      <c r="T2278" s="148">
        <f>S2278*H2278</f>
        <v>0</v>
      </c>
      <c r="AR2278" s="149" t="s">
        <v>298</v>
      </c>
      <c r="AT2278" s="149" t="s">
        <v>201</v>
      </c>
      <c r="AU2278" s="149" t="s">
        <v>86</v>
      </c>
      <c r="AY2278" s="17" t="s">
        <v>199</v>
      </c>
      <c r="BE2278" s="150">
        <f>IF(N2278="základní",J2278,0)</f>
        <v>0</v>
      </c>
      <c r="BF2278" s="150">
        <f>IF(N2278="snížená",J2278,0)</f>
        <v>0</v>
      </c>
      <c r="BG2278" s="150">
        <f>IF(N2278="zákl. přenesená",J2278,0)</f>
        <v>0</v>
      </c>
      <c r="BH2278" s="150">
        <f>IF(N2278="sníž. přenesená",J2278,0)</f>
        <v>0</v>
      </c>
      <c r="BI2278" s="150">
        <f>IF(N2278="nulová",J2278,0)</f>
        <v>0</v>
      </c>
      <c r="BJ2278" s="17" t="s">
        <v>86</v>
      </c>
      <c r="BK2278" s="150">
        <f>ROUND(I2278*H2278,2)</f>
        <v>0</v>
      </c>
      <c r="BL2278" s="17" t="s">
        <v>298</v>
      </c>
      <c r="BM2278" s="149" t="s">
        <v>2929</v>
      </c>
    </row>
    <row r="2279" spans="2:65" s="12" customFormat="1" ht="12">
      <c r="B2279" s="151"/>
      <c r="D2279" s="152" t="s">
        <v>207</v>
      </c>
      <c r="E2279" s="153" t="s">
        <v>1</v>
      </c>
      <c r="F2279" s="154" t="s">
        <v>598</v>
      </c>
      <c r="H2279" s="155">
        <v>43.064999999999998</v>
      </c>
      <c r="I2279" s="156"/>
      <c r="L2279" s="151"/>
      <c r="M2279" s="157"/>
      <c r="T2279" s="158"/>
      <c r="AT2279" s="153" t="s">
        <v>207</v>
      </c>
      <c r="AU2279" s="153" t="s">
        <v>86</v>
      </c>
      <c r="AV2279" s="12" t="s">
        <v>86</v>
      </c>
      <c r="AW2279" s="12" t="s">
        <v>30</v>
      </c>
      <c r="AX2279" s="12" t="s">
        <v>73</v>
      </c>
      <c r="AY2279" s="153" t="s">
        <v>199</v>
      </c>
    </row>
    <row r="2280" spans="2:65" s="12" customFormat="1" ht="12">
      <c r="B2280" s="151"/>
      <c r="D2280" s="152" t="s">
        <v>207</v>
      </c>
      <c r="E2280" s="153" t="s">
        <v>1</v>
      </c>
      <c r="F2280" s="154" t="s">
        <v>599</v>
      </c>
      <c r="H2280" s="155">
        <v>-1.6</v>
      </c>
      <c r="I2280" s="156"/>
      <c r="L2280" s="151"/>
      <c r="M2280" s="157"/>
      <c r="T2280" s="158"/>
      <c r="AT2280" s="153" t="s">
        <v>207</v>
      </c>
      <c r="AU2280" s="153" t="s">
        <v>86</v>
      </c>
      <c r="AV2280" s="12" t="s">
        <v>86</v>
      </c>
      <c r="AW2280" s="12" t="s">
        <v>30</v>
      </c>
      <c r="AX2280" s="12" t="s">
        <v>73</v>
      </c>
      <c r="AY2280" s="153" t="s">
        <v>199</v>
      </c>
    </row>
    <row r="2281" spans="2:65" s="12" customFormat="1" ht="12">
      <c r="B2281" s="151"/>
      <c r="D2281" s="152" t="s">
        <v>207</v>
      </c>
      <c r="E2281" s="153" t="s">
        <v>1</v>
      </c>
      <c r="F2281" s="154" t="s">
        <v>600</v>
      </c>
      <c r="H2281" s="155">
        <v>-4</v>
      </c>
      <c r="I2281" s="156"/>
      <c r="L2281" s="151"/>
      <c r="M2281" s="157"/>
      <c r="T2281" s="158"/>
      <c r="AT2281" s="153" t="s">
        <v>207</v>
      </c>
      <c r="AU2281" s="153" t="s">
        <v>86</v>
      </c>
      <c r="AV2281" s="12" t="s">
        <v>86</v>
      </c>
      <c r="AW2281" s="12" t="s">
        <v>30</v>
      </c>
      <c r="AX2281" s="12" t="s">
        <v>73</v>
      </c>
      <c r="AY2281" s="153" t="s">
        <v>199</v>
      </c>
    </row>
    <row r="2282" spans="2:65" s="12" customFormat="1" ht="12">
      <c r="B2282" s="151"/>
      <c r="D2282" s="152" t="s">
        <v>207</v>
      </c>
      <c r="E2282" s="153" t="s">
        <v>1</v>
      </c>
      <c r="F2282" s="154" t="s">
        <v>601</v>
      </c>
      <c r="H2282" s="155">
        <v>-3.8530000000000002</v>
      </c>
      <c r="I2282" s="156"/>
      <c r="L2282" s="151"/>
      <c r="M2282" s="157"/>
      <c r="T2282" s="158"/>
      <c r="AT2282" s="153" t="s">
        <v>207</v>
      </c>
      <c r="AU2282" s="153" t="s">
        <v>86</v>
      </c>
      <c r="AV2282" s="12" t="s">
        <v>86</v>
      </c>
      <c r="AW2282" s="12" t="s">
        <v>30</v>
      </c>
      <c r="AX2282" s="12" t="s">
        <v>73</v>
      </c>
      <c r="AY2282" s="153" t="s">
        <v>199</v>
      </c>
    </row>
    <row r="2283" spans="2:65" s="12" customFormat="1" ht="12">
      <c r="B2283" s="151"/>
      <c r="D2283" s="152" t="s">
        <v>207</v>
      </c>
      <c r="E2283" s="153" t="s">
        <v>1</v>
      </c>
      <c r="F2283" s="154" t="s">
        <v>602</v>
      </c>
      <c r="H2283" s="155">
        <v>1.5169999999999999</v>
      </c>
      <c r="I2283" s="156"/>
      <c r="L2283" s="151"/>
      <c r="M2283" s="157"/>
      <c r="T2283" s="158"/>
      <c r="AT2283" s="153" t="s">
        <v>207</v>
      </c>
      <c r="AU2283" s="153" t="s">
        <v>86</v>
      </c>
      <c r="AV2283" s="12" t="s">
        <v>86</v>
      </c>
      <c r="AW2283" s="12" t="s">
        <v>30</v>
      </c>
      <c r="AX2283" s="12" t="s">
        <v>73</v>
      </c>
      <c r="AY2283" s="153" t="s">
        <v>199</v>
      </c>
    </row>
    <row r="2284" spans="2:65" s="12" customFormat="1" ht="12">
      <c r="B2284" s="151"/>
      <c r="D2284" s="152" t="s">
        <v>207</v>
      </c>
      <c r="E2284" s="153" t="s">
        <v>1</v>
      </c>
      <c r="F2284" s="154" t="s">
        <v>603</v>
      </c>
      <c r="H2284" s="155">
        <v>41.064</v>
      </c>
      <c r="I2284" s="156"/>
      <c r="L2284" s="151"/>
      <c r="M2284" s="157"/>
      <c r="T2284" s="158"/>
      <c r="AT2284" s="153" t="s">
        <v>207</v>
      </c>
      <c r="AU2284" s="153" t="s">
        <v>86</v>
      </c>
      <c r="AV2284" s="12" t="s">
        <v>86</v>
      </c>
      <c r="AW2284" s="12" t="s">
        <v>30</v>
      </c>
      <c r="AX2284" s="12" t="s">
        <v>73</v>
      </c>
      <c r="AY2284" s="153" t="s">
        <v>199</v>
      </c>
    </row>
    <row r="2285" spans="2:65" s="12" customFormat="1" ht="12">
      <c r="B2285" s="151"/>
      <c r="D2285" s="152" t="s">
        <v>207</v>
      </c>
      <c r="E2285" s="153" t="s">
        <v>1</v>
      </c>
      <c r="F2285" s="154" t="s">
        <v>604</v>
      </c>
      <c r="H2285" s="155">
        <v>-2</v>
      </c>
      <c r="I2285" s="156"/>
      <c r="L2285" s="151"/>
      <c r="M2285" s="157"/>
      <c r="T2285" s="158"/>
      <c r="AT2285" s="153" t="s">
        <v>207</v>
      </c>
      <c r="AU2285" s="153" t="s">
        <v>86</v>
      </c>
      <c r="AV2285" s="12" t="s">
        <v>86</v>
      </c>
      <c r="AW2285" s="12" t="s">
        <v>30</v>
      </c>
      <c r="AX2285" s="12" t="s">
        <v>73</v>
      </c>
      <c r="AY2285" s="153" t="s">
        <v>199</v>
      </c>
    </row>
    <row r="2286" spans="2:65" s="12" customFormat="1" ht="12">
      <c r="B2286" s="151"/>
      <c r="D2286" s="152" t="s">
        <v>207</v>
      </c>
      <c r="E2286" s="153" t="s">
        <v>1</v>
      </c>
      <c r="F2286" s="154" t="s">
        <v>605</v>
      </c>
      <c r="H2286" s="155">
        <v>17.690000000000001</v>
      </c>
      <c r="I2286" s="156"/>
      <c r="L2286" s="151"/>
      <c r="M2286" s="157"/>
      <c r="T2286" s="158"/>
      <c r="AT2286" s="153" t="s">
        <v>207</v>
      </c>
      <c r="AU2286" s="153" t="s">
        <v>86</v>
      </c>
      <c r="AV2286" s="12" t="s">
        <v>86</v>
      </c>
      <c r="AW2286" s="12" t="s">
        <v>30</v>
      </c>
      <c r="AX2286" s="12" t="s">
        <v>73</v>
      </c>
      <c r="AY2286" s="153" t="s">
        <v>199</v>
      </c>
    </row>
    <row r="2287" spans="2:65" s="12" customFormat="1" ht="12">
      <c r="B2287" s="151"/>
      <c r="D2287" s="152" t="s">
        <v>207</v>
      </c>
      <c r="E2287" s="153" t="s">
        <v>1</v>
      </c>
      <c r="F2287" s="154" t="s">
        <v>606</v>
      </c>
      <c r="H2287" s="155">
        <v>-1.4</v>
      </c>
      <c r="I2287" s="156"/>
      <c r="L2287" s="151"/>
      <c r="M2287" s="157"/>
      <c r="T2287" s="158"/>
      <c r="AT2287" s="153" t="s">
        <v>207</v>
      </c>
      <c r="AU2287" s="153" t="s">
        <v>86</v>
      </c>
      <c r="AV2287" s="12" t="s">
        <v>86</v>
      </c>
      <c r="AW2287" s="12" t="s">
        <v>30</v>
      </c>
      <c r="AX2287" s="12" t="s">
        <v>73</v>
      </c>
      <c r="AY2287" s="153" t="s">
        <v>199</v>
      </c>
    </row>
    <row r="2288" spans="2:65" s="12" customFormat="1" ht="12">
      <c r="B2288" s="151"/>
      <c r="D2288" s="152" t="s">
        <v>207</v>
      </c>
      <c r="E2288" s="153" t="s">
        <v>1</v>
      </c>
      <c r="F2288" s="154" t="s">
        <v>607</v>
      </c>
      <c r="H2288" s="155">
        <v>35.206000000000003</v>
      </c>
      <c r="I2288" s="156"/>
      <c r="L2288" s="151"/>
      <c r="M2288" s="157"/>
      <c r="T2288" s="158"/>
      <c r="AT2288" s="153" t="s">
        <v>207</v>
      </c>
      <c r="AU2288" s="153" t="s">
        <v>86</v>
      </c>
      <c r="AV2288" s="12" t="s">
        <v>86</v>
      </c>
      <c r="AW2288" s="12" t="s">
        <v>30</v>
      </c>
      <c r="AX2288" s="12" t="s">
        <v>73</v>
      </c>
      <c r="AY2288" s="153" t="s">
        <v>199</v>
      </c>
    </row>
    <row r="2289" spans="2:51" s="12" customFormat="1" ht="12">
      <c r="B2289" s="151"/>
      <c r="D2289" s="152" t="s">
        <v>207</v>
      </c>
      <c r="E2289" s="153" t="s">
        <v>1</v>
      </c>
      <c r="F2289" s="154" t="s">
        <v>606</v>
      </c>
      <c r="H2289" s="155">
        <v>-1.4</v>
      </c>
      <c r="I2289" s="156"/>
      <c r="L2289" s="151"/>
      <c r="M2289" s="157"/>
      <c r="T2289" s="158"/>
      <c r="AT2289" s="153" t="s">
        <v>207</v>
      </c>
      <c r="AU2289" s="153" t="s">
        <v>86</v>
      </c>
      <c r="AV2289" s="12" t="s">
        <v>86</v>
      </c>
      <c r="AW2289" s="12" t="s">
        <v>30</v>
      </c>
      <c r="AX2289" s="12" t="s">
        <v>73</v>
      </c>
      <c r="AY2289" s="153" t="s">
        <v>199</v>
      </c>
    </row>
    <row r="2290" spans="2:51" s="12" customFormat="1" ht="12">
      <c r="B2290" s="151"/>
      <c r="D2290" s="152" t="s">
        <v>207</v>
      </c>
      <c r="E2290" s="153" t="s">
        <v>1</v>
      </c>
      <c r="F2290" s="154" t="s">
        <v>599</v>
      </c>
      <c r="H2290" s="155">
        <v>-1.6</v>
      </c>
      <c r="I2290" s="156"/>
      <c r="L2290" s="151"/>
      <c r="M2290" s="157"/>
      <c r="T2290" s="158"/>
      <c r="AT2290" s="153" t="s">
        <v>207</v>
      </c>
      <c r="AU2290" s="153" t="s">
        <v>86</v>
      </c>
      <c r="AV2290" s="12" t="s">
        <v>86</v>
      </c>
      <c r="AW2290" s="12" t="s">
        <v>30</v>
      </c>
      <c r="AX2290" s="12" t="s">
        <v>73</v>
      </c>
      <c r="AY2290" s="153" t="s">
        <v>199</v>
      </c>
    </row>
    <row r="2291" spans="2:51" s="12" customFormat="1" ht="12">
      <c r="B2291" s="151"/>
      <c r="D2291" s="152" t="s">
        <v>207</v>
      </c>
      <c r="E2291" s="153" t="s">
        <v>1</v>
      </c>
      <c r="F2291" s="154" t="s">
        <v>608</v>
      </c>
      <c r="H2291" s="155">
        <v>-2.2280000000000002</v>
      </c>
      <c r="I2291" s="156"/>
      <c r="L2291" s="151"/>
      <c r="M2291" s="157"/>
      <c r="T2291" s="158"/>
      <c r="AT2291" s="153" t="s">
        <v>207</v>
      </c>
      <c r="AU2291" s="153" t="s">
        <v>86</v>
      </c>
      <c r="AV2291" s="12" t="s">
        <v>86</v>
      </c>
      <c r="AW2291" s="12" t="s">
        <v>30</v>
      </c>
      <c r="AX2291" s="12" t="s">
        <v>73</v>
      </c>
      <c r="AY2291" s="153" t="s">
        <v>199</v>
      </c>
    </row>
    <row r="2292" spans="2:51" s="12" customFormat="1" ht="12">
      <c r="B2292" s="151"/>
      <c r="D2292" s="152" t="s">
        <v>207</v>
      </c>
      <c r="E2292" s="153" t="s">
        <v>1</v>
      </c>
      <c r="F2292" s="154" t="s">
        <v>609</v>
      </c>
      <c r="H2292" s="155">
        <v>1.073</v>
      </c>
      <c r="I2292" s="156"/>
      <c r="L2292" s="151"/>
      <c r="M2292" s="157"/>
      <c r="T2292" s="158"/>
      <c r="AT2292" s="153" t="s">
        <v>207</v>
      </c>
      <c r="AU2292" s="153" t="s">
        <v>86</v>
      </c>
      <c r="AV2292" s="12" t="s">
        <v>86</v>
      </c>
      <c r="AW2292" s="12" t="s">
        <v>30</v>
      </c>
      <c r="AX2292" s="12" t="s">
        <v>73</v>
      </c>
      <c r="AY2292" s="153" t="s">
        <v>199</v>
      </c>
    </row>
    <row r="2293" spans="2:51" s="12" customFormat="1" ht="12">
      <c r="B2293" s="151"/>
      <c r="D2293" s="152" t="s">
        <v>207</v>
      </c>
      <c r="E2293" s="153" t="s">
        <v>1</v>
      </c>
      <c r="F2293" s="154" t="s">
        <v>610</v>
      </c>
      <c r="H2293" s="155">
        <v>99.18</v>
      </c>
      <c r="I2293" s="156"/>
      <c r="L2293" s="151"/>
      <c r="M2293" s="157"/>
      <c r="T2293" s="158"/>
      <c r="AT2293" s="153" t="s">
        <v>207</v>
      </c>
      <c r="AU2293" s="153" t="s">
        <v>86</v>
      </c>
      <c r="AV2293" s="12" t="s">
        <v>86</v>
      </c>
      <c r="AW2293" s="12" t="s">
        <v>30</v>
      </c>
      <c r="AX2293" s="12" t="s">
        <v>73</v>
      </c>
      <c r="AY2293" s="153" t="s">
        <v>199</v>
      </c>
    </row>
    <row r="2294" spans="2:51" s="12" customFormat="1" ht="12">
      <c r="B2294" s="151"/>
      <c r="D2294" s="152" t="s">
        <v>207</v>
      </c>
      <c r="E2294" s="153" t="s">
        <v>1</v>
      </c>
      <c r="F2294" s="154" t="s">
        <v>611</v>
      </c>
      <c r="H2294" s="155">
        <v>-2.8</v>
      </c>
      <c r="I2294" s="156"/>
      <c r="L2294" s="151"/>
      <c r="M2294" s="157"/>
      <c r="T2294" s="158"/>
      <c r="AT2294" s="153" t="s">
        <v>207</v>
      </c>
      <c r="AU2294" s="153" t="s">
        <v>86</v>
      </c>
      <c r="AV2294" s="12" t="s">
        <v>86</v>
      </c>
      <c r="AW2294" s="12" t="s">
        <v>30</v>
      </c>
      <c r="AX2294" s="12" t="s">
        <v>73</v>
      </c>
      <c r="AY2294" s="153" t="s">
        <v>199</v>
      </c>
    </row>
    <row r="2295" spans="2:51" s="12" customFormat="1" ht="12">
      <c r="B2295" s="151"/>
      <c r="D2295" s="152" t="s">
        <v>207</v>
      </c>
      <c r="E2295" s="153" t="s">
        <v>1</v>
      </c>
      <c r="F2295" s="154" t="s">
        <v>604</v>
      </c>
      <c r="H2295" s="155">
        <v>-2</v>
      </c>
      <c r="I2295" s="156"/>
      <c r="L2295" s="151"/>
      <c r="M2295" s="157"/>
      <c r="T2295" s="158"/>
      <c r="AT2295" s="153" t="s">
        <v>207</v>
      </c>
      <c r="AU2295" s="153" t="s">
        <v>86</v>
      </c>
      <c r="AV2295" s="12" t="s">
        <v>86</v>
      </c>
      <c r="AW2295" s="12" t="s">
        <v>30</v>
      </c>
      <c r="AX2295" s="12" t="s">
        <v>73</v>
      </c>
      <c r="AY2295" s="153" t="s">
        <v>199</v>
      </c>
    </row>
    <row r="2296" spans="2:51" s="12" customFormat="1" ht="12">
      <c r="B2296" s="151"/>
      <c r="D2296" s="152" t="s">
        <v>207</v>
      </c>
      <c r="E2296" s="153" t="s">
        <v>1</v>
      </c>
      <c r="F2296" s="154" t="s">
        <v>608</v>
      </c>
      <c r="H2296" s="155">
        <v>-2.2280000000000002</v>
      </c>
      <c r="I2296" s="156"/>
      <c r="L2296" s="151"/>
      <c r="M2296" s="157"/>
      <c r="T2296" s="158"/>
      <c r="AT2296" s="153" t="s">
        <v>207</v>
      </c>
      <c r="AU2296" s="153" t="s">
        <v>86</v>
      </c>
      <c r="AV2296" s="12" t="s">
        <v>86</v>
      </c>
      <c r="AW2296" s="12" t="s">
        <v>30</v>
      </c>
      <c r="AX2296" s="12" t="s">
        <v>73</v>
      </c>
      <c r="AY2296" s="153" t="s">
        <v>199</v>
      </c>
    </row>
    <row r="2297" spans="2:51" s="12" customFormat="1" ht="12">
      <c r="B2297" s="151"/>
      <c r="D2297" s="152" t="s">
        <v>207</v>
      </c>
      <c r="E2297" s="153" t="s">
        <v>1</v>
      </c>
      <c r="F2297" s="154" t="s">
        <v>612</v>
      </c>
      <c r="H2297" s="155">
        <v>-14.477</v>
      </c>
      <c r="I2297" s="156"/>
      <c r="L2297" s="151"/>
      <c r="M2297" s="157"/>
      <c r="T2297" s="158"/>
      <c r="AT2297" s="153" t="s">
        <v>207</v>
      </c>
      <c r="AU2297" s="153" t="s">
        <v>86</v>
      </c>
      <c r="AV2297" s="12" t="s">
        <v>86</v>
      </c>
      <c r="AW2297" s="12" t="s">
        <v>30</v>
      </c>
      <c r="AX2297" s="12" t="s">
        <v>73</v>
      </c>
      <c r="AY2297" s="153" t="s">
        <v>199</v>
      </c>
    </row>
    <row r="2298" spans="2:51" s="12" customFormat="1" ht="12">
      <c r="B2298" s="151"/>
      <c r="D2298" s="152" t="s">
        <v>207</v>
      </c>
      <c r="E2298" s="153" t="s">
        <v>1</v>
      </c>
      <c r="F2298" s="154" t="s">
        <v>609</v>
      </c>
      <c r="H2298" s="155">
        <v>1.073</v>
      </c>
      <c r="I2298" s="156"/>
      <c r="L2298" s="151"/>
      <c r="M2298" s="157"/>
      <c r="T2298" s="158"/>
      <c r="AT2298" s="153" t="s">
        <v>207</v>
      </c>
      <c r="AU2298" s="153" t="s">
        <v>86</v>
      </c>
      <c r="AV2298" s="12" t="s">
        <v>86</v>
      </c>
      <c r="AW2298" s="12" t="s">
        <v>30</v>
      </c>
      <c r="AX2298" s="12" t="s">
        <v>73</v>
      </c>
      <c r="AY2298" s="153" t="s">
        <v>199</v>
      </c>
    </row>
    <row r="2299" spans="2:51" s="12" customFormat="1" ht="12">
      <c r="B2299" s="151"/>
      <c r="D2299" s="152" t="s">
        <v>207</v>
      </c>
      <c r="E2299" s="153" t="s">
        <v>1</v>
      </c>
      <c r="F2299" s="154" t="s">
        <v>613</v>
      </c>
      <c r="H2299" s="155">
        <v>3.73</v>
      </c>
      <c r="I2299" s="156"/>
      <c r="L2299" s="151"/>
      <c r="M2299" s="157"/>
      <c r="T2299" s="158"/>
      <c r="AT2299" s="153" t="s">
        <v>207</v>
      </c>
      <c r="AU2299" s="153" t="s">
        <v>86</v>
      </c>
      <c r="AV2299" s="12" t="s">
        <v>86</v>
      </c>
      <c r="AW2299" s="12" t="s">
        <v>30</v>
      </c>
      <c r="AX2299" s="12" t="s">
        <v>73</v>
      </c>
      <c r="AY2299" s="153" t="s">
        <v>199</v>
      </c>
    </row>
    <row r="2300" spans="2:51" s="12" customFormat="1" ht="12">
      <c r="B2300" s="151"/>
      <c r="D2300" s="152" t="s">
        <v>207</v>
      </c>
      <c r="E2300" s="153" t="s">
        <v>1</v>
      </c>
      <c r="F2300" s="154" t="s">
        <v>614</v>
      </c>
      <c r="H2300" s="155">
        <v>29.434999999999999</v>
      </c>
      <c r="I2300" s="156"/>
      <c r="L2300" s="151"/>
      <c r="M2300" s="157"/>
      <c r="T2300" s="158"/>
      <c r="AT2300" s="153" t="s">
        <v>207</v>
      </c>
      <c r="AU2300" s="153" t="s">
        <v>86</v>
      </c>
      <c r="AV2300" s="12" t="s">
        <v>86</v>
      </c>
      <c r="AW2300" s="12" t="s">
        <v>30</v>
      </c>
      <c r="AX2300" s="12" t="s">
        <v>73</v>
      </c>
      <c r="AY2300" s="153" t="s">
        <v>199</v>
      </c>
    </row>
    <row r="2301" spans="2:51" s="12" customFormat="1" ht="12">
      <c r="B2301" s="151"/>
      <c r="D2301" s="152" t="s">
        <v>207</v>
      </c>
      <c r="E2301" s="153" t="s">
        <v>1</v>
      </c>
      <c r="F2301" s="154" t="s">
        <v>606</v>
      </c>
      <c r="H2301" s="155">
        <v>-1.4</v>
      </c>
      <c r="I2301" s="156"/>
      <c r="L2301" s="151"/>
      <c r="M2301" s="157"/>
      <c r="T2301" s="158"/>
      <c r="AT2301" s="153" t="s">
        <v>207</v>
      </c>
      <c r="AU2301" s="153" t="s">
        <v>86</v>
      </c>
      <c r="AV2301" s="12" t="s">
        <v>86</v>
      </c>
      <c r="AW2301" s="12" t="s">
        <v>30</v>
      </c>
      <c r="AX2301" s="12" t="s">
        <v>73</v>
      </c>
      <c r="AY2301" s="153" t="s">
        <v>199</v>
      </c>
    </row>
    <row r="2302" spans="2:51" s="12" customFormat="1" ht="12">
      <c r="B2302" s="151"/>
      <c r="D2302" s="152" t="s">
        <v>207</v>
      </c>
      <c r="E2302" s="153" t="s">
        <v>1</v>
      </c>
      <c r="F2302" s="154" t="s">
        <v>615</v>
      </c>
      <c r="H2302" s="155">
        <v>29.725000000000001</v>
      </c>
      <c r="I2302" s="156"/>
      <c r="L2302" s="151"/>
      <c r="M2302" s="157"/>
      <c r="T2302" s="158"/>
      <c r="AT2302" s="153" t="s">
        <v>207</v>
      </c>
      <c r="AU2302" s="153" t="s">
        <v>86</v>
      </c>
      <c r="AV2302" s="12" t="s">
        <v>86</v>
      </c>
      <c r="AW2302" s="12" t="s">
        <v>30</v>
      </c>
      <c r="AX2302" s="12" t="s">
        <v>73</v>
      </c>
      <c r="AY2302" s="153" t="s">
        <v>199</v>
      </c>
    </row>
    <row r="2303" spans="2:51" s="12" customFormat="1" ht="12">
      <c r="B2303" s="151"/>
      <c r="D2303" s="152" t="s">
        <v>207</v>
      </c>
      <c r="E2303" s="153" t="s">
        <v>1</v>
      </c>
      <c r="F2303" s="154" t="s">
        <v>616</v>
      </c>
      <c r="H2303" s="155">
        <v>-1.8</v>
      </c>
      <c r="I2303" s="156"/>
      <c r="L2303" s="151"/>
      <c r="M2303" s="157"/>
      <c r="T2303" s="158"/>
      <c r="AT2303" s="153" t="s">
        <v>207</v>
      </c>
      <c r="AU2303" s="153" t="s">
        <v>86</v>
      </c>
      <c r="AV2303" s="12" t="s">
        <v>86</v>
      </c>
      <c r="AW2303" s="12" t="s">
        <v>30</v>
      </c>
      <c r="AX2303" s="12" t="s">
        <v>73</v>
      </c>
      <c r="AY2303" s="153" t="s">
        <v>199</v>
      </c>
    </row>
    <row r="2304" spans="2:51" s="12" customFormat="1" ht="12">
      <c r="B2304" s="151"/>
      <c r="D2304" s="152" t="s">
        <v>207</v>
      </c>
      <c r="E2304" s="153" t="s">
        <v>1</v>
      </c>
      <c r="F2304" s="154" t="s">
        <v>617</v>
      </c>
      <c r="H2304" s="155">
        <v>49.445</v>
      </c>
      <c r="I2304" s="156"/>
      <c r="L2304" s="151"/>
      <c r="M2304" s="157"/>
      <c r="T2304" s="158"/>
      <c r="AT2304" s="153" t="s">
        <v>207</v>
      </c>
      <c r="AU2304" s="153" t="s">
        <v>86</v>
      </c>
      <c r="AV2304" s="12" t="s">
        <v>86</v>
      </c>
      <c r="AW2304" s="12" t="s">
        <v>30</v>
      </c>
      <c r="AX2304" s="12" t="s">
        <v>73</v>
      </c>
      <c r="AY2304" s="153" t="s">
        <v>199</v>
      </c>
    </row>
    <row r="2305" spans="2:51" s="12" customFormat="1" ht="12">
      <c r="B2305" s="151"/>
      <c r="D2305" s="152" t="s">
        <v>207</v>
      </c>
      <c r="E2305" s="153" t="s">
        <v>1</v>
      </c>
      <c r="F2305" s="154" t="s">
        <v>604</v>
      </c>
      <c r="H2305" s="155">
        <v>-2</v>
      </c>
      <c r="I2305" s="156"/>
      <c r="L2305" s="151"/>
      <c r="M2305" s="157"/>
      <c r="T2305" s="158"/>
      <c r="AT2305" s="153" t="s">
        <v>207</v>
      </c>
      <c r="AU2305" s="153" t="s">
        <v>86</v>
      </c>
      <c r="AV2305" s="12" t="s">
        <v>86</v>
      </c>
      <c r="AW2305" s="12" t="s">
        <v>30</v>
      </c>
      <c r="AX2305" s="12" t="s">
        <v>73</v>
      </c>
      <c r="AY2305" s="153" t="s">
        <v>199</v>
      </c>
    </row>
    <row r="2306" spans="2:51" s="12" customFormat="1" ht="12">
      <c r="B2306" s="151"/>
      <c r="D2306" s="152" t="s">
        <v>207</v>
      </c>
      <c r="E2306" s="153" t="s">
        <v>1</v>
      </c>
      <c r="F2306" s="154" t="s">
        <v>608</v>
      </c>
      <c r="H2306" s="155">
        <v>-2.2280000000000002</v>
      </c>
      <c r="I2306" s="156"/>
      <c r="L2306" s="151"/>
      <c r="M2306" s="157"/>
      <c r="T2306" s="158"/>
      <c r="AT2306" s="153" t="s">
        <v>207</v>
      </c>
      <c r="AU2306" s="153" t="s">
        <v>86</v>
      </c>
      <c r="AV2306" s="12" t="s">
        <v>86</v>
      </c>
      <c r="AW2306" s="12" t="s">
        <v>30</v>
      </c>
      <c r="AX2306" s="12" t="s">
        <v>73</v>
      </c>
      <c r="AY2306" s="153" t="s">
        <v>199</v>
      </c>
    </row>
    <row r="2307" spans="2:51" s="12" customFormat="1" ht="12">
      <c r="B2307" s="151"/>
      <c r="D2307" s="152" t="s">
        <v>207</v>
      </c>
      <c r="E2307" s="153" t="s">
        <v>1</v>
      </c>
      <c r="F2307" s="154" t="s">
        <v>609</v>
      </c>
      <c r="H2307" s="155">
        <v>1.073</v>
      </c>
      <c r="I2307" s="156"/>
      <c r="L2307" s="151"/>
      <c r="M2307" s="157"/>
      <c r="T2307" s="158"/>
      <c r="AT2307" s="153" t="s">
        <v>207</v>
      </c>
      <c r="AU2307" s="153" t="s">
        <v>86</v>
      </c>
      <c r="AV2307" s="12" t="s">
        <v>86</v>
      </c>
      <c r="AW2307" s="12" t="s">
        <v>30</v>
      </c>
      <c r="AX2307" s="12" t="s">
        <v>73</v>
      </c>
      <c r="AY2307" s="153" t="s">
        <v>199</v>
      </c>
    </row>
    <row r="2308" spans="2:51" s="12" customFormat="1" ht="12">
      <c r="B2308" s="151"/>
      <c r="D2308" s="152" t="s">
        <v>207</v>
      </c>
      <c r="E2308" s="153" t="s">
        <v>1</v>
      </c>
      <c r="F2308" s="154" t="s">
        <v>618</v>
      </c>
      <c r="H2308" s="155">
        <v>49.445</v>
      </c>
      <c r="I2308" s="156"/>
      <c r="L2308" s="151"/>
      <c r="M2308" s="157"/>
      <c r="T2308" s="158"/>
      <c r="AT2308" s="153" t="s">
        <v>207</v>
      </c>
      <c r="AU2308" s="153" t="s">
        <v>86</v>
      </c>
      <c r="AV2308" s="12" t="s">
        <v>86</v>
      </c>
      <c r="AW2308" s="12" t="s">
        <v>30</v>
      </c>
      <c r="AX2308" s="12" t="s">
        <v>73</v>
      </c>
      <c r="AY2308" s="153" t="s">
        <v>199</v>
      </c>
    </row>
    <row r="2309" spans="2:51" s="12" customFormat="1" ht="12">
      <c r="B2309" s="151"/>
      <c r="D2309" s="152" t="s">
        <v>207</v>
      </c>
      <c r="E2309" s="153" t="s">
        <v>1</v>
      </c>
      <c r="F2309" s="154" t="s">
        <v>604</v>
      </c>
      <c r="H2309" s="155">
        <v>-2</v>
      </c>
      <c r="I2309" s="156"/>
      <c r="L2309" s="151"/>
      <c r="M2309" s="157"/>
      <c r="T2309" s="158"/>
      <c r="AT2309" s="153" t="s">
        <v>207</v>
      </c>
      <c r="AU2309" s="153" t="s">
        <v>86</v>
      </c>
      <c r="AV2309" s="12" t="s">
        <v>86</v>
      </c>
      <c r="AW2309" s="12" t="s">
        <v>30</v>
      </c>
      <c r="AX2309" s="12" t="s">
        <v>73</v>
      </c>
      <c r="AY2309" s="153" t="s">
        <v>199</v>
      </c>
    </row>
    <row r="2310" spans="2:51" s="12" customFormat="1" ht="12">
      <c r="B2310" s="151"/>
      <c r="D2310" s="152" t="s">
        <v>207</v>
      </c>
      <c r="E2310" s="153" t="s">
        <v>1</v>
      </c>
      <c r="F2310" s="154" t="s">
        <v>608</v>
      </c>
      <c r="H2310" s="155">
        <v>-2.2280000000000002</v>
      </c>
      <c r="I2310" s="156"/>
      <c r="L2310" s="151"/>
      <c r="M2310" s="157"/>
      <c r="T2310" s="158"/>
      <c r="AT2310" s="153" t="s">
        <v>207</v>
      </c>
      <c r="AU2310" s="153" t="s">
        <v>86</v>
      </c>
      <c r="AV2310" s="12" t="s">
        <v>86</v>
      </c>
      <c r="AW2310" s="12" t="s">
        <v>30</v>
      </c>
      <c r="AX2310" s="12" t="s">
        <v>73</v>
      </c>
      <c r="AY2310" s="153" t="s">
        <v>199</v>
      </c>
    </row>
    <row r="2311" spans="2:51" s="12" customFormat="1" ht="12">
      <c r="B2311" s="151"/>
      <c r="D2311" s="152" t="s">
        <v>207</v>
      </c>
      <c r="E2311" s="153" t="s">
        <v>1</v>
      </c>
      <c r="F2311" s="154" t="s">
        <v>609</v>
      </c>
      <c r="H2311" s="155">
        <v>1.073</v>
      </c>
      <c r="I2311" s="156"/>
      <c r="L2311" s="151"/>
      <c r="M2311" s="157"/>
      <c r="T2311" s="158"/>
      <c r="AT2311" s="153" t="s">
        <v>207</v>
      </c>
      <c r="AU2311" s="153" t="s">
        <v>86</v>
      </c>
      <c r="AV2311" s="12" t="s">
        <v>86</v>
      </c>
      <c r="AW2311" s="12" t="s">
        <v>30</v>
      </c>
      <c r="AX2311" s="12" t="s">
        <v>73</v>
      </c>
      <c r="AY2311" s="153" t="s">
        <v>199</v>
      </c>
    </row>
    <row r="2312" spans="2:51" s="12" customFormat="1" ht="12">
      <c r="B2312" s="151"/>
      <c r="D2312" s="152" t="s">
        <v>207</v>
      </c>
      <c r="E2312" s="153" t="s">
        <v>1</v>
      </c>
      <c r="F2312" s="154" t="s">
        <v>619</v>
      </c>
      <c r="H2312" s="155">
        <v>29.725000000000001</v>
      </c>
      <c r="I2312" s="156"/>
      <c r="L2312" s="151"/>
      <c r="M2312" s="157"/>
      <c r="T2312" s="158"/>
      <c r="AT2312" s="153" t="s">
        <v>207</v>
      </c>
      <c r="AU2312" s="153" t="s">
        <v>86</v>
      </c>
      <c r="AV2312" s="12" t="s">
        <v>86</v>
      </c>
      <c r="AW2312" s="12" t="s">
        <v>30</v>
      </c>
      <c r="AX2312" s="12" t="s">
        <v>73</v>
      </c>
      <c r="AY2312" s="153" t="s">
        <v>199</v>
      </c>
    </row>
    <row r="2313" spans="2:51" s="12" customFormat="1" ht="12">
      <c r="B2313" s="151"/>
      <c r="D2313" s="152" t="s">
        <v>207</v>
      </c>
      <c r="E2313" s="153" t="s">
        <v>1</v>
      </c>
      <c r="F2313" s="154" t="s">
        <v>616</v>
      </c>
      <c r="H2313" s="155">
        <v>-1.8</v>
      </c>
      <c r="I2313" s="156"/>
      <c r="L2313" s="151"/>
      <c r="M2313" s="157"/>
      <c r="T2313" s="158"/>
      <c r="AT2313" s="153" t="s">
        <v>207</v>
      </c>
      <c r="AU2313" s="153" t="s">
        <v>86</v>
      </c>
      <c r="AV2313" s="12" t="s">
        <v>86</v>
      </c>
      <c r="AW2313" s="12" t="s">
        <v>30</v>
      </c>
      <c r="AX2313" s="12" t="s">
        <v>73</v>
      </c>
      <c r="AY2313" s="153" t="s">
        <v>199</v>
      </c>
    </row>
    <row r="2314" spans="2:51" s="12" customFormat="1" ht="12">
      <c r="B2314" s="151"/>
      <c r="D2314" s="152" t="s">
        <v>207</v>
      </c>
      <c r="E2314" s="153" t="s">
        <v>1</v>
      </c>
      <c r="F2314" s="154" t="s">
        <v>620</v>
      </c>
      <c r="H2314" s="155">
        <v>29.725000000000001</v>
      </c>
      <c r="I2314" s="156"/>
      <c r="L2314" s="151"/>
      <c r="M2314" s="157"/>
      <c r="T2314" s="158"/>
      <c r="AT2314" s="153" t="s">
        <v>207</v>
      </c>
      <c r="AU2314" s="153" t="s">
        <v>86</v>
      </c>
      <c r="AV2314" s="12" t="s">
        <v>86</v>
      </c>
      <c r="AW2314" s="12" t="s">
        <v>30</v>
      </c>
      <c r="AX2314" s="12" t="s">
        <v>73</v>
      </c>
      <c r="AY2314" s="153" t="s">
        <v>199</v>
      </c>
    </row>
    <row r="2315" spans="2:51" s="12" customFormat="1" ht="12">
      <c r="B2315" s="151"/>
      <c r="D2315" s="152" t="s">
        <v>207</v>
      </c>
      <c r="E2315" s="153" t="s">
        <v>1</v>
      </c>
      <c r="F2315" s="154" t="s">
        <v>616</v>
      </c>
      <c r="H2315" s="155">
        <v>-1.8</v>
      </c>
      <c r="I2315" s="156"/>
      <c r="L2315" s="151"/>
      <c r="M2315" s="157"/>
      <c r="T2315" s="158"/>
      <c r="AT2315" s="153" t="s">
        <v>207</v>
      </c>
      <c r="AU2315" s="153" t="s">
        <v>86</v>
      </c>
      <c r="AV2315" s="12" t="s">
        <v>86</v>
      </c>
      <c r="AW2315" s="12" t="s">
        <v>30</v>
      </c>
      <c r="AX2315" s="12" t="s">
        <v>73</v>
      </c>
      <c r="AY2315" s="153" t="s">
        <v>199</v>
      </c>
    </row>
    <row r="2316" spans="2:51" s="12" customFormat="1" ht="12">
      <c r="B2316" s="151"/>
      <c r="D2316" s="152" t="s">
        <v>207</v>
      </c>
      <c r="E2316" s="153" t="s">
        <v>1</v>
      </c>
      <c r="F2316" s="154" t="s">
        <v>621</v>
      </c>
      <c r="H2316" s="155">
        <v>49.445</v>
      </c>
      <c r="I2316" s="156"/>
      <c r="L2316" s="151"/>
      <c r="M2316" s="157"/>
      <c r="T2316" s="158"/>
      <c r="AT2316" s="153" t="s">
        <v>207</v>
      </c>
      <c r="AU2316" s="153" t="s">
        <v>86</v>
      </c>
      <c r="AV2316" s="12" t="s">
        <v>86</v>
      </c>
      <c r="AW2316" s="12" t="s">
        <v>30</v>
      </c>
      <c r="AX2316" s="12" t="s">
        <v>73</v>
      </c>
      <c r="AY2316" s="153" t="s">
        <v>199</v>
      </c>
    </row>
    <row r="2317" spans="2:51" s="12" customFormat="1" ht="12">
      <c r="B2317" s="151"/>
      <c r="D2317" s="152" t="s">
        <v>207</v>
      </c>
      <c r="E2317" s="153" t="s">
        <v>1</v>
      </c>
      <c r="F2317" s="154" t="s">
        <v>616</v>
      </c>
      <c r="H2317" s="155">
        <v>-1.8</v>
      </c>
      <c r="I2317" s="156"/>
      <c r="L2317" s="151"/>
      <c r="M2317" s="157"/>
      <c r="T2317" s="158"/>
      <c r="AT2317" s="153" t="s">
        <v>207</v>
      </c>
      <c r="AU2317" s="153" t="s">
        <v>86</v>
      </c>
      <c r="AV2317" s="12" t="s">
        <v>86</v>
      </c>
      <c r="AW2317" s="12" t="s">
        <v>30</v>
      </c>
      <c r="AX2317" s="12" t="s">
        <v>73</v>
      </c>
      <c r="AY2317" s="153" t="s">
        <v>199</v>
      </c>
    </row>
    <row r="2318" spans="2:51" s="12" customFormat="1" ht="12">
      <c r="B2318" s="151"/>
      <c r="D2318" s="152" t="s">
        <v>207</v>
      </c>
      <c r="E2318" s="153" t="s">
        <v>1</v>
      </c>
      <c r="F2318" s="154" t="s">
        <v>604</v>
      </c>
      <c r="H2318" s="155">
        <v>-2</v>
      </c>
      <c r="I2318" s="156"/>
      <c r="L2318" s="151"/>
      <c r="M2318" s="157"/>
      <c r="T2318" s="158"/>
      <c r="AT2318" s="153" t="s">
        <v>207</v>
      </c>
      <c r="AU2318" s="153" t="s">
        <v>86</v>
      </c>
      <c r="AV2318" s="12" t="s">
        <v>86</v>
      </c>
      <c r="AW2318" s="12" t="s">
        <v>30</v>
      </c>
      <c r="AX2318" s="12" t="s">
        <v>73</v>
      </c>
      <c r="AY2318" s="153" t="s">
        <v>199</v>
      </c>
    </row>
    <row r="2319" spans="2:51" s="12" customFormat="1" ht="12">
      <c r="B2319" s="151"/>
      <c r="D2319" s="152" t="s">
        <v>207</v>
      </c>
      <c r="E2319" s="153" t="s">
        <v>1</v>
      </c>
      <c r="F2319" s="154" t="s">
        <v>608</v>
      </c>
      <c r="H2319" s="155">
        <v>-2.2280000000000002</v>
      </c>
      <c r="I2319" s="156"/>
      <c r="L2319" s="151"/>
      <c r="M2319" s="157"/>
      <c r="T2319" s="158"/>
      <c r="AT2319" s="153" t="s">
        <v>207</v>
      </c>
      <c r="AU2319" s="153" t="s">
        <v>86</v>
      </c>
      <c r="AV2319" s="12" t="s">
        <v>86</v>
      </c>
      <c r="AW2319" s="12" t="s">
        <v>30</v>
      </c>
      <c r="AX2319" s="12" t="s">
        <v>73</v>
      </c>
      <c r="AY2319" s="153" t="s">
        <v>199</v>
      </c>
    </row>
    <row r="2320" spans="2:51" s="12" customFormat="1" ht="12">
      <c r="B2320" s="151"/>
      <c r="D2320" s="152" t="s">
        <v>207</v>
      </c>
      <c r="E2320" s="153" t="s">
        <v>1</v>
      </c>
      <c r="F2320" s="154" t="s">
        <v>609</v>
      </c>
      <c r="H2320" s="155">
        <v>1.073</v>
      </c>
      <c r="I2320" s="156"/>
      <c r="L2320" s="151"/>
      <c r="M2320" s="157"/>
      <c r="T2320" s="158"/>
      <c r="AT2320" s="153" t="s">
        <v>207</v>
      </c>
      <c r="AU2320" s="153" t="s">
        <v>86</v>
      </c>
      <c r="AV2320" s="12" t="s">
        <v>86</v>
      </c>
      <c r="AW2320" s="12" t="s">
        <v>30</v>
      </c>
      <c r="AX2320" s="12" t="s">
        <v>73</v>
      </c>
      <c r="AY2320" s="153" t="s">
        <v>199</v>
      </c>
    </row>
    <row r="2321" spans="2:51" s="12" customFormat="1" ht="12">
      <c r="B2321" s="151"/>
      <c r="D2321" s="152" t="s">
        <v>207</v>
      </c>
      <c r="E2321" s="153" t="s">
        <v>1</v>
      </c>
      <c r="F2321" s="154" t="s">
        <v>622</v>
      </c>
      <c r="H2321" s="155">
        <v>82.504999999999995</v>
      </c>
      <c r="I2321" s="156"/>
      <c r="L2321" s="151"/>
      <c r="M2321" s="157"/>
      <c r="T2321" s="158"/>
      <c r="AT2321" s="153" t="s">
        <v>207</v>
      </c>
      <c r="AU2321" s="153" t="s">
        <v>86</v>
      </c>
      <c r="AV2321" s="12" t="s">
        <v>86</v>
      </c>
      <c r="AW2321" s="12" t="s">
        <v>30</v>
      </c>
      <c r="AX2321" s="12" t="s">
        <v>73</v>
      </c>
      <c r="AY2321" s="153" t="s">
        <v>199</v>
      </c>
    </row>
    <row r="2322" spans="2:51" s="12" customFormat="1" ht="12">
      <c r="B2322" s="151"/>
      <c r="D2322" s="152" t="s">
        <v>207</v>
      </c>
      <c r="E2322" s="153" t="s">
        <v>1</v>
      </c>
      <c r="F2322" s="154" t="s">
        <v>623</v>
      </c>
      <c r="H2322" s="155">
        <v>-14</v>
      </c>
      <c r="I2322" s="156"/>
      <c r="L2322" s="151"/>
      <c r="M2322" s="157"/>
      <c r="T2322" s="158"/>
      <c r="AT2322" s="153" t="s">
        <v>207</v>
      </c>
      <c r="AU2322" s="153" t="s">
        <v>86</v>
      </c>
      <c r="AV2322" s="12" t="s">
        <v>86</v>
      </c>
      <c r="AW2322" s="12" t="s">
        <v>30</v>
      </c>
      <c r="AX2322" s="12" t="s">
        <v>73</v>
      </c>
      <c r="AY2322" s="153" t="s">
        <v>199</v>
      </c>
    </row>
    <row r="2323" spans="2:51" s="12" customFormat="1" ht="12">
      <c r="B2323" s="151"/>
      <c r="D2323" s="152" t="s">
        <v>207</v>
      </c>
      <c r="E2323" s="153" t="s">
        <v>1</v>
      </c>
      <c r="F2323" s="154" t="s">
        <v>624</v>
      </c>
      <c r="H2323" s="155">
        <v>-2.452</v>
      </c>
      <c r="I2323" s="156"/>
      <c r="L2323" s="151"/>
      <c r="M2323" s="157"/>
      <c r="T2323" s="158"/>
      <c r="AT2323" s="153" t="s">
        <v>207</v>
      </c>
      <c r="AU2323" s="153" t="s">
        <v>86</v>
      </c>
      <c r="AV2323" s="12" t="s">
        <v>86</v>
      </c>
      <c r="AW2323" s="12" t="s">
        <v>30</v>
      </c>
      <c r="AX2323" s="12" t="s">
        <v>73</v>
      </c>
      <c r="AY2323" s="153" t="s">
        <v>199</v>
      </c>
    </row>
    <row r="2324" spans="2:51" s="12" customFormat="1" ht="12">
      <c r="B2324" s="151"/>
      <c r="D2324" s="152" t="s">
        <v>207</v>
      </c>
      <c r="E2324" s="153" t="s">
        <v>1</v>
      </c>
      <c r="F2324" s="154" t="s">
        <v>625</v>
      </c>
      <c r="H2324" s="155">
        <v>1.373</v>
      </c>
      <c r="I2324" s="156"/>
      <c r="L2324" s="151"/>
      <c r="M2324" s="157"/>
      <c r="T2324" s="158"/>
      <c r="AT2324" s="153" t="s">
        <v>207</v>
      </c>
      <c r="AU2324" s="153" t="s">
        <v>86</v>
      </c>
      <c r="AV2324" s="12" t="s">
        <v>86</v>
      </c>
      <c r="AW2324" s="12" t="s">
        <v>30</v>
      </c>
      <c r="AX2324" s="12" t="s">
        <v>73</v>
      </c>
      <c r="AY2324" s="153" t="s">
        <v>199</v>
      </c>
    </row>
    <row r="2325" spans="2:51" s="12" customFormat="1" ht="12">
      <c r="B2325" s="151"/>
      <c r="D2325" s="152" t="s">
        <v>207</v>
      </c>
      <c r="E2325" s="153" t="s">
        <v>1</v>
      </c>
      <c r="F2325" s="154" t="s">
        <v>626</v>
      </c>
      <c r="H2325" s="155">
        <v>49.445</v>
      </c>
      <c r="I2325" s="156"/>
      <c r="L2325" s="151"/>
      <c r="M2325" s="157"/>
      <c r="T2325" s="158"/>
      <c r="AT2325" s="153" t="s">
        <v>207</v>
      </c>
      <c r="AU2325" s="153" t="s">
        <v>86</v>
      </c>
      <c r="AV2325" s="12" t="s">
        <v>86</v>
      </c>
      <c r="AW2325" s="12" t="s">
        <v>30</v>
      </c>
      <c r="AX2325" s="12" t="s">
        <v>73</v>
      </c>
      <c r="AY2325" s="153" t="s">
        <v>199</v>
      </c>
    </row>
    <row r="2326" spans="2:51" s="12" customFormat="1" ht="12">
      <c r="B2326" s="151"/>
      <c r="D2326" s="152" t="s">
        <v>207</v>
      </c>
      <c r="E2326" s="153" t="s">
        <v>1</v>
      </c>
      <c r="F2326" s="154" t="s">
        <v>616</v>
      </c>
      <c r="H2326" s="155">
        <v>-1.8</v>
      </c>
      <c r="I2326" s="156"/>
      <c r="L2326" s="151"/>
      <c r="M2326" s="157"/>
      <c r="T2326" s="158"/>
      <c r="AT2326" s="153" t="s">
        <v>207</v>
      </c>
      <c r="AU2326" s="153" t="s">
        <v>86</v>
      </c>
      <c r="AV2326" s="12" t="s">
        <v>86</v>
      </c>
      <c r="AW2326" s="12" t="s">
        <v>30</v>
      </c>
      <c r="AX2326" s="12" t="s">
        <v>73</v>
      </c>
      <c r="AY2326" s="153" t="s">
        <v>199</v>
      </c>
    </row>
    <row r="2327" spans="2:51" s="12" customFormat="1" ht="12">
      <c r="B2327" s="151"/>
      <c r="D2327" s="152" t="s">
        <v>207</v>
      </c>
      <c r="E2327" s="153" t="s">
        <v>1</v>
      </c>
      <c r="F2327" s="154" t="s">
        <v>604</v>
      </c>
      <c r="H2327" s="155">
        <v>-2</v>
      </c>
      <c r="I2327" s="156"/>
      <c r="L2327" s="151"/>
      <c r="M2327" s="157"/>
      <c r="T2327" s="158"/>
      <c r="AT2327" s="153" t="s">
        <v>207</v>
      </c>
      <c r="AU2327" s="153" t="s">
        <v>86</v>
      </c>
      <c r="AV2327" s="12" t="s">
        <v>86</v>
      </c>
      <c r="AW2327" s="12" t="s">
        <v>30</v>
      </c>
      <c r="AX2327" s="12" t="s">
        <v>73</v>
      </c>
      <c r="AY2327" s="153" t="s">
        <v>199</v>
      </c>
    </row>
    <row r="2328" spans="2:51" s="12" customFormat="1" ht="12">
      <c r="B2328" s="151"/>
      <c r="D2328" s="152" t="s">
        <v>207</v>
      </c>
      <c r="E2328" s="153" t="s">
        <v>1</v>
      </c>
      <c r="F2328" s="154" t="s">
        <v>608</v>
      </c>
      <c r="H2328" s="155">
        <v>-2.2280000000000002</v>
      </c>
      <c r="I2328" s="156"/>
      <c r="L2328" s="151"/>
      <c r="M2328" s="157"/>
      <c r="T2328" s="158"/>
      <c r="AT2328" s="153" t="s">
        <v>207</v>
      </c>
      <c r="AU2328" s="153" t="s">
        <v>86</v>
      </c>
      <c r="AV2328" s="12" t="s">
        <v>86</v>
      </c>
      <c r="AW2328" s="12" t="s">
        <v>30</v>
      </c>
      <c r="AX2328" s="12" t="s">
        <v>73</v>
      </c>
      <c r="AY2328" s="153" t="s">
        <v>199</v>
      </c>
    </row>
    <row r="2329" spans="2:51" s="12" customFormat="1" ht="12">
      <c r="B2329" s="151"/>
      <c r="D2329" s="152" t="s">
        <v>207</v>
      </c>
      <c r="E2329" s="153" t="s">
        <v>1</v>
      </c>
      <c r="F2329" s="154" t="s">
        <v>609</v>
      </c>
      <c r="H2329" s="155">
        <v>1.073</v>
      </c>
      <c r="I2329" s="156"/>
      <c r="L2329" s="151"/>
      <c r="M2329" s="157"/>
      <c r="T2329" s="158"/>
      <c r="AT2329" s="153" t="s">
        <v>207</v>
      </c>
      <c r="AU2329" s="153" t="s">
        <v>86</v>
      </c>
      <c r="AV2329" s="12" t="s">
        <v>86</v>
      </c>
      <c r="AW2329" s="12" t="s">
        <v>30</v>
      </c>
      <c r="AX2329" s="12" t="s">
        <v>73</v>
      </c>
      <c r="AY2329" s="153" t="s">
        <v>199</v>
      </c>
    </row>
    <row r="2330" spans="2:51" s="12" customFormat="1" ht="12">
      <c r="B2330" s="151"/>
      <c r="D2330" s="152" t="s">
        <v>207</v>
      </c>
      <c r="E2330" s="153" t="s">
        <v>1</v>
      </c>
      <c r="F2330" s="154" t="s">
        <v>627</v>
      </c>
      <c r="H2330" s="155">
        <v>29.725000000000001</v>
      </c>
      <c r="I2330" s="156"/>
      <c r="L2330" s="151"/>
      <c r="M2330" s="157"/>
      <c r="T2330" s="158"/>
      <c r="AT2330" s="153" t="s">
        <v>207</v>
      </c>
      <c r="AU2330" s="153" t="s">
        <v>86</v>
      </c>
      <c r="AV2330" s="12" t="s">
        <v>86</v>
      </c>
      <c r="AW2330" s="12" t="s">
        <v>30</v>
      </c>
      <c r="AX2330" s="12" t="s">
        <v>73</v>
      </c>
      <c r="AY2330" s="153" t="s">
        <v>199</v>
      </c>
    </row>
    <row r="2331" spans="2:51" s="12" customFormat="1" ht="12">
      <c r="B2331" s="151"/>
      <c r="D2331" s="152" t="s">
        <v>207</v>
      </c>
      <c r="E2331" s="153" t="s">
        <v>1</v>
      </c>
      <c r="F2331" s="154" t="s">
        <v>616</v>
      </c>
      <c r="H2331" s="155">
        <v>-1.8</v>
      </c>
      <c r="I2331" s="156"/>
      <c r="L2331" s="151"/>
      <c r="M2331" s="157"/>
      <c r="T2331" s="158"/>
      <c r="AT2331" s="153" t="s">
        <v>207</v>
      </c>
      <c r="AU2331" s="153" t="s">
        <v>86</v>
      </c>
      <c r="AV2331" s="12" t="s">
        <v>86</v>
      </c>
      <c r="AW2331" s="12" t="s">
        <v>30</v>
      </c>
      <c r="AX2331" s="12" t="s">
        <v>73</v>
      </c>
      <c r="AY2331" s="153" t="s">
        <v>199</v>
      </c>
    </row>
    <row r="2332" spans="2:51" s="12" customFormat="1" ht="12">
      <c r="B2332" s="151"/>
      <c r="D2332" s="152" t="s">
        <v>207</v>
      </c>
      <c r="E2332" s="153" t="s">
        <v>1</v>
      </c>
      <c r="F2332" s="154" t="s">
        <v>628</v>
      </c>
      <c r="H2332" s="155">
        <v>29.434999999999999</v>
      </c>
      <c r="I2332" s="156"/>
      <c r="L2332" s="151"/>
      <c r="M2332" s="157"/>
      <c r="T2332" s="158"/>
      <c r="AT2332" s="153" t="s">
        <v>207</v>
      </c>
      <c r="AU2332" s="153" t="s">
        <v>86</v>
      </c>
      <c r="AV2332" s="12" t="s">
        <v>86</v>
      </c>
      <c r="AW2332" s="12" t="s">
        <v>30</v>
      </c>
      <c r="AX2332" s="12" t="s">
        <v>73</v>
      </c>
      <c r="AY2332" s="153" t="s">
        <v>199</v>
      </c>
    </row>
    <row r="2333" spans="2:51" s="12" customFormat="1" ht="12">
      <c r="B2333" s="151"/>
      <c r="D2333" s="152" t="s">
        <v>207</v>
      </c>
      <c r="E2333" s="153" t="s">
        <v>1</v>
      </c>
      <c r="F2333" s="154" t="s">
        <v>616</v>
      </c>
      <c r="H2333" s="155">
        <v>-1.8</v>
      </c>
      <c r="I2333" s="156"/>
      <c r="L2333" s="151"/>
      <c r="M2333" s="157"/>
      <c r="T2333" s="158"/>
      <c r="AT2333" s="153" t="s">
        <v>207</v>
      </c>
      <c r="AU2333" s="153" t="s">
        <v>86</v>
      </c>
      <c r="AV2333" s="12" t="s">
        <v>86</v>
      </c>
      <c r="AW2333" s="12" t="s">
        <v>30</v>
      </c>
      <c r="AX2333" s="12" t="s">
        <v>73</v>
      </c>
      <c r="AY2333" s="153" t="s">
        <v>199</v>
      </c>
    </row>
    <row r="2334" spans="2:51" s="12" customFormat="1" ht="12">
      <c r="B2334" s="151"/>
      <c r="D2334" s="152" t="s">
        <v>207</v>
      </c>
      <c r="E2334" s="153" t="s">
        <v>1</v>
      </c>
      <c r="F2334" s="154" t="s">
        <v>629</v>
      </c>
      <c r="H2334" s="155">
        <v>49.445</v>
      </c>
      <c r="I2334" s="156"/>
      <c r="L2334" s="151"/>
      <c r="M2334" s="157"/>
      <c r="T2334" s="158"/>
      <c r="AT2334" s="153" t="s">
        <v>207</v>
      </c>
      <c r="AU2334" s="153" t="s">
        <v>86</v>
      </c>
      <c r="AV2334" s="12" t="s">
        <v>86</v>
      </c>
      <c r="AW2334" s="12" t="s">
        <v>30</v>
      </c>
      <c r="AX2334" s="12" t="s">
        <v>73</v>
      </c>
      <c r="AY2334" s="153" t="s">
        <v>199</v>
      </c>
    </row>
    <row r="2335" spans="2:51" s="12" customFormat="1" ht="12">
      <c r="B2335" s="151"/>
      <c r="D2335" s="152" t="s">
        <v>207</v>
      </c>
      <c r="E2335" s="153" t="s">
        <v>1</v>
      </c>
      <c r="F2335" s="154" t="s">
        <v>604</v>
      </c>
      <c r="H2335" s="155">
        <v>-2</v>
      </c>
      <c r="I2335" s="156"/>
      <c r="L2335" s="151"/>
      <c r="M2335" s="157"/>
      <c r="T2335" s="158"/>
      <c r="AT2335" s="153" t="s">
        <v>207</v>
      </c>
      <c r="AU2335" s="153" t="s">
        <v>86</v>
      </c>
      <c r="AV2335" s="12" t="s">
        <v>86</v>
      </c>
      <c r="AW2335" s="12" t="s">
        <v>30</v>
      </c>
      <c r="AX2335" s="12" t="s">
        <v>73</v>
      </c>
      <c r="AY2335" s="153" t="s">
        <v>199</v>
      </c>
    </row>
    <row r="2336" spans="2:51" s="12" customFormat="1" ht="12">
      <c r="B2336" s="151"/>
      <c r="D2336" s="152" t="s">
        <v>207</v>
      </c>
      <c r="E2336" s="153" t="s">
        <v>1</v>
      </c>
      <c r="F2336" s="154" t="s">
        <v>608</v>
      </c>
      <c r="H2336" s="155">
        <v>-2.2280000000000002</v>
      </c>
      <c r="I2336" s="156"/>
      <c r="L2336" s="151"/>
      <c r="M2336" s="157"/>
      <c r="T2336" s="158"/>
      <c r="AT2336" s="153" t="s">
        <v>207</v>
      </c>
      <c r="AU2336" s="153" t="s">
        <v>86</v>
      </c>
      <c r="AV2336" s="12" t="s">
        <v>86</v>
      </c>
      <c r="AW2336" s="12" t="s">
        <v>30</v>
      </c>
      <c r="AX2336" s="12" t="s">
        <v>73</v>
      </c>
      <c r="AY2336" s="153" t="s">
        <v>199</v>
      </c>
    </row>
    <row r="2337" spans="2:65" s="12" customFormat="1" ht="12">
      <c r="B2337" s="151"/>
      <c r="D2337" s="152" t="s">
        <v>207</v>
      </c>
      <c r="E2337" s="153" t="s">
        <v>1</v>
      </c>
      <c r="F2337" s="154" t="s">
        <v>609</v>
      </c>
      <c r="H2337" s="155">
        <v>1.073</v>
      </c>
      <c r="I2337" s="156"/>
      <c r="L2337" s="151"/>
      <c r="M2337" s="157"/>
      <c r="T2337" s="158"/>
      <c r="AT2337" s="153" t="s">
        <v>207</v>
      </c>
      <c r="AU2337" s="153" t="s">
        <v>86</v>
      </c>
      <c r="AV2337" s="12" t="s">
        <v>86</v>
      </c>
      <c r="AW2337" s="12" t="s">
        <v>30</v>
      </c>
      <c r="AX2337" s="12" t="s">
        <v>73</v>
      </c>
      <c r="AY2337" s="153" t="s">
        <v>199</v>
      </c>
    </row>
    <row r="2338" spans="2:65" s="12" customFormat="1" ht="12">
      <c r="B2338" s="151"/>
      <c r="D2338" s="152" t="s">
        <v>207</v>
      </c>
      <c r="E2338" s="153" t="s">
        <v>1</v>
      </c>
      <c r="F2338" s="154" t="s">
        <v>630</v>
      </c>
      <c r="H2338" s="155">
        <v>49.445</v>
      </c>
      <c r="I2338" s="156"/>
      <c r="L2338" s="151"/>
      <c r="M2338" s="157"/>
      <c r="T2338" s="158"/>
      <c r="AT2338" s="153" t="s">
        <v>207</v>
      </c>
      <c r="AU2338" s="153" t="s">
        <v>86</v>
      </c>
      <c r="AV2338" s="12" t="s">
        <v>86</v>
      </c>
      <c r="AW2338" s="12" t="s">
        <v>30</v>
      </c>
      <c r="AX2338" s="12" t="s">
        <v>73</v>
      </c>
      <c r="AY2338" s="153" t="s">
        <v>199</v>
      </c>
    </row>
    <row r="2339" spans="2:65" s="12" customFormat="1" ht="12">
      <c r="B2339" s="151"/>
      <c r="D2339" s="152" t="s">
        <v>207</v>
      </c>
      <c r="E2339" s="153" t="s">
        <v>1</v>
      </c>
      <c r="F2339" s="154" t="s">
        <v>604</v>
      </c>
      <c r="H2339" s="155">
        <v>-2</v>
      </c>
      <c r="I2339" s="156"/>
      <c r="L2339" s="151"/>
      <c r="M2339" s="157"/>
      <c r="T2339" s="158"/>
      <c r="AT2339" s="153" t="s">
        <v>207</v>
      </c>
      <c r="AU2339" s="153" t="s">
        <v>86</v>
      </c>
      <c r="AV2339" s="12" t="s">
        <v>86</v>
      </c>
      <c r="AW2339" s="12" t="s">
        <v>30</v>
      </c>
      <c r="AX2339" s="12" t="s">
        <v>73</v>
      </c>
      <c r="AY2339" s="153" t="s">
        <v>199</v>
      </c>
    </row>
    <row r="2340" spans="2:65" s="12" customFormat="1" ht="12">
      <c r="B2340" s="151"/>
      <c r="D2340" s="152" t="s">
        <v>207</v>
      </c>
      <c r="E2340" s="153" t="s">
        <v>1</v>
      </c>
      <c r="F2340" s="154" t="s">
        <v>608</v>
      </c>
      <c r="H2340" s="155">
        <v>-2.2280000000000002</v>
      </c>
      <c r="I2340" s="156"/>
      <c r="L2340" s="151"/>
      <c r="M2340" s="157"/>
      <c r="T2340" s="158"/>
      <c r="AT2340" s="153" t="s">
        <v>207</v>
      </c>
      <c r="AU2340" s="153" t="s">
        <v>86</v>
      </c>
      <c r="AV2340" s="12" t="s">
        <v>86</v>
      </c>
      <c r="AW2340" s="12" t="s">
        <v>30</v>
      </c>
      <c r="AX2340" s="12" t="s">
        <v>73</v>
      </c>
      <c r="AY2340" s="153" t="s">
        <v>199</v>
      </c>
    </row>
    <row r="2341" spans="2:65" s="12" customFormat="1" ht="12">
      <c r="B2341" s="151"/>
      <c r="D2341" s="152" t="s">
        <v>207</v>
      </c>
      <c r="E2341" s="153" t="s">
        <v>1</v>
      </c>
      <c r="F2341" s="154" t="s">
        <v>609</v>
      </c>
      <c r="H2341" s="155">
        <v>1.073</v>
      </c>
      <c r="I2341" s="156"/>
      <c r="L2341" s="151"/>
      <c r="M2341" s="157"/>
      <c r="T2341" s="158"/>
      <c r="AT2341" s="153" t="s">
        <v>207</v>
      </c>
      <c r="AU2341" s="153" t="s">
        <v>86</v>
      </c>
      <c r="AV2341" s="12" t="s">
        <v>86</v>
      </c>
      <c r="AW2341" s="12" t="s">
        <v>30</v>
      </c>
      <c r="AX2341" s="12" t="s">
        <v>73</v>
      </c>
      <c r="AY2341" s="153" t="s">
        <v>199</v>
      </c>
    </row>
    <row r="2342" spans="2:65" s="12" customFormat="1" ht="12">
      <c r="B2342" s="151"/>
      <c r="D2342" s="152" t="s">
        <v>207</v>
      </c>
      <c r="E2342" s="153" t="s">
        <v>1</v>
      </c>
      <c r="F2342" s="154" t="s">
        <v>631</v>
      </c>
      <c r="H2342" s="155">
        <v>32.19</v>
      </c>
      <c r="I2342" s="156"/>
      <c r="L2342" s="151"/>
      <c r="M2342" s="157"/>
      <c r="T2342" s="158"/>
      <c r="AT2342" s="153" t="s">
        <v>207</v>
      </c>
      <c r="AU2342" s="153" t="s">
        <v>86</v>
      </c>
      <c r="AV2342" s="12" t="s">
        <v>86</v>
      </c>
      <c r="AW2342" s="12" t="s">
        <v>30</v>
      </c>
      <c r="AX2342" s="12" t="s">
        <v>73</v>
      </c>
      <c r="AY2342" s="153" t="s">
        <v>199</v>
      </c>
    </row>
    <row r="2343" spans="2:65" s="12" customFormat="1" ht="12">
      <c r="B2343" s="151"/>
      <c r="D2343" s="152" t="s">
        <v>207</v>
      </c>
      <c r="E2343" s="153" t="s">
        <v>1</v>
      </c>
      <c r="F2343" s="154" t="s">
        <v>616</v>
      </c>
      <c r="H2343" s="155">
        <v>-1.8</v>
      </c>
      <c r="I2343" s="156"/>
      <c r="L2343" s="151"/>
      <c r="M2343" s="157"/>
      <c r="T2343" s="158"/>
      <c r="AT2343" s="153" t="s">
        <v>207</v>
      </c>
      <c r="AU2343" s="153" t="s">
        <v>86</v>
      </c>
      <c r="AV2343" s="12" t="s">
        <v>86</v>
      </c>
      <c r="AW2343" s="12" t="s">
        <v>30</v>
      </c>
      <c r="AX2343" s="12" t="s">
        <v>73</v>
      </c>
      <c r="AY2343" s="153" t="s">
        <v>199</v>
      </c>
    </row>
    <row r="2344" spans="2:65" s="12" customFormat="1" ht="12">
      <c r="B2344" s="151"/>
      <c r="D2344" s="152" t="s">
        <v>207</v>
      </c>
      <c r="E2344" s="153" t="s">
        <v>1</v>
      </c>
      <c r="F2344" s="154" t="s">
        <v>632</v>
      </c>
      <c r="H2344" s="155">
        <v>18.850000000000001</v>
      </c>
      <c r="I2344" s="156"/>
      <c r="L2344" s="151"/>
      <c r="M2344" s="157"/>
      <c r="T2344" s="158"/>
      <c r="AT2344" s="153" t="s">
        <v>207</v>
      </c>
      <c r="AU2344" s="153" t="s">
        <v>86</v>
      </c>
      <c r="AV2344" s="12" t="s">
        <v>86</v>
      </c>
      <c r="AW2344" s="12" t="s">
        <v>30</v>
      </c>
      <c r="AX2344" s="12" t="s">
        <v>73</v>
      </c>
      <c r="AY2344" s="153" t="s">
        <v>199</v>
      </c>
    </row>
    <row r="2345" spans="2:65" s="12" customFormat="1" ht="12">
      <c r="B2345" s="151"/>
      <c r="D2345" s="152" t="s">
        <v>207</v>
      </c>
      <c r="E2345" s="153" t="s">
        <v>1</v>
      </c>
      <c r="F2345" s="154" t="s">
        <v>606</v>
      </c>
      <c r="H2345" s="155">
        <v>-1.4</v>
      </c>
      <c r="I2345" s="156"/>
      <c r="L2345" s="151"/>
      <c r="M2345" s="157"/>
      <c r="T2345" s="158"/>
      <c r="AT2345" s="153" t="s">
        <v>207</v>
      </c>
      <c r="AU2345" s="153" t="s">
        <v>86</v>
      </c>
      <c r="AV2345" s="12" t="s">
        <v>86</v>
      </c>
      <c r="AW2345" s="12" t="s">
        <v>30</v>
      </c>
      <c r="AX2345" s="12" t="s">
        <v>73</v>
      </c>
      <c r="AY2345" s="153" t="s">
        <v>199</v>
      </c>
    </row>
    <row r="2346" spans="2:65" s="12" customFormat="1" ht="12">
      <c r="B2346" s="151"/>
      <c r="D2346" s="152" t="s">
        <v>207</v>
      </c>
      <c r="E2346" s="153" t="s">
        <v>1</v>
      </c>
      <c r="F2346" s="154" t="s">
        <v>633</v>
      </c>
      <c r="H2346" s="155">
        <v>19.864999999999998</v>
      </c>
      <c r="I2346" s="156"/>
      <c r="L2346" s="151"/>
      <c r="M2346" s="157"/>
      <c r="T2346" s="158"/>
      <c r="AT2346" s="153" t="s">
        <v>207</v>
      </c>
      <c r="AU2346" s="153" t="s">
        <v>86</v>
      </c>
      <c r="AV2346" s="12" t="s">
        <v>86</v>
      </c>
      <c r="AW2346" s="12" t="s">
        <v>30</v>
      </c>
      <c r="AX2346" s="12" t="s">
        <v>73</v>
      </c>
      <c r="AY2346" s="153" t="s">
        <v>199</v>
      </c>
    </row>
    <row r="2347" spans="2:65" s="12" customFormat="1" ht="12">
      <c r="B2347" s="151"/>
      <c r="D2347" s="152" t="s">
        <v>207</v>
      </c>
      <c r="E2347" s="153" t="s">
        <v>1</v>
      </c>
      <c r="F2347" s="154" t="s">
        <v>611</v>
      </c>
      <c r="H2347" s="155">
        <v>-2.8</v>
      </c>
      <c r="I2347" s="156"/>
      <c r="L2347" s="151"/>
      <c r="M2347" s="157"/>
      <c r="T2347" s="158"/>
      <c r="AT2347" s="153" t="s">
        <v>207</v>
      </c>
      <c r="AU2347" s="153" t="s">
        <v>86</v>
      </c>
      <c r="AV2347" s="12" t="s">
        <v>86</v>
      </c>
      <c r="AW2347" s="12" t="s">
        <v>30</v>
      </c>
      <c r="AX2347" s="12" t="s">
        <v>73</v>
      </c>
      <c r="AY2347" s="153" t="s">
        <v>199</v>
      </c>
    </row>
    <row r="2348" spans="2:65" s="13" customFormat="1" ht="12">
      <c r="B2348" s="159"/>
      <c r="D2348" s="152" t="s">
        <v>207</v>
      </c>
      <c r="E2348" s="160" t="s">
        <v>1</v>
      </c>
      <c r="F2348" s="161" t="s">
        <v>209</v>
      </c>
      <c r="H2348" s="162">
        <v>777.85300000000097</v>
      </c>
      <c r="I2348" s="163"/>
      <c r="L2348" s="159"/>
      <c r="M2348" s="164"/>
      <c r="T2348" s="165"/>
      <c r="AT2348" s="160" t="s">
        <v>207</v>
      </c>
      <c r="AU2348" s="160" t="s">
        <v>86</v>
      </c>
      <c r="AV2348" s="13" t="s">
        <v>205</v>
      </c>
      <c r="AW2348" s="13" t="s">
        <v>30</v>
      </c>
      <c r="AX2348" s="13" t="s">
        <v>80</v>
      </c>
      <c r="AY2348" s="160" t="s">
        <v>199</v>
      </c>
    </row>
    <row r="2349" spans="2:65" s="11" customFormat="1" ht="23" customHeight="1">
      <c r="B2349" s="125"/>
      <c r="D2349" s="126" t="s">
        <v>72</v>
      </c>
      <c r="E2349" s="135" t="s">
        <v>2930</v>
      </c>
      <c r="F2349" s="135" t="s">
        <v>2931</v>
      </c>
      <c r="I2349" s="128"/>
      <c r="J2349" s="136">
        <f>BK2349</f>
        <v>0</v>
      </c>
      <c r="L2349" s="125"/>
      <c r="M2349" s="130"/>
      <c r="P2349" s="131">
        <f>SUM(P2350:P2359)</f>
        <v>0</v>
      </c>
      <c r="R2349" s="131">
        <f>SUM(R2350:R2359)</f>
        <v>4.2297000000000001E-2</v>
      </c>
      <c r="T2349" s="132">
        <f>SUM(T2350:T2359)</f>
        <v>0</v>
      </c>
      <c r="AR2349" s="126" t="s">
        <v>86</v>
      </c>
      <c r="AT2349" s="133" t="s">
        <v>72</v>
      </c>
      <c r="AU2349" s="133" t="s">
        <v>80</v>
      </c>
      <c r="AY2349" s="126" t="s">
        <v>199</v>
      </c>
      <c r="BK2349" s="134">
        <f>SUM(BK2350:BK2359)</f>
        <v>0</v>
      </c>
    </row>
    <row r="2350" spans="2:65" s="1" customFormat="1" ht="38" customHeight="1">
      <c r="B2350" s="32"/>
      <c r="C2350" s="137" t="s">
        <v>2932</v>
      </c>
      <c r="D2350" s="137" t="s">
        <v>201</v>
      </c>
      <c r="E2350" s="138" t="s">
        <v>2933</v>
      </c>
      <c r="F2350" s="139" t="s">
        <v>2934</v>
      </c>
      <c r="G2350" s="140" t="s">
        <v>296</v>
      </c>
      <c r="H2350" s="141">
        <v>10</v>
      </c>
      <c r="I2350" s="142"/>
      <c r="J2350" s="143">
        <f>ROUND(I2350*H2350,2)</f>
        <v>0</v>
      </c>
      <c r="K2350" s="144"/>
      <c r="L2350" s="32"/>
      <c r="M2350" s="145" t="s">
        <v>1</v>
      </c>
      <c r="N2350" s="146" t="s">
        <v>39</v>
      </c>
      <c r="P2350" s="147">
        <f>O2350*H2350</f>
        <v>0</v>
      </c>
      <c r="Q2350" s="147">
        <v>0</v>
      </c>
      <c r="R2350" s="147">
        <f>Q2350*H2350</f>
        <v>0</v>
      </c>
      <c r="S2350" s="147">
        <v>0</v>
      </c>
      <c r="T2350" s="148">
        <f>S2350*H2350</f>
        <v>0</v>
      </c>
      <c r="AR2350" s="149" t="s">
        <v>298</v>
      </c>
      <c r="AT2350" s="149" t="s">
        <v>201</v>
      </c>
      <c r="AU2350" s="149" t="s">
        <v>86</v>
      </c>
      <c r="AY2350" s="17" t="s">
        <v>199</v>
      </c>
      <c r="BE2350" s="150">
        <f>IF(N2350="základní",J2350,0)</f>
        <v>0</v>
      </c>
      <c r="BF2350" s="150">
        <f>IF(N2350="snížená",J2350,0)</f>
        <v>0</v>
      </c>
      <c r="BG2350" s="150">
        <f>IF(N2350="zákl. přenesená",J2350,0)</f>
        <v>0</v>
      </c>
      <c r="BH2350" s="150">
        <f>IF(N2350="sníž. přenesená",J2350,0)</f>
        <v>0</v>
      </c>
      <c r="BI2350" s="150">
        <f>IF(N2350="nulová",J2350,0)</f>
        <v>0</v>
      </c>
      <c r="BJ2350" s="17" t="s">
        <v>86</v>
      </c>
      <c r="BK2350" s="150">
        <f>ROUND(I2350*H2350,2)</f>
        <v>0</v>
      </c>
      <c r="BL2350" s="17" t="s">
        <v>298</v>
      </c>
      <c r="BM2350" s="149" t="s">
        <v>2935</v>
      </c>
    </row>
    <row r="2351" spans="2:65" s="1" customFormat="1" ht="24.25" customHeight="1">
      <c r="B2351" s="32"/>
      <c r="C2351" s="173" t="s">
        <v>2936</v>
      </c>
      <c r="D2351" s="173" t="s">
        <v>288</v>
      </c>
      <c r="E2351" s="174" t="s">
        <v>2937</v>
      </c>
      <c r="F2351" s="175" t="s">
        <v>2938</v>
      </c>
      <c r="G2351" s="176" t="s">
        <v>204</v>
      </c>
      <c r="H2351" s="177">
        <v>32.296999999999997</v>
      </c>
      <c r="I2351" s="178"/>
      <c r="J2351" s="179">
        <f>ROUND(I2351*H2351,2)</f>
        <v>0</v>
      </c>
      <c r="K2351" s="180"/>
      <c r="L2351" s="181"/>
      <c r="M2351" s="182" t="s">
        <v>1</v>
      </c>
      <c r="N2351" s="183" t="s">
        <v>39</v>
      </c>
      <c r="P2351" s="147">
        <f>O2351*H2351</f>
        <v>0</v>
      </c>
      <c r="Q2351" s="147">
        <v>1E-3</v>
      </c>
      <c r="R2351" s="147">
        <f>Q2351*H2351</f>
        <v>3.2296999999999999E-2</v>
      </c>
      <c r="S2351" s="147">
        <v>0</v>
      </c>
      <c r="T2351" s="148">
        <f>S2351*H2351</f>
        <v>0</v>
      </c>
      <c r="AR2351" s="149" t="s">
        <v>384</v>
      </c>
      <c r="AT2351" s="149" t="s">
        <v>288</v>
      </c>
      <c r="AU2351" s="149" t="s">
        <v>86</v>
      </c>
      <c r="AY2351" s="17" t="s">
        <v>199</v>
      </c>
      <c r="BE2351" s="150">
        <f>IF(N2351="základní",J2351,0)</f>
        <v>0</v>
      </c>
      <c r="BF2351" s="150">
        <f>IF(N2351="snížená",J2351,0)</f>
        <v>0</v>
      </c>
      <c r="BG2351" s="150">
        <f>IF(N2351="zákl. přenesená",J2351,0)</f>
        <v>0</v>
      </c>
      <c r="BH2351" s="150">
        <f>IF(N2351="sníž. přenesená",J2351,0)</f>
        <v>0</v>
      </c>
      <c r="BI2351" s="150">
        <f>IF(N2351="nulová",J2351,0)</f>
        <v>0</v>
      </c>
      <c r="BJ2351" s="17" t="s">
        <v>86</v>
      </c>
      <c r="BK2351" s="150">
        <f>ROUND(I2351*H2351,2)</f>
        <v>0</v>
      </c>
      <c r="BL2351" s="17" t="s">
        <v>298</v>
      </c>
      <c r="BM2351" s="149" t="s">
        <v>2939</v>
      </c>
    </row>
    <row r="2352" spans="2:65" s="12" customFormat="1" ht="12">
      <c r="B2352" s="151"/>
      <c r="D2352" s="152" t="s">
        <v>207</v>
      </c>
      <c r="E2352" s="153" t="s">
        <v>1</v>
      </c>
      <c r="F2352" s="154" t="s">
        <v>646</v>
      </c>
      <c r="H2352" s="155">
        <v>17.82</v>
      </c>
      <c r="I2352" s="156"/>
      <c r="L2352" s="151"/>
      <c r="M2352" s="157"/>
      <c r="T2352" s="158"/>
      <c r="AT2352" s="153" t="s">
        <v>207</v>
      </c>
      <c r="AU2352" s="153" t="s">
        <v>86</v>
      </c>
      <c r="AV2352" s="12" t="s">
        <v>86</v>
      </c>
      <c r="AW2352" s="12" t="s">
        <v>30</v>
      </c>
      <c r="AX2352" s="12" t="s">
        <v>73</v>
      </c>
      <c r="AY2352" s="153" t="s">
        <v>199</v>
      </c>
    </row>
    <row r="2353" spans="2:65" s="12" customFormat="1" ht="12">
      <c r="B2353" s="151"/>
      <c r="D2353" s="152" t="s">
        <v>207</v>
      </c>
      <c r="E2353" s="153" t="s">
        <v>1</v>
      </c>
      <c r="F2353" s="154" t="s">
        <v>647</v>
      </c>
      <c r="H2353" s="155">
        <v>14.477</v>
      </c>
      <c r="I2353" s="156"/>
      <c r="L2353" s="151"/>
      <c r="M2353" s="157"/>
      <c r="T2353" s="158"/>
      <c r="AT2353" s="153" t="s">
        <v>207</v>
      </c>
      <c r="AU2353" s="153" t="s">
        <v>86</v>
      </c>
      <c r="AV2353" s="12" t="s">
        <v>86</v>
      </c>
      <c r="AW2353" s="12" t="s">
        <v>30</v>
      </c>
      <c r="AX2353" s="12" t="s">
        <v>73</v>
      </c>
      <c r="AY2353" s="153" t="s">
        <v>199</v>
      </c>
    </row>
    <row r="2354" spans="2:65" s="13" customFormat="1" ht="12">
      <c r="B2354" s="159"/>
      <c r="D2354" s="152" t="s">
        <v>207</v>
      </c>
      <c r="E2354" s="160" t="s">
        <v>1</v>
      </c>
      <c r="F2354" s="161" t="s">
        <v>209</v>
      </c>
      <c r="H2354" s="162">
        <v>32.296999999999997</v>
      </c>
      <c r="I2354" s="163"/>
      <c r="L2354" s="159"/>
      <c r="M2354" s="164"/>
      <c r="T2354" s="165"/>
      <c r="AT2354" s="160" t="s">
        <v>207</v>
      </c>
      <c r="AU2354" s="160" t="s">
        <v>86</v>
      </c>
      <c r="AV2354" s="13" t="s">
        <v>205</v>
      </c>
      <c r="AW2354" s="13" t="s">
        <v>30</v>
      </c>
      <c r="AX2354" s="13" t="s">
        <v>80</v>
      </c>
      <c r="AY2354" s="160" t="s">
        <v>199</v>
      </c>
    </row>
    <row r="2355" spans="2:65" s="1" customFormat="1" ht="38" customHeight="1">
      <c r="B2355" s="32"/>
      <c r="C2355" s="137" t="s">
        <v>2940</v>
      </c>
      <c r="D2355" s="137" t="s">
        <v>201</v>
      </c>
      <c r="E2355" s="138" t="s">
        <v>2941</v>
      </c>
      <c r="F2355" s="139" t="s">
        <v>2942</v>
      </c>
      <c r="G2355" s="140" t="s">
        <v>296</v>
      </c>
      <c r="H2355" s="141">
        <v>8</v>
      </c>
      <c r="I2355" s="142"/>
      <c r="J2355" s="143">
        <f>ROUND(I2355*H2355,2)</f>
        <v>0</v>
      </c>
      <c r="K2355" s="144"/>
      <c r="L2355" s="32"/>
      <c r="M2355" s="145" t="s">
        <v>1</v>
      </c>
      <c r="N2355" s="146" t="s">
        <v>39</v>
      </c>
      <c r="P2355" s="147">
        <f>O2355*H2355</f>
        <v>0</v>
      </c>
      <c r="Q2355" s="147">
        <v>0</v>
      </c>
      <c r="R2355" s="147">
        <f>Q2355*H2355</f>
        <v>0</v>
      </c>
      <c r="S2355" s="147">
        <v>0</v>
      </c>
      <c r="T2355" s="148">
        <f>S2355*H2355</f>
        <v>0</v>
      </c>
      <c r="AR2355" s="149" t="s">
        <v>298</v>
      </c>
      <c r="AT2355" s="149" t="s">
        <v>201</v>
      </c>
      <c r="AU2355" s="149" t="s">
        <v>86</v>
      </c>
      <c r="AY2355" s="17" t="s">
        <v>199</v>
      </c>
      <c r="BE2355" s="150">
        <f>IF(N2355="základní",J2355,0)</f>
        <v>0</v>
      </c>
      <c r="BF2355" s="150">
        <f>IF(N2355="snížená",J2355,0)</f>
        <v>0</v>
      </c>
      <c r="BG2355" s="150">
        <f>IF(N2355="zákl. přenesená",J2355,0)</f>
        <v>0</v>
      </c>
      <c r="BH2355" s="150">
        <f>IF(N2355="sníž. přenesená",J2355,0)</f>
        <v>0</v>
      </c>
      <c r="BI2355" s="150">
        <f>IF(N2355="nulová",J2355,0)</f>
        <v>0</v>
      </c>
      <c r="BJ2355" s="17" t="s">
        <v>86</v>
      </c>
      <c r="BK2355" s="150">
        <f>ROUND(I2355*H2355,2)</f>
        <v>0</v>
      </c>
      <c r="BL2355" s="17" t="s">
        <v>298</v>
      </c>
      <c r="BM2355" s="149" t="s">
        <v>2943</v>
      </c>
    </row>
    <row r="2356" spans="2:65" s="1" customFormat="1" ht="33" customHeight="1">
      <c r="B2356" s="32"/>
      <c r="C2356" s="173" t="s">
        <v>2944</v>
      </c>
      <c r="D2356" s="173" t="s">
        <v>288</v>
      </c>
      <c r="E2356" s="174" t="s">
        <v>2945</v>
      </c>
      <c r="F2356" s="175" t="s">
        <v>2946</v>
      </c>
      <c r="G2356" s="176" t="s">
        <v>296</v>
      </c>
      <c r="H2356" s="177">
        <v>8</v>
      </c>
      <c r="I2356" s="178"/>
      <c r="J2356" s="179">
        <f>ROUND(I2356*H2356,2)</f>
        <v>0</v>
      </c>
      <c r="K2356" s="180"/>
      <c r="L2356" s="181"/>
      <c r="M2356" s="182" t="s">
        <v>1</v>
      </c>
      <c r="N2356" s="183" t="s">
        <v>39</v>
      </c>
      <c r="P2356" s="147">
        <f>O2356*H2356</f>
        <v>0</v>
      </c>
      <c r="Q2356" s="147">
        <v>1E-3</v>
      </c>
      <c r="R2356" s="147">
        <f>Q2356*H2356</f>
        <v>8.0000000000000002E-3</v>
      </c>
      <c r="S2356" s="147">
        <v>0</v>
      </c>
      <c r="T2356" s="148">
        <f>S2356*H2356</f>
        <v>0</v>
      </c>
      <c r="AR2356" s="149" t="s">
        <v>384</v>
      </c>
      <c r="AT2356" s="149" t="s">
        <v>288</v>
      </c>
      <c r="AU2356" s="149" t="s">
        <v>86</v>
      </c>
      <c r="AY2356" s="17" t="s">
        <v>199</v>
      </c>
      <c r="BE2356" s="150">
        <f>IF(N2356="základní",J2356,0)</f>
        <v>0</v>
      </c>
      <c r="BF2356" s="150">
        <f>IF(N2356="snížená",J2356,0)</f>
        <v>0</v>
      </c>
      <c r="BG2356" s="150">
        <f>IF(N2356="zákl. přenesená",J2356,0)</f>
        <v>0</v>
      </c>
      <c r="BH2356" s="150">
        <f>IF(N2356="sníž. přenesená",J2356,0)</f>
        <v>0</v>
      </c>
      <c r="BI2356" s="150">
        <f>IF(N2356="nulová",J2356,0)</f>
        <v>0</v>
      </c>
      <c r="BJ2356" s="17" t="s">
        <v>86</v>
      </c>
      <c r="BK2356" s="150">
        <f>ROUND(I2356*H2356,2)</f>
        <v>0</v>
      </c>
      <c r="BL2356" s="17" t="s">
        <v>298</v>
      </c>
      <c r="BM2356" s="149" t="s">
        <v>2947</v>
      </c>
    </row>
    <row r="2357" spans="2:65" s="1" customFormat="1" ht="38" customHeight="1">
      <c r="B2357" s="32"/>
      <c r="C2357" s="137" t="s">
        <v>2948</v>
      </c>
      <c r="D2357" s="137" t="s">
        <v>201</v>
      </c>
      <c r="E2357" s="138" t="s">
        <v>2949</v>
      </c>
      <c r="F2357" s="139" t="s">
        <v>2950</v>
      </c>
      <c r="G2357" s="140" t="s">
        <v>296</v>
      </c>
      <c r="H2357" s="141">
        <v>2</v>
      </c>
      <c r="I2357" s="142"/>
      <c r="J2357" s="143">
        <f>ROUND(I2357*H2357,2)</f>
        <v>0</v>
      </c>
      <c r="K2357" s="144"/>
      <c r="L2357" s="32"/>
      <c r="M2357" s="145" t="s">
        <v>1</v>
      </c>
      <c r="N2357" s="146" t="s">
        <v>39</v>
      </c>
      <c r="P2357" s="147">
        <f>O2357*H2357</f>
        <v>0</v>
      </c>
      <c r="Q2357" s="147">
        <v>0</v>
      </c>
      <c r="R2357" s="147">
        <f>Q2357*H2357</f>
        <v>0</v>
      </c>
      <c r="S2357" s="147">
        <v>0</v>
      </c>
      <c r="T2357" s="148">
        <f>S2357*H2357</f>
        <v>0</v>
      </c>
      <c r="AR2357" s="149" t="s">
        <v>298</v>
      </c>
      <c r="AT2357" s="149" t="s">
        <v>201</v>
      </c>
      <c r="AU2357" s="149" t="s">
        <v>86</v>
      </c>
      <c r="AY2357" s="17" t="s">
        <v>199</v>
      </c>
      <c r="BE2357" s="150">
        <f>IF(N2357="základní",J2357,0)</f>
        <v>0</v>
      </c>
      <c r="BF2357" s="150">
        <f>IF(N2357="snížená",J2357,0)</f>
        <v>0</v>
      </c>
      <c r="BG2357" s="150">
        <f>IF(N2357="zákl. přenesená",J2357,0)</f>
        <v>0</v>
      </c>
      <c r="BH2357" s="150">
        <f>IF(N2357="sníž. přenesená",J2357,0)</f>
        <v>0</v>
      </c>
      <c r="BI2357" s="150">
        <f>IF(N2357="nulová",J2357,0)</f>
        <v>0</v>
      </c>
      <c r="BJ2357" s="17" t="s">
        <v>86</v>
      </c>
      <c r="BK2357" s="150">
        <f>ROUND(I2357*H2357,2)</f>
        <v>0</v>
      </c>
      <c r="BL2357" s="17" t="s">
        <v>298</v>
      </c>
      <c r="BM2357" s="149" t="s">
        <v>2951</v>
      </c>
    </row>
    <row r="2358" spans="2:65" s="1" customFormat="1" ht="33" customHeight="1">
      <c r="B2358" s="32"/>
      <c r="C2358" s="173" t="s">
        <v>2952</v>
      </c>
      <c r="D2358" s="173" t="s">
        <v>288</v>
      </c>
      <c r="E2358" s="174" t="s">
        <v>2953</v>
      </c>
      <c r="F2358" s="175" t="s">
        <v>2954</v>
      </c>
      <c r="G2358" s="176" t="s">
        <v>296</v>
      </c>
      <c r="H2358" s="177">
        <v>2</v>
      </c>
      <c r="I2358" s="178"/>
      <c r="J2358" s="179">
        <f>ROUND(I2358*H2358,2)</f>
        <v>0</v>
      </c>
      <c r="K2358" s="180"/>
      <c r="L2358" s="181"/>
      <c r="M2358" s="182" t="s">
        <v>1</v>
      </c>
      <c r="N2358" s="183" t="s">
        <v>39</v>
      </c>
      <c r="P2358" s="147">
        <f>O2358*H2358</f>
        <v>0</v>
      </c>
      <c r="Q2358" s="147">
        <v>1E-3</v>
      </c>
      <c r="R2358" s="147">
        <f>Q2358*H2358</f>
        <v>2E-3</v>
      </c>
      <c r="S2358" s="147">
        <v>0</v>
      </c>
      <c r="T2358" s="148">
        <f>S2358*H2358</f>
        <v>0</v>
      </c>
      <c r="AR2358" s="149" t="s">
        <v>384</v>
      </c>
      <c r="AT2358" s="149" t="s">
        <v>288</v>
      </c>
      <c r="AU2358" s="149" t="s">
        <v>86</v>
      </c>
      <c r="AY2358" s="17" t="s">
        <v>199</v>
      </c>
      <c r="BE2358" s="150">
        <f>IF(N2358="základní",J2358,0)</f>
        <v>0</v>
      </c>
      <c r="BF2358" s="150">
        <f>IF(N2358="snížená",J2358,0)</f>
        <v>0</v>
      </c>
      <c r="BG2358" s="150">
        <f>IF(N2358="zákl. přenesená",J2358,0)</f>
        <v>0</v>
      </c>
      <c r="BH2358" s="150">
        <f>IF(N2358="sníž. přenesená",J2358,0)</f>
        <v>0</v>
      </c>
      <c r="BI2358" s="150">
        <f>IF(N2358="nulová",J2358,0)</f>
        <v>0</v>
      </c>
      <c r="BJ2358" s="17" t="s">
        <v>86</v>
      </c>
      <c r="BK2358" s="150">
        <f>ROUND(I2358*H2358,2)</f>
        <v>0</v>
      </c>
      <c r="BL2358" s="17" t="s">
        <v>298</v>
      </c>
      <c r="BM2358" s="149" t="s">
        <v>2955</v>
      </c>
    </row>
    <row r="2359" spans="2:65" s="1" customFormat="1" ht="24.25" customHeight="1">
      <c r="B2359" s="32"/>
      <c r="C2359" s="137" t="s">
        <v>2956</v>
      </c>
      <c r="D2359" s="137" t="s">
        <v>201</v>
      </c>
      <c r="E2359" s="138" t="s">
        <v>2957</v>
      </c>
      <c r="F2359" s="139" t="s">
        <v>2958</v>
      </c>
      <c r="G2359" s="140" t="s">
        <v>247</v>
      </c>
      <c r="H2359" s="141">
        <v>4.2000000000000003E-2</v>
      </c>
      <c r="I2359" s="142"/>
      <c r="J2359" s="143">
        <f>ROUND(I2359*H2359,2)</f>
        <v>0</v>
      </c>
      <c r="K2359" s="144"/>
      <c r="L2359" s="32"/>
      <c r="M2359" s="190" t="s">
        <v>1</v>
      </c>
      <c r="N2359" s="191" t="s">
        <v>39</v>
      </c>
      <c r="O2359" s="192"/>
      <c r="P2359" s="193">
        <f>O2359*H2359</f>
        <v>0</v>
      </c>
      <c r="Q2359" s="193">
        <v>0</v>
      </c>
      <c r="R2359" s="193">
        <f>Q2359*H2359</f>
        <v>0</v>
      </c>
      <c r="S2359" s="193">
        <v>0</v>
      </c>
      <c r="T2359" s="194">
        <f>S2359*H2359</f>
        <v>0</v>
      </c>
      <c r="AR2359" s="149" t="s">
        <v>298</v>
      </c>
      <c r="AT2359" s="149" t="s">
        <v>201</v>
      </c>
      <c r="AU2359" s="149" t="s">
        <v>86</v>
      </c>
      <c r="AY2359" s="17" t="s">
        <v>199</v>
      </c>
      <c r="BE2359" s="150">
        <f>IF(N2359="základní",J2359,0)</f>
        <v>0</v>
      </c>
      <c r="BF2359" s="150">
        <f>IF(N2359="snížená",J2359,0)</f>
        <v>0</v>
      </c>
      <c r="BG2359" s="150">
        <f>IF(N2359="zákl. přenesená",J2359,0)</f>
        <v>0</v>
      </c>
      <c r="BH2359" s="150">
        <f>IF(N2359="sníž. přenesená",J2359,0)</f>
        <v>0</v>
      </c>
      <c r="BI2359" s="150">
        <f>IF(N2359="nulová",J2359,0)</f>
        <v>0</v>
      </c>
      <c r="BJ2359" s="17" t="s">
        <v>86</v>
      </c>
      <c r="BK2359" s="150">
        <f>ROUND(I2359*H2359,2)</f>
        <v>0</v>
      </c>
      <c r="BL2359" s="17" t="s">
        <v>298</v>
      </c>
      <c r="BM2359" s="149" t="s">
        <v>2959</v>
      </c>
    </row>
    <row r="2360" spans="2:65" s="1" customFormat="1" ht="7" customHeight="1">
      <c r="B2360" s="43"/>
      <c r="C2360" s="44"/>
      <c r="D2360" s="44"/>
      <c r="E2360" s="44"/>
      <c r="F2360" s="44"/>
      <c r="G2360" s="44"/>
      <c r="H2360" s="44"/>
      <c r="I2360" s="44"/>
      <c r="J2360" s="44"/>
      <c r="K2360" s="44"/>
      <c r="L2360" s="32"/>
    </row>
  </sheetData>
  <sheetProtection algorithmName="SHA-512" hashValue="TzAYBmw2XCH6veflGoHUvf0OR2kkhk0jzZEzv1OxVz8XySgmIlYRv3Db3wmGhZSPa8nSO0QZ7ngE4lcrxGjamA==" saltValue="vLcPw+RDgCyIwPeSGScqsgXyFSYnpKmkTMIWx/Vda1vMk+ye9+h3yRogGoaJ3CdfRH7s5OJ/dav5LvHEvxMeEA==" spinCount="100000" sheet="1" objects="1" scenarios="1" formatColumns="0" formatRows="0" autoFilter="0"/>
  <autoFilter ref="C161:K2359" xr:uid="{00000000-0009-0000-0000-000001000000}"/>
  <mergeCells count="12">
    <mergeCell ref="E154:H154"/>
    <mergeCell ref="L2:V2"/>
    <mergeCell ref="E85:H85"/>
    <mergeCell ref="E87:H87"/>
    <mergeCell ref="E89:H89"/>
    <mergeCell ref="E150:H150"/>
    <mergeCell ref="E152:H15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6"/>
  <sheetViews>
    <sheetView showGridLines="0" tabSelected="1" topLeftCell="A91" workbookViewId="0">
      <selection activeCell="I129" sqref="I129"/>
    </sheetView>
  </sheetViews>
  <sheetFormatPr baseColWidth="10" defaultColWidth="8.7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90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132</v>
      </c>
      <c r="L4" s="20"/>
      <c r="M4" s="91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133</v>
      </c>
      <c r="L8" s="20"/>
    </row>
    <row r="9" spans="2:46" s="1" customFormat="1" ht="16.5" customHeight="1">
      <c r="B9" s="32"/>
      <c r="E9" s="241" t="s">
        <v>134</v>
      </c>
      <c r="F9" s="240"/>
      <c r="G9" s="240"/>
      <c r="H9" s="240"/>
      <c r="L9" s="32"/>
    </row>
    <row r="10" spans="2:46" s="1" customFormat="1" ht="12" customHeight="1">
      <c r="B10" s="32"/>
      <c r="D10" s="27" t="s">
        <v>135</v>
      </c>
      <c r="L10" s="32"/>
    </row>
    <row r="11" spans="2:46" s="1" customFormat="1" ht="16.5" customHeight="1">
      <c r="B11" s="32"/>
      <c r="E11" s="236" t="s">
        <v>2960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1" t="str">
        <f>'Rekapitulace stavby'!AN8</f>
        <v>1. 11. 2024</v>
      </c>
      <c r="L14" s="32"/>
    </row>
    <row r="15" spans="2:46" s="1" customFormat="1" ht="11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2"/>
      <c r="E29" s="228" t="s">
        <v>1</v>
      </c>
      <c r="F29" s="228"/>
      <c r="G29" s="228"/>
      <c r="H29" s="228"/>
      <c r="L29" s="92"/>
    </row>
    <row r="30" spans="2:12" s="1" customFormat="1" ht="7" customHeight="1">
      <c r="B30" s="32"/>
      <c r="L30" s="32"/>
    </row>
    <row r="31" spans="2:12" s="1" customFormat="1" ht="7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25.25" customHeight="1">
      <c r="B32" s="32"/>
      <c r="D32" s="93" t="s">
        <v>33</v>
      </c>
      <c r="J32" s="64">
        <f>ROUND(J125, 2)</f>
        <v>0</v>
      </c>
      <c r="L32" s="32"/>
    </row>
    <row r="33" spans="2:12" s="1" customFormat="1" ht="7" customHeight="1">
      <c r="B33" s="32"/>
      <c r="D33" s="52"/>
      <c r="E33" s="52"/>
      <c r="F33" s="52"/>
      <c r="G33" s="52"/>
      <c r="H33" s="52"/>
      <c r="I33" s="52"/>
      <c r="J33" s="52"/>
      <c r="K33" s="52"/>
      <c r="L33" s="32"/>
    </row>
    <row r="34" spans="2:12" s="1" customFormat="1" ht="14.5" customHeight="1">
      <c r="B34" s="32"/>
      <c r="F34" s="94" t="s">
        <v>35</v>
      </c>
      <c r="I34" s="94" t="s">
        <v>34</v>
      </c>
      <c r="J34" s="94" t="s">
        <v>36</v>
      </c>
      <c r="L34" s="32"/>
    </row>
    <row r="35" spans="2:12" s="1" customFormat="1" ht="14.5" customHeight="1">
      <c r="B35" s="32"/>
      <c r="D35" s="95" t="s">
        <v>37</v>
      </c>
      <c r="E35" s="27" t="s">
        <v>38</v>
      </c>
      <c r="F35" s="84">
        <f>ROUND((SUM(BE125:BE195)),  2)</f>
        <v>0</v>
      </c>
      <c r="I35" s="96">
        <v>0.21</v>
      </c>
      <c r="J35" s="84">
        <f>ROUND(((SUM(BE125:BE195))*I35),  2)</f>
        <v>0</v>
      </c>
      <c r="L35" s="32"/>
    </row>
    <row r="36" spans="2:12" s="1" customFormat="1" ht="14.5" customHeight="1">
      <c r="B36" s="32"/>
      <c r="E36" s="27" t="s">
        <v>39</v>
      </c>
      <c r="F36" s="84">
        <f>ROUND((SUM(BF125:BF195)),  2)</f>
        <v>0</v>
      </c>
      <c r="I36" s="96">
        <v>0.12</v>
      </c>
      <c r="J36" s="84">
        <f>ROUND(((SUM(BF125:BF195))*I36),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4">
        <f>ROUND((SUM(BG125:BG195)),  2)</f>
        <v>0</v>
      </c>
      <c r="I37" s="96">
        <v>0.21</v>
      </c>
      <c r="J37" s="84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4">
        <f>ROUND((SUM(BH125:BH195)),  2)</f>
        <v>0</v>
      </c>
      <c r="I38" s="96">
        <v>0.12</v>
      </c>
      <c r="J38" s="84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4">
        <f>ROUND((SUM(BI125:BI195)),  2)</f>
        <v>0</v>
      </c>
      <c r="I39" s="96">
        <v>0</v>
      </c>
      <c r="J39" s="84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25" customHeight="1">
      <c r="B41" s="32"/>
      <c r="C41" s="97"/>
      <c r="D41" s="98" t="s">
        <v>43</v>
      </c>
      <c r="E41" s="55"/>
      <c r="F41" s="55"/>
      <c r="G41" s="99" t="s">
        <v>44</v>
      </c>
      <c r="H41" s="100" t="s">
        <v>45</v>
      </c>
      <c r="I41" s="55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2" t="s">
        <v>48</v>
      </c>
      <c r="E61" s="34"/>
      <c r="F61" s="103" t="s">
        <v>49</v>
      </c>
      <c r="G61" s="42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2" t="s">
        <v>48</v>
      </c>
      <c r="E76" s="34"/>
      <c r="F76" s="103" t="s">
        <v>49</v>
      </c>
      <c r="G76" s="42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12" s="1" customFormat="1" ht="25" customHeight="1">
      <c r="B82" s="32"/>
      <c r="C82" s="21" t="s">
        <v>137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133</v>
      </c>
      <c r="L86" s="20"/>
    </row>
    <row r="87" spans="2:12" s="1" customFormat="1" ht="16.5" customHeight="1">
      <c r="B87" s="32"/>
      <c r="E87" s="241" t="s">
        <v>134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135</v>
      </c>
      <c r="L88" s="32"/>
    </row>
    <row r="89" spans="2:12" s="1" customFormat="1" ht="16.5" customHeight="1">
      <c r="B89" s="32"/>
      <c r="E89" s="236" t="str">
        <f>E11</f>
        <v>Přípojka vody SO01 - Přípojka vody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1" t="str">
        <f>IF(J14="","",J14)</f>
        <v>1. 11. 2024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138</v>
      </c>
      <c r="D96" s="97"/>
      <c r="E96" s="97"/>
      <c r="F96" s="97"/>
      <c r="G96" s="97"/>
      <c r="H96" s="97"/>
      <c r="I96" s="97"/>
      <c r="J96" s="106" t="s">
        <v>139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3" customHeight="1">
      <c r="B98" s="32"/>
      <c r="C98" s="107" t="s">
        <v>140</v>
      </c>
      <c r="J98" s="64">
        <f>J125</f>
        <v>0</v>
      </c>
      <c r="L98" s="32"/>
      <c r="AU98" s="17" t="s">
        <v>141</v>
      </c>
    </row>
    <row r="99" spans="2:47" s="8" customFormat="1" ht="25" customHeight="1">
      <c r="B99" s="108"/>
      <c r="D99" s="109" t="s">
        <v>142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20" customHeight="1">
      <c r="B100" s="112"/>
      <c r="D100" s="113" t="s">
        <v>143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9" customFormat="1" ht="20" customHeight="1">
      <c r="B101" s="112"/>
      <c r="D101" s="113" t="s">
        <v>149</v>
      </c>
      <c r="E101" s="114"/>
      <c r="F101" s="114"/>
      <c r="G101" s="114"/>
      <c r="H101" s="114"/>
      <c r="I101" s="114"/>
      <c r="J101" s="115">
        <f>J171</f>
        <v>0</v>
      </c>
      <c r="L101" s="112"/>
    </row>
    <row r="102" spans="2:47" s="9" customFormat="1" ht="20" customHeight="1">
      <c r="B102" s="112"/>
      <c r="D102" s="113" t="s">
        <v>151</v>
      </c>
      <c r="E102" s="114"/>
      <c r="F102" s="114"/>
      <c r="G102" s="114"/>
      <c r="H102" s="114"/>
      <c r="I102" s="114"/>
      <c r="J102" s="115">
        <f>J190</f>
        <v>0</v>
      </c>
      <c r="L102" s="112"/>
    </row>
    <row r="103" spans="2:47" s="8" customFormat="1" ht="25" customHeight="1">
      <c r="B103" s="108"/>
      <c r="D103" s="109" t="s">
        <v>2961</v>
      </c>
      <c r="E103" s="110"/>
      <c r="F103" s="110"/>
      <c r="G103" s="110"/>
      <c r="H103" s="110"/>
      <c r="I103" s="110"/>
      <c r="J103" s="111">
        <f>J192</f>
        <v>0</v>
      </c>
      <c r="L103" s="108"/>
    </row>
    <row r="104" spans="2:47" s="1" customFormat="1" ht="21.75" customHeight="1">
      <c r="B104" s="32"/>
      <c r="L104" s="32"/>
    </row>
    <row r="105" spans="2:47" s="1" customFormat="1" ht="7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2"/>
    </row>
    <row r="109" spans="2:47" s="1" customFormat="1" ht="7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2"/>
    </row>
    <row r="110" spans="2:47" s="1" customFormat="1" ht="25" customHeight="1">
      <c r="B110" s="32"/>
      <c r="C110" s="21" t="s">
        <v>184</v>
      </c>
      <c r="L110" s="32"/>
    </row>
    <row r="111" spans="2:47" s="1" customFormat="1" ht="7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1" t="str">
        <f>E7</f>
        <v>Rozšíření kom.soc. služeb CSS Stod</v>
      </c>
      <c r="F113" s="242"/>
      <c r="G113" s="242"/>
      <c r="H113" s="242"/>
      <c r="L113" s="32"/>
    </row>
    <row r="114" spans="2:65" ht="12" customHeight="1">
      <c r="B114" s="20"/>
      <c r="C114" s="27" t="s">
        <v>133</v>
      </c>
      <c r="L114" s="20"/>
    </row>
    <row r="115" spans="2:65" s="1" customFormat="1" ht="16.5" customHeight="1">
      <c r="B115" s="32"/>
      <c r="E115" s="241" t="s">
        <v>134</v>
      </c>
      <c r="F115" s="240"/>
      <c r="G115" s="240"/>
      <c r="H115" s="240"/>
      <c r="L115" s="32"/>
    </row>
    <row r="116" spans="2:65" s="1" customFormat="1" ht="12" customHeight="1">
      <c r="B116" s="32"/>
      <c r="C116" s="27" t="s">
        <v>135</v>
      </c>
      <c r="L116" s="32"/>
    </row>
    <row r="117" spans="2:65" s="1" customFormat="1" ht="16.5" customHeight="1">
      <c r="B117" s="32"/>
      <c r="E117" s="236" t="str">
        <f>E11</f>
        <v>Přípojka vody SO01 - Přípojka vody</v>
      </c>
      <c r="F117" s="240"/>
      <c r="G117" s="240"/>
      <c r="H117" s="240"/>
      <c r="L117" s="32"/>
    </row>
    <row r="118" spans="2:65" s="1" customFormat="1" ht="7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 xml:space="preserve"> </v>
      </c>
      <c r="I119" s="27" t="s">
        <v>22</v>
      </c>
      <c r="J119" s="51" t="str">
        <f>IF(J14="","",J14)</f>
        <v>1. 11. 2024</v>
      </c>
      <c r="L119" s="32"/>
    </row>
    <row r="120" spans="2:65" s="1" customFormat="1" ht="7" customHeight="1">
      <c r="B120" s="32"/>
      <c r="L120" s="32"/>
    </row>
    <row r="121" spans="2:65" s="1" customFormat="1" ht="15.25" customHeight="1">
      <c r="B121" s="32"/>
      <c r="C121" s="27" t="s">
        <v>24</v>
      </c>
      <c r="F121" s="25" t="str">
        <f>E17</f>
        <v xml:space="preserve"> </v>
      </c>
      <c r="I121" s="27" t="s">
        <v>29</v>
      </c>
      <c r="J121" s="30" t="str">
        <f>E23</f>
        <v xml:space="preserve"> </v>
      </c>
      <c r="L121" s="32"/>
    </row>
    <row r="122" spans="2:65" s="1" customFormat="1" ht="15.25" customHeight="1">
      <c r="B122" s="32"/>
      <c r="C122" s="27" t="s">
        <v>27</v>
      </c>
      <c r="F122" s="25" t="str">
        <f>IF(E20="","",E20)</f>
        <v>Vyplň údaj</v>
      </c>
      <c r="I122" s="27" t="s">
        <v>31</v>
      </c>
      <c r="J122" s="30" t="str">
        <f>E26</f>
        <v xml:space="preserve"> </v>
      </c>
      <c r="L122" s="32"/>
    </row>
    <row r="123" spans="2:65" s="1" customFormat="1" ht="10.25" customHeight="1">
      <c r="B123" s="32"/>
      <c r="L123" s="32"/>
    </row>
    <row r="124" spans="2:65" s="10" customFormat="1" ht="29.25" customHeight="1">
      <c r="B124" s="116"/>
      <c r="C124" s="117" t="s">
        <v>185</v>
      </c>
      <c r="D124" s="118" t="s">
        <v>58</v>
      </c>
      <c r="E124" s="118" t="s">
        <v>54</v>
      </c>
      <c r="F124" s="118" t="s">
        <v>55</v>
      </c>
      <c r="G124" s="118" t="s">
        <v>186</v>
      </c>
      <c r="H124" s="118" t="s">
        <v>187</v>
      </c>
      <c r="I124" s="118" t="s">
        <v>188</v>
      </c>
      <c r="J124" s="119" t="s">
        <v>139</v>
      </c>
      <c r="K124" s="120" t="s">
        <v>189</v>
      </c>
      <c r="L124" s="116"/>
      <c r="M124" s="57" t="s">
        <v>1</v>
      </c>
      <c r="N124" s="58" t="s">
        <v>37</v>
      </c>
      <c r="O124" s="58" t="s">
        <v>190</v>
      </c>
      <c r="P124" s="58" t="s">
        <v>191</v>
      </c>
      <c r="Q124" s="58" t="s">
        <v>192</v>
      </c>
      <c r="R124" s="58" t="s">
        <v>193</v>
      </c>
      <c r="S124" s="58" t="s">
        <v>194</v>
      </c>
      <c r="T124" s="59" t="s">
        <v>195</v>
      </c>
    </row>
    <row r="125" spans="2:65" s="1" customFormat="1" ht="23" customHeight="1">
      <c r="B125" s="32"/>
      <c r="C125" s="62" t="s">
        <v>196</v>
      </c>
      <c r="J125" s="121">
        <f>BK125</f>
        <v>0</v>
      </c>
      <c r="L125" s="32"/>
      <c r="M125" s="60"/>
      <c r="N125" s="52"/>
      <c r="O125" s="52"/>
      <c r="P125" s="122">
        <f>P126+P192</f>
        <v>0</v>
      </c>
      <c r="Q125" s="52"/>
      <c r="R125" s="122">
        <f>R126+R192</f>
        <v>13.801362660000001</v>
      </c>
      <c r="S125" s="52"/>
      <c r="T125" s="123">
        <f>T126+T192</f>
        <v>0</v>
      </c>
      <c r="AT125" s="17" t="s">
        <v>72</v>
      </c>
      <c r="AU125" s="17" t="s">
        <v>141</v>
      </c>
      <c r="BK125" s="124">
        <f>BK126+BK192</f>
        <v>0</v>
      </c>
    </row>
    <row r="126" spans="2:65" s="11" customFormat="1" ht="26" customHeight="1">
      <c r="B126" s="125"/>
      <c r="D126" s="126" t="s">
        <v>72</v>
      </c>
      <c r="E126" s="127" t="s">
        <v>197</v>
      </c>
      <c r="F126" s="127" t="s">
        <v>198</v>
      </c>
      <c r="I126" s="128"/>
      <c r="J126" s="129">
        <f>BK126</f>
        <v>0</v>
      </c>
      <c r="L126" s="125"/>
      <c r="M126" s="130"/>
      <c r="P126" s="131">
        <f>P127+P171+P190</f>
        <v>0</v>
      </c>
      <c r="R126" s="131">
        <f>R127+R171+R190</f>
        <v>13.801362660000001</v>
      </c>
      <c r="T126" s="132">
        <f>T127+T171+T190</f>
        <v>0</v>
      </c>
      <c r="AR126" s="126" t="s">
        <v>80</v>
      </c>
      <c r="AT126" s="133" t="s">
        <v>72</v>
      </c>
      <c r="AU126" s="133" t="s">
        <v>73</v>
      </c>
      <c r="AY126" s="126" t="s">
        <v>199</v>
      </c>
      <c r="BK126" s="134">
        <f>BK127+BK171+BK190</f>
        <v>0</v>
      </c>
    </row>
    <row r="127" spans="2:65" s="11" customFormat="1" ht="23" customHeight="1">
      <c r="B127" s="125"/>
      <c r="D127" s="126" t="s">
        <v>72</v>
      </c>
      <c r="E127" s="135" t="s">
        <v>80</v>
      </c>
      <c r="F127" s="135" t="s">
        <v>200</v>
      </c>
      <c r="I127" s="128"/>
      <c r="J127" s="136">
        <f>BK127</f>
        <v>0</v>
      </c>
      <c r="L127" s="125"/>
      <c r="M127" s="130"/>
      <c r="P127" s="131">
        <f>SUM(P128:P170)</f>
        <v>0</v>
      </c>
      <c r="R127" s="131">
        <f>SUM(R128:R170)</f>
        <v>13.310713060000001</v>
      </c>
      <c r="T127" s="132">
        <f>SUM(T128:T170)</f>
        <v>0</v>
      </c>
      <c r="AR127" s="126" t="s">
        <v>80</v>
      </c>
      <c r="AT127" s="133" t="s">
        <v>72</v>
      </c>
      <c r="AU127" s="133" t="s">
        <v>80</v>
      </c>
      <c r="AY127" s="126" t="s">
        <v>199</v>
      </c>
      <c r="BK127" s="134">
        <f>SUM(BK128:BK170)</f>
        <v>0</v>
      </c>
    </row>
    <row r="128" spans="2:65" s="1" customFormat="1" ht="33" customHeight="1">
      <c r="B128" s="32"/>
      <c r="C128" s="137" t="s">
        <v>80</v>
      </c>
      <c r="D128" s="137" t="s">
        <v>201</v>
      </c>
      <c r="E128" s="138" t="s">
        <v>2962</v>
      </c>
      <c r="F128" s="139" t="s">
        <v>2963</v>
      </c>
      <c r="G128" s="140" t="s">
        <v>213</v>
      </c>
      <c r="H128" s="141">
        <v>46.08</v>
      </c>
      <c r="I128" s="142">
        <v>0</v>
      </c>
      <c r="J128" s="143">
        <f>ROUND(I128*H128,2)</f>
        <v>0</v>
      </c>
      <c r="K128" s="144"/>
      <c r="L128" s="32"/>
      <c r="M128" s="145" t="s">
        <v>1</v>
      </c>
      <c r="N128" s="146" t="s">
        <v>39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205</v>
      </c>
      <c r="AT128" s="149" t="s">
        <v>201</v>
      </c>
      <c r="AU128" s="149" t="s">
        <v>86</v>
      </c>
      <c r="AY128" s="17" t="s">
        <v>199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86</v>
      </c>
      <c r="BK128" s="150">
        <f>ROUND(I128*H128,2)</f>
        <v>0</v>
      </c>
      <c r="BL128" s="17" t="s">
        <v>205</v>
      </c>
      <c r="BM128" s="149" t="s">
        <v>2964</v>
      </c>
    </row>
    <row r="129" spans="2:65" s="12" customFormat="1" ht="12">
      <c r="B129" s="151"/>
      <c r="D129" s="152" t="s">
        <v>207</v>
      </c>
      <c r="E129" s="153" t="s">
        <v>1</v>
      </c>
      <c r="F129" s="154" t="s">
        <v>2965</v>
      </c>
      <c r="H129" s="155">
        <v>46.08</v>
      </c>
      <c r="I129" s="156"/>
      <c r="L129" s="151"/>
      <c r="M129" s="157"/>
      <c r="T129" s="158"/>
      <c r="AT129" s="153" t="s">
        <v>207</v>
      </c>
      <c r="AU129" s="153" t="s">
        <v>86</v>
      </c>
      <c r="AV129" s="12" t="s">
        <v>86</v>
      </c>
      <c r="AW129" s="12" t="s">
        <v>30</v>
      </c>
      <c r="AX129" s="12" t="s">
        <v>73</v>
      </c>
      <c r="AY129" s="153" t="s">
        <v>199</v>
      </c>
    </row>
    <row r="130" spans="2:65" s="13" customFormat="1" ht="12">
      <c r="B130" s="159"/>
      <c r="D130" s="152" t="s">
        <v>207</v>
      </c>
      <c r="E130" s="160" t="s">
        <v>1</v>
      </c>
      <c r="F130" s="161" t="s">
        <v>209</v>
      </c>
      <c r="H130" s="162">
        <v>46.08</v>
      </c>
      <c r="I130" s="163"/>
      <c r="L130" s="159"/>
      <c r="M130" s="164"/>
      <c r="T130" s="165"/>
      <c r="AT130" s="160" t="s">
        <v>207</v>
      </c>
      <c r="AU130" s="160" t="s">
        <v>86</v>
      </c>
      <c r="AV130" s="13" t="s">
        <v>205</v>
      </c>
      <c r="AW130" s="13" t="s">
        <v>30</v>
      </c>
      <c r="AX130" s="13" t="s">
        <v>80</v>
      </c>
      <c r="AY130" s="160" t="s">
        <v>199</v>
      </c>
    </row>
    <row r="131" spans="2:65" s="1" customFormat="1" ht="24.25" customHeight="1">
      <c r="B131" s="32"/>
      <c r="C131" s="137" t="s">
        <v>86</v>
      </c>
      <c r="D131" s="137" t="s">
        <v>201</v>
      </c>
      <c r="E131" s="138" t="s">
        <v>2966</v>
      </c>
      <c r="F131" s="139" t="s">
        <v>2967</v>
      </c>
      <c r="G131" s="140" t="s">
        <v>213</v>
      </c>
      <c r="H131" s="141">
        <v>7.524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39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205</v>
      </c>
      <c r="AT131" s="149" t="s">
        <v>201</v>
      </c>
      <c r="AU131" s="149" t="s">
        <v>86</v>
      </c>
      <c r="AY131" s="17" t="s">
        <v>199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86</v>
      </c>
      <c r="BK131" s="150">
        <f>ROUND(I131*H131,2)</f>
        <v>0</v>
      </c>
      <c r="BL131" s="17" t="s">
        <v>205</v>
      </c>
      <c r="BM131" s="149" t="s">
        <v>2968</v>
      </c>
    </row>
    <row r="132" spans="2:65" s="12" customFormat="1" ht="12">
      <c r="B132" s="151"/>
      <c r="D132" s="152" t="s">
        <v>207</v>
      </c>
      <c r="E132" s="153" t="s">
        <v>1</v>
      </c>
      <c r="F132" s="154" t="s">
        <v>2969</v>
      </c>
      <c r="H132" s="155">
        <v>7.524</v>
      </c>
      <c r="I132" s="156"/>
      <c r="L132" s="151"/>
      <c r="M132" s="157"/>
      <c r="T132" s="158"/>
      <c r="AT132" s="153" t="s">
        <v>207</v>
      </c>
      <c r="AU132" s="153" t="s">
        <v>86</v>
      </c>
      <c r="AV132" s="12" t="s">
        <v>86</v>
      </c>
      <c r="AW132" s="12" t="s">
        <v>30</v>
      </c>
      <c r="AX132" s="12" t="s">
        <v>73</v>
      </c>
      <c r="AY132" s="153" t="s">
        <v>199</v>
      </c>
    </row>
    <row r="133" spans="2:65" s="13" customFormat="1" ht="12">
      <c r="B133" s="159"/>
      <c r="D133" s="152" t="s">
        <v>207</v>
      </c>
      <c r="E133" s="160" t="s">
        <v>1</v>
      </c>
      <c r="F133" s="161" t="s">
        <v>2970</v>
      </c>
      <c r="H133" s="162">
        <v>7.524</v>
      </c>
      <c r="I133" s="163"/>
      <c r="L133" s="159"/>
      <c r="M133" s="164"/>
      <c r="T133" s="165"/>
      <c r="AT133" s="160" t="s">
        <v>207</v>
      </c>
      <c r="AU133" s="160" t="s">
        <v>86</v>
      </c>
      <c r="AV133" s="13" t="s">
        <v>205</v>
      </c>
      <c r="AW133" s="13" t="s">
        <v>30</v>
      </c>
      <c r="AX133" s="13" t="s">
        <v>80</v>
      </c>
      <c r="AY133" s="160" t="s">
        <v>199</v>
      </c>
    </row>
    <row r="134" spans="2:65" s="1" customFormat="1" ht="24.25" customHeight="1">
      <c r="B134" s="32"/>
      <c r="C134" s="137" t="s">
        <v>223</v>
      </c>
      <c r="D134" s="137" t="s">
        <v>201</v>
      </c>
      <c r="E134" s="138" t="s">
        <v>229</v>
      </c>
      <c r="F134" s="139" t="s">
        <v>230</v>
      </c>
      <c r="G134" s="140" t="s">
        <v>213</v>
      </c>
      <c r="H134" s="141">
        <v>81.283000000000001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39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205</v>
      </c>
      <c r="AT134" s="149" t="s">
        <v>201</v>
      </c>
      <c r="AU134" s="149" t="s">
        <v>86</v>
      </c>
      <c r="AY134" s="17" t="s">
        <v>199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86</v>
      </c>
      <c r="BK134" s="150">
        <f>ROUND(I134*H134,2)</f>
        <v>0</v>
      </c>
      <c r="BL134" s="17" t="s">
        <v>205</v>
      </c>
      <c r="BM134" s="149" t="s">
        <v>2971</v>
      </c>
    </row>
    <row r="135" spans="2:65" s="12" customFormat="1" ht="12">
      <c r="B135" s="151"/>
      <c r="D135" s="152" t="s">
        <v>207</v>
      </c>
      <c r="E135" s="153" t="s">
        <v>1</v>
      </c>
      <c r="F135" s="154" t="s">
        <v>2972</v>
      </c>
      <c r="H135" s="155">
        <v>53.603999999999999</v>
      </c>
      <c r="I135" s="156"/>
      <c r="L135" s="151"/>
      <c r="M135" s="157"/>
      <c r="T135" s="158"/>
      <c r="AT135" s="153" t="s">
        <v>207</v>
      </c>
      <c r="AU135" s="153" t="s">
        <v>86</v>
      </c>
      <c r="AV135" s="12" t="s">
        <v>86</v>
      </c>
      <c r="AW135" s="12" t="s">
        <v>30</v>
      </c>
      <c r="AX135" s="12" t="s">
        <v>73</v>
      </c>
      <c r="AY135" s="153" t="s">
        <v>199</v>
      </c>
    </row>
    <row r="136" spans="2:65" s="14" customFormat="1" ht="12">
      <c r="B136" s="166"/>
      <c r="D136" s="152" t="s">
        <v>207</v>
      </c>
      <c r="E136" s="167" t="s">
        <v>1</v>
      </c>
      <c r="F136" s="168" t="s">
        <v>2973</v>
      </c>
      <c r="H136" s="169">
        <v>53.603999999999999</v>
      </c>
      <c r="I136" s="170"/>
      <c r="L136" s="166"/>
      <c r="M136" s="171"/>
      <c r="T136" s="172"/>
      <c r="AT136" s="167" t="s">
        <v>207</v>
      </c>
      <c r="AU136" s="167" t="s">
        <v>86</v>
      </c>
      <c r="AV136" s="14" t="s">
        <v>223</v>
      </c>
      <c r="AW136" s="14" t="s">
        <v>30</v>
      </c>
      <c r="AX136" s="14" t="s">
        <v>73</v>
      </c>
      <c r="AY136" s="167" t="s">
        <v>199</v>
      </c>
    </row>
    <row r="137" spans="2:65" s="12" customFormat="1" ht="12">
      <c r="B137" s="151"/>
      <c r="D137" s="152" t="s">
        <v>207</v>
      </c>
      <c r="E137" s="153" t="s">
        <v>1</v>
      </c>
      <c r="F137" s="154" t="s">
        <v>2974</v>
      </c>
      <c r="H137" s="155">
        <v>27.678999999999998</v>
      </c>
      <c r="I137" s="156"/>
      <c r="L137" s="151"/>
      <c r="M137" s="157"/>
      <c r="T137" s="158"/>
      <c r="AT137" s="153" t="s">
        <v>207</v>
      </c>
      <c r="AU137" s="153" t="s">
        <v>86</v>
      </c>
      <c r="AV137" s="12" t="s">
        <v>86</v>
      </c>
      <c r="AW137" s="12" t="s">
        <v>30</v>
      </c>
      <c r="AX137" s="12" t="s">
        <v>73</v>
      </c>
      <c r="AY137" s="153" t="s">
        <v>199</v>
      </c>
    </row>
    <row r="138" spans="2:65" s="14" customFormat="1" ht="12">
      <c r="B138" s="166"/>
      <c r="D138" s="152" t="s">
        <v>207</v>
      </c>
      <c r="E138" s="167" t="s">
        <v>1</v>
      </c>
      <c r="F138" s="168" t="s">
        <v>2975</v>
      </c>
      <c r="H138" s="169">
        <v>27.678999999999998</v>
      </c>
      <c r="I138" s="170"/>
      <c r="L138" s="166"/>
      <c r="M138" s="171"/>
      <c r="T138" s="172"/>
      <c r="AT138" s="167" t="s">
        <v>207</v>
      </c>
      <c r="AU138" s="167" t="s">
        <v>86</v>
      </c>
      <c r="AV138" s="14" t="s">
        <v>223</v>
      </c>
      <c r="AW138" s="14" t="s">
        <v>30</v>
      </c>
      <c r="AX138" s="14" t="s">
        <v>73</v>
      </c>
      <c r="AY138" s="167" t="s">
        <v>199</v>
      </c>
    </row>
    <row r="139" spans="2:65" s="13" customFormat="1" ht="12">
      <c r="B139" s="159"/>
      <c r="D139" s="152" t="s">
        <v>207</v>
      </c>
      <c r="E139" s="160" t="s">
        <v>1</v>
      </c>
      <c r="F139" s="161" t="s">
        <v>209</v>
      </c>
      <c r="H139" s="162">
        <v>81.283000000000001</v>
      </c>
      <c r="I139" s="163"/>
      <c r="L139" s="159"/>
      <c r="M139" s="164"/>
      <c r="T139" s="165"/>
      <c r="AT139" s="160" t="s">
        <v>207</v>
      </c>
      <c r="AU139" s="160" t="s">
        <v>86</v>
      </c>
      <c r="AV139" s="13" t="s">
        <v>205</v>
      </c>
      <c r="AW139" s="13" t="s">
        <v>30</v>
      </c>
      <c r="AX139" s="13" t="s">
        <v>80</v>
      </c>
      <c r="AY139" s="160" t="s">
        <v>199</v>
      </c>
    </row>
    <row r="140" spans="2:65" s="1" customFormat="1" ht="33" customHeight="1">
      <c r="B140" s="32"/>
      <c r="C140" s="137" t="s">
        <v>205</v>
      </c>
      <c r="D140" s="137" t="s">
        <v>201</v>
      </c>
      <c r="E140" s="138" t="s">
        <v>235</v>
      </c>
      <c r="F140" s="139" t="s">
        <v>236</v>
      </c>
      <c r="G140" s="140" t="s">
        <v>213</v>
      </c>
      <c r="H140" s="141">
        <v>25.925000000000001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39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205</v>
      </c>
      <c r="AT140" s="149" t="s">
        <v>201</v>
      </c>
      <c r="AU140" s="149" t="s">
        <v>86</v>
      </c>
      <c r="AY140" s="17" t="s">
        <v>199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86</v>
      </c>
      <c r="BK140" s="150">
        <f>ROUND(I140*H140,2)</f>
        <v>0</v>
      </c>
      <c r="BL140" s="17" t="s">
        <v>205</v>
      </c>
      <c r="BM140" s="149" t="s">
        <v>2976</v>
      </c>
    </row>
    <row r="141" spans="2:65" s="12" customFormat="1" ht="12">
      <c r="B141" s="151"/>
      <c r="D141" s="152" t="s">
        <v>207</v>
      </c>
      <c r="E141" s="153" t="s">
        <v>1</v>
      </c>
      <c r="F141" s="154" t="s">
        <v>2977</v>
      </c>
      <c r="H141" s="155">
        <v>25.925000000000001</v>
      </c>
      <c r="I141" s="156"/>
      <c r="L141" s="151"/>
      <c r="M141" s="157"/>
      <c r="T141" s="158"/>
      <c r="AT141" s="153" t="s">
        <v>207</v>
      </c>
      <c r="AU141" s="153" t="s">
        <v>86</v>
      </c>
      <c r="AV141" s="12" t="s">
        <v>86</v>
      </c>
      <c r="AW141" s="12" t="s">
        <v>30</v>
      </c>
      <c r="AX141" s="12" t="s">
        <v>73</v>
      </c>
      <c r="AY141" s="153" t="s">
        <v>199</v>
      </c>
    </row>
    <row r="142" spans="2:65" s="13" customFormat="1" ht="12">
      <c r="B142" s="159"/>
      <c r="D142" s="152" t="s">
        <v>207</v>
      </c>
      <c r="E142" s="160" t="s">
        <v>1</v>
      </c>
      <c r="F142" s="161" t="s">
        <v>2978</v>
      </c>
      <c r="H142" s="162">
        <v>25.925000000000001</v>
      </c>
      <c r="I142" s="163"/>
      <c r="L142" s="159"/>
      <c r="M142" s="164"/>
      <c r="T142" s="165"/>
      <c r="AT142" s="160" t="s">
        <v>207</v>
      </c>
      <c r="AU142" s="160" t="s">
        <v>86</v>
      </c>
      <c r="AV142" s="13" t="s">
        <v>205</v>
      </c>
      <c r="AW142" s="13" t="s">
        <v>30</v>
      </c>
      <c r="AX142" s="13" t="s">
        <v>80</v>
      </c>
      <c r="AY142" s="160" t="s">
        <v>199</v>
      </c>
    </row>
    <row r="143" spans="2:65" s="1" customFormat="1" ht="38" customHeight="1">
      <c r="B143" s="32"/>
      <c r="C143" s="137" t="s">
        <v>234</v>
      </c>
      <c r="D143" s="137" t="s">
        <v>201</v>
      </c>
      <c r="E143" s="138" t="s">
        <v>240</v>
      </c>
      <c r="F143" s="139" t="s">
        <v>241</v>
      </c>
      <c r="G143" s="140" t="s">
        <v>213</v>
      </c>
      <c r="H143" s="141">
        <v>388.875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39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205</v>
      </c>
      <c r="AT143" s="149" t="s">
        <v>201</v>
      </c>
      <c r="AU143" s="149" t="s">
        <v>86</v>
      </c>
      <c r="AY143" s="17" t="s">
        <v>199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86</v>
      </c>
      <c r="BK143" s="150">
        <f>ROUND(I143*H143,2)</f>
        <v>0</v>
      </c>
      <c r="BL143" s="17" t="s">
        <v>205</v>
      </c>
      <c r="BM143" s="149" t="s">
        <v>2979</v>
      </c>
    </row>
    <row r="144" spans="2:65" s="12" customFormat="1" ht="12">
      <c r="B144" s="151"/>
      <c r="D144" s="152" t="s">
        <v>207</v>
      </c>
      <c r="E144" s="153" t="s">
        <v>1</v>
      </c>
      <c r="F144" s="154" t="s">
        <v>2980</v>
      </c>
      <c r="H144" s="155">
        <v>388.875</v>
      </c>
      <c r="I144" s="156"/>
      <c r="L144" s="151"/>
      <c r="M144" s="157"/>
      <c r="T144" s="158"/>
      <c r="AT144" s="153" t="s">
        <v>207</v>
      </c>
      <c r="AU144" s="153" t="s">
        <v>86</v>
      </c>
      <c r="AV144" s="12" t="s">
        <v>86</v>
      </c>
      <c r="AW144" s="12" t="s">
        <v>30</v>
      </c>
      <c r="AX144" s="12" t="s">
        <v>73</v>
      </c>
      <c r="AY144" s="153" t="s">
        <v>199</v>
      </c>
    </row>
    <row r="145" spans="2:65" s="13" customFormat="1" ht="12">
      <c r="B145" s="159"/>
      <c r="D145" s="152" t="s">
        <v>207</v>
      </c>
      <c r="E145" s="160" t="s">
        <v>1</v>
      </c>
      <c r="F145" s="161" t="s">
        <v>209</v>
      </c>
      <c r="H145" s="162">
        <v>388.875</v>
      </c>
      <c r="I145" s="163"/>
      <c r="L145" s="159"/>
      <c r="M145" s="164"/>
      <c r="T145" s="165"/>
      <c r="AT145" s="160" t="s">
        <v>207</v>
      </c>
      <c r="AU145" s="160" t="s">
        <v>86</v>
      </c>
      <c r="AV145" s="13" t="s">
        <v>205</v>
      </c>
      <c r="AW145" s="13" t="s">
        <v>30</v>
      </c>
      <c r="AX145" s="13" t="s">
        <v>80</v>
      </c>
      <c r="AY145" s="160" t="s">
        <v>199</v>
      </c>
    </row>
    <row r="146" spans="2:65" s="1" customFormat="1" ht="33" customHeight="1">
      <c r="B146" s="32"/>
      <c r="C146" s="137" t="s">
        <v>239</v>
      </c>
      <c r="D146" s="137" t="s">
        <v>201</v>
      </c>
      <c r="E146" s="138" t="s">
        <v>245</v>
      </c>
      <c r="F146" s="139" t="s">
        <v>246</v>
      </c>
      <c r="G146" s="140" t="s">
        <v>247</v>
      </c>
      <c r="H146" s="141">
        <v>46.664999999999999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39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205</v>
      </c>
      <c r="AT146" s="149" t="s">
        <v>201</v>
      </c>
      <c r="AU146" s="149" t="s">
        <v>86</v>
      </c>
      <c r="AY146" s="17" t="s">
        <v>199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86</v>
      </c>
      <c r="BK146" s="150">
        <f>ROUND(I146*H146,2)</f>
        <v>0</v>
      </c>
      <c r="BL146" s="17" t="s">
        <v>205</v>
      </c>
      <c r="BM146" s="149" t="s">
        <v>2981</v>
      </c>
    </row>
    <row r="147" spans="2:65" s="12" customFormat="1" ht="12">
      <c r="B147" s="151"/>
      <c r="D147" s="152" t="s">
        <v>207</v>
      </c>
      <c r="E147" s="153" t="s">
        <v>1</v>
      </c>
      <c r="F147" s="154" t="s">
        <v>2982</v>
      </c>
      <c r="H147" s="155">
        <v>46.664999999999999</v>
      </c>
      <c r="I147" s="156"/>
      <c r="L147" s="151"/>
      <c r="M147" s="157"/>
      <c r="T147" s="158"/>
      <c r="AT147" s="153" t="s">
        <v>207</v>
      </c>
      <c r="AU147" s="153" t="s">
        <v>86</v>
      </c>
      <c r="AV147" s="12" t="s">
        <v>86</v>
      </c>
      <c r="AW147" s="12" t="s">
        <v>30</v>
      </c>
      <c r="AX147" s="12" t="s">
        <v>73</v>
      </c>
      <c r="AY147" s="153" t="s">
        <v>199</v>
      </c>
    </row>
    <row r="148" spans="2:65" s="13" customFormat="1" ht="12">
      <c r="B148" s="159"/>
      <c r="D148" s="152" t="s">
        <v>207</v>
      </c>
      <c r="E148" s="160" t="s">
        <v>1</v>
      </c>
      <c r="F148" s="161" t="s">
        <v>209</v>
      </c>
      <c r="H148" s="162">
        <v>46.664999999999999</v>
      </c>
      <c r="I148" s="163"/>
      <c r="L148" s="159"/>
      <c r="M148" s="164"/>
      <c r="T148" s="165"/>
      <c r="AT148" s="160" t="s">
        <v>207</v>
      </c>
      <c r="AU148" s="160" t="s">
        <v>86</v>
      </c>
      <c r="AV148" s="13" t="s">
        <v>205</v>
      </c>
      <c r="AW148" s="13" t="s">
        <v>30</v>
      </c>
      <c r="AX148" s="13" t="s">
        <v>80</v>
      </c>
      <c r="AY148" s="160" t="s">
        <v>199</v>
      </c>
    </row>
    <row r="149" spans="2:65" s="1" customFormat="1" ht="24.25" customHeight="1">
      <c r="B149" s="32"/>
      <c r="C149" s="137" t="s">
        <v>244</v>
      </c>
      <c r="D149" s="137" t="s">
        <v>201</v>
      </c>
      <c r="E149" s="138" t="s">
        <v>251</v>
      </c>
      <c r="F149" s="139" t="s">
        <v>252</v>
      </c>
      <c r="G149" s="140" t="s">
        <v>213</v>
      </c>
      <c r="H149" s="141">
        <v>27.678999999999998</v>
      </c>
      <c r="I149" s="142"/>
      <c r="J149" s="143">
        <f>ROUND(I149*H149,2)</f>
        <v>0</v>
      </c>
      <c r="K149" s="144"/>
      <c r="L149" s="32"/>
      <c r="M149" s="145" t="s">
        <v>1</v>
      </c>
      <c r="N149" s="146" t="s">
        <v>39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205</v>
      </c>
      <c r="AT149" s="149" t="s">
        <v>201</v>
      </c>
      <c r="AU149" s="149" t="s">
        <v>86</v>
      </c>
      <c r="AY149" s="17" t="s">
        <v>199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86</v>
      </c>
      <c r="BK149" s="150">
        <f>ROUND(I149*H149,2)</f>
        <v>0</v>
      </c>
      <c r="BL149" s="17" t="s">
        <v>205</v>
      </c>
      <c r="BM149" s="149" t="s">
        <v>2983</v>
      </c>
    </row>
    <row r="150" spans="2:65" s="12" customFormat="1" ht="12">
      <c r="B150" s="151"/>
      <c r="D150" s="152" t="s">
        <v>207</v>
      </c>
      <c r="E150" s="153" t="s">
        <v>1</v>
      </c>
      <c r="F150" s="154" t="s">
        <v>2984</v>
      </c>
      <c r="H150" s="155">
        <v>24.32</v>
      </c>
      <c r="I150" s="156"/>
      <c r="L150" s="151"/>
      <c r="M150" s="157"/>
      <c r="T150" s="158"/>
      <c r="AT150" s="153" t="s">
        <v>207</v>
      </c>
      <c r="AU150" s="153" t="s">
        <v>86</v>
      </c>
      <c r="AV150" s="12" t="s">
        <v>86</v>
      </c>
      <c r="AW150" s="12" t="s">
        <v>30</v>
      </c>
      <c r="AX150" s="12" t="s">
        <v>73</v>
      </c>
      <c r="AY150" s="153" t="s">
        <v>199</v>
      </c>
    </row>
    <row r="151" spans="2:65" s="12" customFormat="1" ht="12">
      <c r="B151" s="151"/>
      <c r="D151" s="152" t="s">
        <v>207</v>
      </c>
      <c r="E151" s="153" t="s">
        <v>1</v>
      </c>
      <c r="F151" s="154" t="s">
        <v>2985</v>
      </c>
      <c r="H151" s="155">
        <v>-1E-3</v>
      </c>
      <c r="I151" s="156"/>
      <c r="L151" s="151"/>
      <c r="M151" s="157"/>
      <c r="T151" s="158"/>
      <c r="AT151" s="153" t="s">
        <v>207</v>
      </c>
      <c r="AU151" s="153" t="s">
        <v>86</v>
      </c>
      <c r="AV151" s="12" t="s">
        <v>86</v>
      </c>
      <c r="AW151" s="12" t="s">
        <v>30</v>
      </c>
      <c r="AX151" s="12" t="s">
        <v>73</v>
      </c>
      <c r="AY151" s="153" t="s">
        <v>199</v>
      </c>
    </row>
    <row r="152" spans="2:65" s="14" customFormat="1" ht="12">
      <c r="B152" s="166"/>
      <c r="D152" s="152" t="s">
        <v>207</v>
      </c>
      <c r="E152" s="167" t="s">
        <v>1</v>
      </c>
      <c r="F152" s="168" t="s">
        <v>2986</v>
      </c>
      <c r="H152" s="169">
        <v>24.318999999999999</v>
      </c>
      <c r="I152" s="170"/>
      <c r="L152" s="166"/>
      <c r="M152" s="171"/>
      <c r="T152" s="172"/>
      <c r="AT152" s="167" t="s">
        <v>207</v>
      </c>
      <c r="AU152" s="167" t="s">
        <v>86</v>
      </c>
      <c r="AV152" s="14" t="s">
        <v>223</v>
      </c>
      <c r="AW152" s="14" t="s">
        <v>30</v>
      </c>
      <c r="AX152" s="14" t="s">
        <v>73</v>
      </c>
      <c r="AY152" s="167" t="s">
        <v>199</v>
      </c>
    </row>
    <row r="153" spans="2:65" s="12" customFormat="1" ht="12">
      <c r="B153" s="151"/>
      <c r="D153" s="152" t="s">
        <v>207</v>
      </c>
      <c r="E153" s="153" t="s">
        <v>1</v>
      </c>
      <c r="F153" s="154" t="s">
        <v>2987</v>
      </c>
      <c r="H153" s="155">
        <v>3.36</v>
      </c>
      <c r="I153" s="156"/>
      <c r="L153" s="151"/>
      <c r="M153" s="157"/>
      <c r="T153" s="158"/>
      <c r="AT153" s="153" t="s">
        <v>207</v>
      </c>
      <c r="AU153" s="153" t="s">
        <v>86</v>
      </c>
      <c r="AV153" s="12" t="s">
        <v>86</v>
      </c>
      <c r="AW153" s="12" t="s">
        <v>30</v>
      </c>
      <c r="AX153" s="12" t="s">
        <v>73</v>
      </c>
      <c r="AY153" s="153" t="s">
        <v>199</v>
      </c>
    </row>
    <row r="154" spans="2:65" s="14" customFormat="1" ht="12">
      <c r="B154" s="166"/>
      <c r="D154" s="152" t="s">
        <v>207</v>
      </c>
      <c r="E154" s="167" t="s">
        <v>1</v>
      </c>
      <c r="F154" s="168" t="s">
        <v>2988</v>
      </c>
      <c r="H154" s="169">
        <v>3.36</v>
      </c>
      <c r="I154" s="170"/>
      <c r="L154" s="166"/>
      <c r="M154" s="171"/>
      <c r="T154" s="172"/>
      <c r="AT154" s="167" t="s">
        <v>207</v>
      </c>
      <c r="AU154" s="167" t="s">
        <v>86</v>
      </c>
      <c r="AV154" s="14" t="s">
        <v>223</v>
      </c>
      <c r="AW154" s="14" t="s">
        <v>30</v>
      </c>
      <c r="AX154" s="14" t="s">
        <v>73</v>
      </c>
      <c r="AY154" s="167" t="s">
        <v>199</v>
      </c>
    </row>
    <row r="155" spans="2:65" s="13" customFormat="1" ht="12">
      <c r="B155" s="159"/>
      <c r="D155" s="152" t="s">
        <v>207</v>
      </c>
      <c r="E155" s="160" t="s">
        <v>1</v>
      </c>
      <c r="F155" s="161" t="s">
        <v>209</v>
      </c>
      <c r="H155" s="162">
        <v>27.678999999999998</v>
      </c>
      <c r="I155" s="163"/>
      <c r="L155" s="159"/>
      <c r="M155" s="164"/>
      <c r="T155" s="165"/>
      <c r="AT155" s="160" t="s">
        <v>207</v>
      </c>
      <c r="AU155" s="160" t="s">
        <v>86</v>
      </c>
      <c r="AV155" s="13" t="s">
        <v>205</v>
      </c>
      <c r="AW155" s="13" t="s">
        <v>30</v>
      </c>
      <c r="AX155" s="13" t="s">
        <v>80</v>
      </c>
      <c r="AY155" s="160" t="s">
        <v>199</v>
      </c>
    </row>
    <row r="156" spans="2:65" s="1" customFormat="1" ht="24.25" customHeight="1">
      <c r="B156" s="32"/>
      <c r="C156" s="137" t="s">
        <v>250</v>
      </c>
      <c r="D156" s="137" t="s">
        <v>201</v>
      </c>
      <c r="E156" s="138" t="s">
        <v>2989</v>
      </c>
      <c r="F156" s="139" t="s">
        <v>2990</v>
      </c>
      <c r="G156" s="140" t="s">
        <v>213</v>
      </c>
      <c r="H156" s="141">
        <v>3.84</v>
      </c>
      <c r="I156" s="142"/>
      <c r="J156" s="143">
        <f>ROUND(I156*H156,2)</f>
        <v>0</v>
      </c>
      <c r="K156" s="144"/>
      <c r="L156" s="32"/>
      <c r="M156" s="145" t="s">
        <v>1</v>
      </c>
      <c r="N156" s="146" t="s">
        <v>39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205</v>
      </c>
      <c r="AT156" s="149" t="s">
        <v>201</v>
      </c>
      <c r="AU156" s="149" t="s">
        <v>86</v>
      </c>
      <c r="AY156" s="17" t="s">
        <v>199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86</v>
      </c>
      <c r="BK156" s="150">
        <f>ROUND(I156*H156,2)</f>
        <v>0</v>
      </c>
      <c r="BL156" s="17" t="s">
        <v>205</v>
      </c>
      <c r="BM156" s="149" t="s">
        <v>2991</v>
      </c>
    </row>
    <row r="157" spans="2:65" s="12" customFormat="1" ht="12">
      <c r="B157" s="151"/>
      <c r="D157" s="152" t="s">
        <v>207</v>
      </c>
      <c r="E157" s="153" t="s">
        <v>1</v>
      </c>
      <c r="F157" s="154" t="s">
        <v>2992</v>
      </c>
      <c r="H157" s="155">
        <v>3.84</v>
      </c>
      <c r="I157" s="156"/>
      <c r="L157" s="151"/>
      <c r="M157" s="157"/>
      <c r="T157" s="158"/>
      <c r="AT157" s="153" t="s">
        <v>207</v>
      </c>
      <c r="AU157" s="153" t="s">
        <v>86</v>
      </c>
      <c r="AV157" s="12" t="s">
        <v>86</v>
      </c>
      <c r="AW157" s="12" t="s">
        <v>30</v>
      </c>
      <c r="AX157" s="12" t="s">
        <v>80</v>
      </c>
      <c r="AY157" s="153" t="s">
        <v>199</v>
      </c>
    </row>
    <row r="158" spans="2:65" s="1" customFormat="1" ht="16.5" customHeight="1">
      <c r="B158" s="32"/>
      <c r="C158" s="173" t="s">
        <v>255</v>
      </c>
      <c r="D158" s="173" t="s">
        <v>288</v>
      </c>
      <c r="E158" s="174" t="s">
        <v>2993</v>
      </c>
      <c r="F158" s="175" t="s">
        <v>2994</v>
      </c>
      <c r="G158" s="176" t="s">
        <v>247</v>
      </c>
      <c r="H158" s="177">
        <v>7.68</v>
      </c>
      <c r="I158" s="178"/>
      <c r="J158" s="179">
        <f>ROUND(I158*H158,2)</f>
        <v>0</v>
      </c>
      <c r="K158" s="180"/>
      <c r="L158" s="181"/>
      <c r="M158" s="182" t="s">
        <v>1</v>
      </c>
      <c r="N158" s="183" t="s">
        <v>39</v>
      </c>
      <c r="P158" s="147">
        <f>O158*H158</f>
        <v>0</v>
      </c>
      <c r="Q158" s="147">
        <v>1</v>
      </c>
      <c r="R158" s="147">
        <f>Q158*H158</f>
        <v>7.68</v>
      </c>
      <c r="S158" s="147">
        <v>0</v>
      </c>
      <c r="T158" s="148">
        <f>S158*H158</f>
        <v>0</v>
      </c>
      <c r="AR158" s="149" t="s">
        <v>250</v>
      </c>
      <c r="AT158" s="149" t="s">
        <v>288</v>
      </c>
      <c r="AU158" s="149" t="s">
        <v>86</v>
      </c>
      <c r="AY158" s="17" t="s">
        <v>199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86</v>
      </c>
      <c r="BK158" s="150">
        <f>ROUND(I158*H158,2)</f>
        <v>0</v>
      </c>
      <c r="BL158" s="17" t="s">
        <v>205</v>
      </c>
      <c r="BM158" s="149" t="s">
        <v>2995</v>
      </c>
    </row>
    <row r="159" spans="2:65" s="1" customFormat="1" ht="24.25" customHeight="1">
      <c r="B159" s="32"/>
      <c r="C159" s="137" t="s">
        <v>261</v>
      </c>
      <c r="D159" s="137" t="s">
        <v>201</v>
      </c>
      <c r="E159" s="138" t="s">
        <v>2996</v>
      </c>
      <c r="F159" s="139" t="s">
        <v>2997</v>
      </c>
      <c r="G159" s="140" t="s">
        <v>213</v>
      </c>
      <c r="H159" s="141">
        <v>2.9780000000000002</v>
      </c>
      <c r="I159" s="142"/>
      <c r="J159" s="143">
        <f>ROUND(I159*H159,2)</f>
        <v>0</v>
      </c>
      <c r="K159" s="144"/>
      <c r="L159" s="32"/>
      <c r="M159" s="145" t="s">
        <v>1</v>
      </c>
      <c r="N159" s="146" t="s">
        <v>39</v>
      </c>
      <c r="P159" s="147">
        <f>O159*H159</f>
        <v>0</v>
      </c>
      <c r="Q159" s="147">
        <v>1.8907700000000001</v>
      </c>
      <c r="R159" s="147">
        <f>Q159*H159</f>
        <v>5.6307130600000006</v>
      </c>
      <c r="S159" s="147">
        <v>0</v>
      </c>
      <c r="T159" s="148">
        <f>S159*H159</f>
        <v>0</v>
      </c>
      <c r="AR159" s="149" t="s">
        <v>205</v>
      </c>
      <c r="AT159" s="149" t="s">
        <v>201</v>
      </c>
      <c r="AU159" s="149" t="s">
        <v>86</v>
      </c>
      <c r="AY159" s="17" t="s">
        <v>199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86</v>
      </c>
      <c r="BK159" s="150">
        <f>ROUND(I159*H159,2)</f>
        <v>0</v>
      </c>
      <c r="BL159" s="17" t="s">
        <v>205</v>
      </c>
      <c r="BM159" s="149" t="s">
        <v>2998</v>
      </c>
    </row>
    <row r="160" spans="2:65" s="12" customFormat="1" ht="12">
      <c r="B160" s="151"/>
      <c r="D160" s="152" t="s">
        <v>207</v>
      </c>
      <c r="E160" s="153" t="s">
        <v>1</v>
      </c>
      <c r="F160" s="154" t="s">
        <v>2999</v>
      </c>
      <c r="H160" s="155">
        <v>2.56</v>
      </c>
      <c r="I160" s="156"/>
      <c r="L160" s="151"/>
      <c r="M160" s="157"/>
      <c r="T160" s="158"/>
      <c r="AT160" s="153" t="s">
        <v>207</v>
      </c>
      <c r="AU160" s="153" t="s">
        <v>86</v>
      </c>
      <c r="AV160" s="12" t="s">
        <v>86</v>
      </c>
      <c r="AW160" s="12" t="s">
        <v>30</v>
      </c>
      <c r="AX160" s="12" t="s">
        <v>73</v>
      </c>
      <c r="AY160" s="153" t="s">
        <v>199</v>
      </c>
    </row>
    <row r="161" spans="2:65" s="14" customFormat="1" ht="12">
      <c r="B161" s="166"/>
      <c r="D161" s="152" t="s">
        <v>207</v>
      </c>
      <c r="E161" s="167" t="s">
        <v>1</v>
      </c>
      <c r="F161" s="168" t="s">
        <v>2986</v>
      </c>
      <c r="H161" s="169">
        <v>2.56</v>
      </c>
      <c r="I161" s="170"/>
      <c r="L161" s="166"/>
      <c r="M161" s="171"/>
      <c r="T161" s="172"/>
      <c r="AT161" s="167" t="s">
        <v>207</v>
      </c>
      <c r="AU161" s="167" t="s">
        <v>86</v>
      </c>
      <c r="AV161" s="14" t="s">
        <v>223</v>
      </c>
      <c r="AW161" s="14" t="s">
        <v>30</v>
      </c>
      <c r="AX161" s="14" t="s">
        <v>73</v>
      </c>
      <c r="AY161" s="167" t="s">
        <v>199</v>
      </c>
    </row>
    <row r="162" spans="2:65" s="12" customFormat="1" ht="12">
      <c r="B162" s="151"/>
      <c r="D162" s="152" t="s">
        <v>207</v>
      </c>
      <c r="E162" s="153" t="s">
        <v>1</v>
      </c>
      <c r="F162" s="154" t="s">
        <v>3000</v>
      </c>
      <c r="H162" s="155">
        <v>0.41799999999999998</v>
      </c>
      <c r="I162" s="156"/>
      <c r="L162" s="151"/>
      <c r="M162" s="157"/>
      <c r="T162" s="158"/>
      <c r="AT162" s="153" t="s">
        <v>207</v>
      </c>
      <c r="AU162" s="153" t="s">
        <v>86</v>
      </c>
      <c r="AV162" s="12" t="s">
        <v>86</v>
      </c>
      <c r="AW162" s="12" t="s">
        <v>30</v>
      </c>
      <c r="AX162" s="12" t="s">
        <v>73</v>
      </c>
      <c r="AY162" s="153" t="s">
        <v>199</v>
      </c>
    </row>
    <row r="163" spans="2:65" s="14" customFormat="1" ht="12">
      <c r="B163" s="166"/>
      <c r="D163" s="152" t="s">
        <v>207</v>
      </c>
      <c r="E163" s="167" t="s">
        <v>1</v>
      </c>
      <c r="F163" s="168" t="s">
        <v>2988</v>
      </c>
      <c r="H163" s="169">
        <v>0.41799999999999998</v>
      </c>
      <c r="I163" s="170"/>
      <c r="L163" s="166"/>
      <c r="M163" s="171"/>
      <c r="T163" s="172"/>
      <c r="AT163" s="167" t="s">
        <v>207</v>
      </c>
      <c r="AU163" s="167" t="s">
        <v>86</v>
      </c>
      <c r="AV163" s="14" t="s">
        <v>223</v>
      </c>
      <c r="AW163" s="14" t="s">
        <v>30</v>
      </c>
      <c r="AX163" s="14" t="s">
        <v>73</v>
      </c>
      <c r="AY163" s="167" t="s">
        <v>199</v>
      </c>
    </row>
    <row r="164" spans="2:65" s="13" customFormat="1" ht="12">
      <c r="B164" s="159"/>
      <c r="D164" s="152" t="s">
        <v>207</v>
      </c>
      <c r="E164" s="160" t="s">
        <v>1</v>
      </c>
      <c r="F164" s="161" t="s">
        <v>209</v>
      </c>
      <c r="H164" s="162">
        <v>2.9780000000000002</v>
      </c>
      <c r="I164" s="163"/>
      <c r="L164" s="159"/>
      <c r="M164" s="164"/>
      <c r="T164" s="165"/>
      <c r="AT164" s="160" t="s">
        <v>207</v>
      </c>
      <c r="AU164" s="160" t="s">
        <v>86</v>
      </c>
      <c r="AV164" s="13" t="s">
        <v>205</v>
      </c>
      <c r="AW164" s="13" t="s">
        <v>30</v>
      </c>
      <c r="AX164" s="13" t="s">
        <v>80</v>
      </c>
      <c r="AY164" s="160" t="s">
        <v>199</v>
      </c>
    </row>
    <row r="165" spans="2:65" s="1" customFormat="1" ht="16.5" customHeight="1">
      <c r="B165" s="32"/>
      <c r="C165" s="137" t="s">
        <v>269</v>
      </c>
      <c r="D165" s="137" t="s">
        <v>201</v>
      </c>
      <c r="E165" s="138" t="s">
        <v>3001</v>
      </c>
      <c r="F165" s="139" t="s">
        <v>3002</v>
      </c>
      <c r="G165" s="140" t="s">
        <v>204</v>
      </c>
      <c r="H165" s="141">
        <v>29.78</v>
      </c>
      <c r="I165" s="142"/>
      <c r="J165" s="143">
        <f>ROUND(I165*H165,2)</f>
        <v>0</v>
      </c>
      <c r="K165" s="144"/>
      <c r="L165" s="32"/>
      <c r="M165" s="145" t="s">
        <v>1</v>
      </c>
      <c r="N165" s="146" t="s">
        <v>39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205</v>
      </c>
      <c r="AT165" s="149" t="s">
        <v>201</v>
      </c>
      <c r="AU165" s="149" t="s">
        <v>86</v>
      </c>
      <c r="AY165" s="17" t="s">
        <v>199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86</v>
      </c>
      <c r="BK165" s="150">
        <f>ROUND(I165*H165,2)</f>
        <v>0</v>
      </c>
      <c r="BL165" s="17" t="s">
        <v>205</v>
      </c>
      <c r="BM165" s="149" t="s">
        <v>3003</v>
      </c>
    </row>
    <row r="166" spans="2:65" s="12" customFormat="1" ht="12">
      <c r="B166" s="151"/>
      <c r="D166" s="152" t="s">
        <v>207</v>
      </c>
      <c r="E166" s="153" t="s">
        <v>1</v>
      </c>
      <c r="F166" s="154" t="s">
        <v>3004</v>
      </c>
      <c r="H166" s="155">
        <v>25.6</v>
      </c>
      <c r="I166" s="156"/>
      <c r="L166" s="151"/>
      <c r="M166" s="157"/>
      <c r="T166" s="158"/>
      <c r="AT166" s="153" t="s">
        <v>207</v>
      </c>
      <c r="AU166" s="153" t="s">
        <v>86</v>
      </c>
      <c r="AV166" s="12" t="s">
        <v>86</v>
      </c>
      <c r="AW166" s="12" t="s">
        <v>30</v>
      </c>
      <c r="AX166" s="12" t="s">
        <v>73</v>
      </c>
      <c r="AY166" s="153" t="s">
        <v>199</v>
      </c>
    </row>
    <row r="167" spans="2:65" s="14" customFormat="1" ht="12">
      <c r="B167" s="166"/>
      <c r="D167" s="152" t="s">
        <v>207</v>
      </c>
      <c r="E167" s="167" t="s">
        <v>1</v>
      </c>
      <c r="F167" s="168" t="s">
        <v>3005</v>
      </c>
      <c r="H167" s="169">
        <v>25.6</v>
      </c>
      <c r="I167" s="170"/>
      <c r="L167" s="166"/>
      <c r="M167" s="171"/>
      <c r="T167" s="172"/>
      <c r="AT167" s="167" t="s">
        <v>207</v>
      </c>
      <c r="AU167" s="167" t="s">
        <v>86</v>
      </c>
      <c r="AV167" s="14" t="s">
        <v>223</v>
      </c>
      <c r="AW167" s="14" t="s">
        <v>30</v>
      </c>
      <c r="AX167" s="14" t="s">
        <v>73</v>
      </c>
      <c r="AY167" s="167" t="s">
        <v>199</v>
      </c>
    </row>
    <row r="168" spans="2:65" s="12" customFormat="1" ht="12">
      <c r="B168" s="151"/>
      <c r="D168" s="152" t="s">
        <v>207</v>
      </c>
      <c r="E168" s="153" t="s">
        <v>1</v>
      </c>
      <c r="F168" s="154" t="s">
        <v>3006</v>
      </c>
      <c r="H168" s="155">
        <v>4.18</v>
      </c>
      <c r="I168" s="156"/>
      <c r="L168" s="151"/>
      <c r="M168" s="157"/>
      <c r="T168" s="158"/>
      <c r="AT168" s="153" t="s">
        <v>207</v>
      </c>
      <c r="AU168" s="153" t="s">
        <v>86</v>
      </c>
      <c r="AV168" s="12" t="s">
        <v>86</v>
      </c>
      <c r="AW168" s="12" t="s">
        <v>30</v>
      </c>
      <c r="AX168" s="12" t="s">
        <v>73</v>
      </c>
      <c r="AY168" s="153" t="s">
        <v>199</v>
      </c>
    </row>
    <row r="169" spans="2:65" s="14" customFormat="1" ht="12">
      <c r="B169" s="166"/>
      <c r="D169" s="152" t="s">
        <v>207</v>
      </c>
      <c r="E169" s="167" t="s">
        <v>1</v>
      </c>
      <c r="F169" s="168" t="s">
        <v>2988</v>
      </c>
      <c r="H169" s="169">
        <v>4.18</v>
      </c>
      <c r="I169" s="170"/>
      <c r="L169" s="166"/>
      <c r="M169" s="171"/>
      <c r="T169" s="172"/>
      <c r="AT169" s="167" t="s">
        <v>207</v>
      </c>
      <c r="AU169" s="167" t="s">
        <v>86</v>
      </c>
      <c r="AV169" s="14" t="s">
        <v>223</v>
      </c>
      <c r="AW169" s="14" t="s">
        <v>30</v>
      </c>
      <c r="AX169" s="14" t="s">
        <v>73</v>
      </c>
      <c r="AY169" s="167" t="s">
        <v>199</v>
      </c>
    </row>
    <row r="170" spans="2:65" s="13" customFormat="1" ht="12">
      <c r="B170" s="159"/>
      <c r="D170" s="152" t="s">
        <v>207</v>
      </c>
      <c r="E170" s="160" t="s">
        <v>1</v>
      </c>
      <c r="F170" s="161" t="s">
        <v>209</v>
      </c>
      <c r="H170" s="162">
        <v>29.78</v>
      </c>
      <c r="I170" s="163"/>
      <c r="L170" s="159"/>
      <c r="M170" s="164"/>
      <c r="T170" s="165"/>
      <c r="AT170" s="160" t="s">
        <v>207</v>
      </c>
      <c r="AU170" s="160" t="s">
        <v>86</v>
      </c>
      <c r="AV170" s="13" t="s">
        <v>205</v>
      </c>
      <c r="AW170" s="13" t="s">
        <v>30</v>
      </c>
      <c r="AX170" s="13" t="s">
        <v>80</v>
      </c>
      <c r="AY170" s="160" t="s">
        <v>199</v>
      </c>
    </row>
    <row r="171" spans="2:65" s="11" customFormat="1" ht="23" customHeight="1">
      <c r="B171" s="125"/>
      <c r="D171" s="126" t="s">
        <v>72</v>
      </c>
      <c r="E171" s="135" t="s">
        <v>250</v>
      </c>
      <c r="F171" s="135" t="s">
        <v>892</v>
      </c>
      <c r="I171" s="128"/>
      <c r="J171" s="136">
        <f>BK171</f>
        <v>0</v>
      </c>
      <c r="L171" s="125"/>
      <c r="M171" s="130"/>
      <c r="P171" s="131">
        <f>SUM(P172:P189)</f>
        <v>0</v>
      </c>
      <c r="R171" s="131">
        <f>SUM(R172:R189)</f>
        <v>0.49064959999999996</v>
      </c>
      <c r="T171" s="132">
        <f>SUM(T172:T189)</f>
        <v>0</v>
      </c>
      <c r="AR171" s="126" t="s">
        <v>80</v>
      </c>
      <c r="AT171" s="133" t="s">
        <v>72</v>
      </c>
      <c r="AU171" s="133" t="s">
        <v>80</v>
      </c>
      <c r="AY171" s="126" t="s">
        <v>199</v>
      </c>
      <c r="BK171" s="134">
        <f>SUM(BK172:BK189)</f>
        <v>0</v>
      </c>
    </row>
    <row r="172" spans="2:65" s="1" customFormat="1" ht="24.25" customHeight="1">
      <c r="B172" s="32"/>
      <c r="C172" s="137" t="s">
        <v>8</v>
      </c>
      <c r="D172" s="137" t="s">
        <v>201</v>
      </c>
      <c r="E172" s="138" t="s">
        <v>3007</v>
      </c>
      <c r="F172" s="139" t="s">
        <v>3008</v>
      </c>
      <c r="G172" s="140" t="s">
        <v>264</v>
      </c>
      <c r="H172" s="141">
        <v>32</v>
      </c>
      <c r="I172" s="142"/>
      <c r="J172" s="143">
        <f>ROUND(I172*H172,2)</f>
        <v>0</v>
      </c>
      <c r="K172" s="144"/>
      <c r="L172" s="32"/>
      <c r="M172" s="145" t="s">
        <v>1</v>
      </c>
      <c r="N172" s="146" t="s">
        <v>39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205</v>
      </c>
      <c r="AT172" s="149" t="s">
        <v>201</v>
      </c>
      <c r="AU172" s="149" t="s">
        <v>86</v>
      </c>
      <c r="AY172" s="17" t="s">
        <v>199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86</v>
      </c>
      <c r="BK172" s="150">
        <f>ROUND(I172*H172,2)</f>
        <v>0</v>
      </c>
      <c r="BL172" s="17" t="s">
        <v>205</v>
      </c>
      <c r="BM172" s="149" t="s">
        <v>3009</v>
      </c>
    </row>
    <row r="173" spans="2:65" s="12" customFormat="1" ht="12">
      <c r="B173" s="151"/>
      <c r="D173" s="152" t="s">
        <v>207</v>
      </c>
      <c r="E173" s="153" t="s">
        <v>1</v>
      </c>
      <c r="F173" s="154" t="s">
        <v>2300</v>
      </c>
      <c r="H173" s="155">
        <v>32</v>
      </c>
      <c r="I173" s="156"/>
      <c r="L173" s="151"/>
      <c r="M173" s="157"/>
      <c r="T173" s="158"/>
      <c r="AT173" s="153" t="s">
        <v>207</v>
      </c>
      <c r="AU173" s="153" t="s">
        <v>86</v>
      </c>
      <c r="AV173" s="12" t="s">
        <v>86</v>
      </c>
      <c r="AW173" s="12" t="s">
        <v>30</v>
      </c>
      <c r="AX173" s="12" t="s">
        <v>73</v>
      </c>
      <c r="AY173" s="153" t="s">
        <v>199</v>
      </c>
    </row>
    <row r="174" spans="2:65" s="13" customFormat="1" ht="12">
      <c r="B174" s="159"/>
      <c r="D174" s="152" t="s">
        <v>207</v>
      </c>
      <c r="E174" s="160" t="s">
        <v>1</v>
      </c>
      <c r="F174" s="161" t="s">
        <v>209</v>
      </c>
      <c r="H174" s="162">
        <v>32</v>
      </c>
      <c r="I174" s="163"/>
      <c r="L174" s="159"/>
      <c r="M174" s="164"/>
      <c r="T174" s="165"/>
      <c r="AT174" s="160" t="s">
        <v>207</v>
      </c>
      <c r="AU174" s="160" t="s">
        <v>86</v>
      </c>
      <c r="AV174" s="13" t="s">
        <v>205</v>
      </c>
      <c r="AW174" s="13" t="s">
        <v>30</v>
      </c>
      <c r="AX174" s="13" t="s">
        <v>80</v>
      </c>
      <c r="AY174" s="160" t="s">
        <v>199</v>
      </c>
    </row>
    <row r="175" spans="2:65" s="1" customFormat="1" ht="24.25" customHeight="1">
      <c r="B175" s="32"/>
      <c r="C175" s="173" t="s">
        <v>287</v>
      </c>
      <c r="D175" s="173" t="s">
        <v>288</v>
      </c>
      <c r="E175" s="174" t="s">
        <v>3010</v>
      </c>
      <c r="F175" s="175" t="s">
        <v>3011</v>
      </c>
      <c r="G175" s="176" t="s">
        <v>264</v>
      </c>
      <c r="H175" s="177">
        <v>32.479999999999997</v>
      </c>
      <c r="I175" s="178"/>
      <c r="J175" s="179">
        <f>ROUND(I175*H175,2)</f>
        <v>0</v>
      </c>
      <c r="K175" s="180"/>
      <c r="L175" s="181"/>
      <c r="M175" s="182" t="s">
        <v>1</v>
      </c>
      <c r="N175" s="183" t="s">
        <v>39</v>
      </c>
      <c r="P175" s="147">
        <f>O175*H175</f>
        <v>0</v>
      </c>
      <c r="Q175" s="147">
        <v>2.7E-4</v>
      </c>
      <c r="R175" s="147">
        <f>Q175*H175</f>
        <v>8.7695999999999989E-3</v>
      </c>
      <c r="S175" s="147">
        <v>0</v>
      </c>
      <c r="T175" s="148">
        <f>S175*H175</f>
        <v>0</v>
      </c>
      <c r="AR175" s="149" t="s">
        <v>250</v>
      </c>
      <c r="AT175" s="149" t="s">
        <v>288</v>
      </c>
      <c r="AU175" s="149" t="s">
        <v>86</v>
      </c>
      <c r="AY175" s="17" t="s">
        <v>199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86</v>
      </c>
      <c r="BK175" s="150">
        <f>ROUND(I175*H175,2)</f>
        <v>0</v>
      </c>
      <c r="BL175" s="17" t="s">
        <v>205</v>
      </c>
      <c r="BM175" s="149" t="s">
        <v>3012</v>
      </c>
    </row>
    <row r="176" spans="2:65" s="12" customFormat="1" ht="12">
      <c r="B176" s="151"/>
      <c r="D176" s="152" t="s">
        <v>207</v>
      </c>
      <c r="E176" s="153" t="s">
        <v>1</v>
      </c>
      <c r="F176" s="154" t="s">
        <v>3013</v>
      </c>
      <c r="H176" s="155">
        <v>32.479999999999997</v>
      </c>
      <c r="I176" s="156"/>
      <c r="L176" s="151"/>
      <c r="M176" s="157"/>
      <c r="T176" s="158"/>
      <c r="AT176" s="153" t="s">
        <v>207</v>
      </c>
      <c r="AU176" s="153" t="s">
        <v>86</v>
      </c>
      <c r="AV176" s="12" t="s">
        <v>86</v>
      </c>
      <c r="AW176" s="12" t="s">
        <v>30</v>
      </c>
      <c r="AX176" s="12" t="s">
        <v>80</v>
      </c>
      <c r="AY176" s="153" t="s">
        <v>199</v>
      </c>
    </row>
    <row r="177" spans="2:65" s="1" customFormat="1" ht="16.5" customHeight="1">
      <c r="B177" s="32"/>
      <c r="C177" s="137" t="s">
        <v>3014</v>
      </c>
      <c r="D177" s="137" t="s">
        <v>201</v>
      </c>
      <c r="E177" s="138" t="s">
        <v>3015</v>
      </c>
      <c r="F177" s="139" t="s">
        <v>3016</v>
      </c>
      <c r="G177" s="140" t="s">
        <v>1239</v>
      </c>
      <c r="H177" s="141">
        <v>1</v>
      </c>
      <c r="I177" s="142"/>
      <c r="J177" s="143">
        <f>ROUND(I177*H177,2)</f>
        <v>0</v>
      </c>
      <c r="K177" s="144"/>
      <c r="L177" s="32"/>
      <c r="M177" s="145" t="s">
        <v>1</v>
      </c>
      <c r="N177" s="146" t="s">
        <v>39</v>
      </c>
      <c r="P177" s="147">
        <f>O177*H177</f>
        <v>0</v>
      </c>
      <c r="Q177" s="147">
        <v>6.7799999999999996E-3</v>
      </c>
      <c r="R177" s="147">
        <f>Q177*H177</f>
        <v>6.7799999999999996E-3</v>
      </c>
      <c r="S177" s="147">
        <v>0</v>
      </c>
      <c r="T177" s="148">
        <f>S177*H177</f>
        <v>0</v>
      </c>
      <c r="AR177" s="149" t="s">
        <v>298</v>
      </c>
      <c r="AT177" s="149" t="s">
        <v>201</v>
      </c>
      <c r="AU177" s="149" t="s">
        <v>86</v>
      </c>
      <c r="AY177" s="17" t="s">
        <v>199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86</v>
      </c>
      <c r="BK177" s="150">
        <f>ROUND(I177*H177,2)</f>
        <v>0</v>
      </c>
      <c r="BL177" s="17" t="s">
        <v>298</v>
      </c>
      <c r="BM177" s="149" t="s">
        <v>3017</v>
      </c>
    </row>
    <row r="178" spans="2:65" s="15" customFormat="1" ht="12">
      <c r="B178" s="184"/>
      <c r="D178" s="152" t="s">
        <v>207</v>
      </c>
      <c r="E178" s="185" t="s">
        <v>1</v>
      </c>
      <c r="F178" s="186" t="s">
        <v>3018</v>
      </c>
      <c r="H178" s="185" t="s">
        <v>1</v>
      </c>
      <c r="I178" s="187"/>
      <c r="L178" s="184"/>
      <c r="M178" s="188"/>
      <c r="T178" s="189"/>
      <c r="AT178" s="185" t="s">
        <v>207</v>
      </c>
      <c r="AU178" s="185" t="s">
        <v>86</v>
      </c>
      <c r="AV178" s="15" t="s">
        <v>80</v>
      </c>
      <c r="AW178" s="15" t="s">
        <v>30</v>
      </c>
      <c r="AX178" s="15" t="s">
        <v>73</v>
      </c>
      <c r="AY178" s="185" t="s">
        <v>199</v>
      </c>
    </row>
    <row r="179" spans="2:65" s="15" customFormat="1" ht="36">
      <c r="B179" s="184"/>
      <c r="D179" s="152" t="s">
        <v>207</v>
      </c>
      <c r="E179" s="185" t="s">
        <v>1</v>
      </c>
      <c r="F179" s="186" t="s">
        <v>3019</v>
      </c>
      <c r="H179" s="185" t="s">
        <v>1</v>
      </c>
      <c r="I179" s="187"/>
      <c r="L179" s="184"/>
      <c r="M179" s="188"/>
      <c r="T179" s="189"/>
      <c r="AT179" s="185" t="s">
        <v>207</v>
      </c>
      <c r="AU179" s="185" t="s">
        <v>86</v>
      </c>
      <c r="AV179" s="15" t="s">
        <v>80</v>
      </c>
      <c r="AW179" s="15" t="s">
        <v>30</v>
      </c>
      <c r="AX179" s="15" t="s">
        <v>73</v>
      </c>
      <c r="AY179" s="185" t="s">
        <v>199</v>
      </c>
    </row>
    <row r="180" spans="2:65" s="12" customFormat="1" ht="12">
      <c r="B180" s="151"/>
      <c r="D180" s="152" t="s">
        <v>207</v>
      </c>
      <c r="E180" s="153" t="s">
        <v>1</v>
      </c>
      <c r="F180" s="154" t="s">
        <v>3020</v>
      </c>
      <c r="H180" s="155">
        <v>1</v>
      </c>
      <c r="I180" s="156"/>
      <c r="L180" s="151"/>
      <c r="M180" s="157"/>
      <c r="T180" s="158"/>
      <c r="AT180" s="153" t="s">
        <v>207</v>
      </c>
      <c r="AU180" s="153" t="s">
        <v>86</v>
      </c>
      <c r="AV180" s="12" t="s">
        <v>86</v>
      </c>
      <c r="AW180" s="12" t="s">
        <v>30</v>
      </c>
      <c r="AX180" s="12" t="s">
        <v>73</v>
      </c>
      <c r="AY180" s="153" t="s">
        <v>199</v>
      </c>
    </row>
    <row r="181" spans="2:65" s="13" customFormat="1" ht="12">
      <c r="B181" s="159"/>
      <c r="D181" s="152" t="s">
        <v>207</v>
      </c>
      <c r="E181" s="160" t="s">
        <v>1</v>
      </c>
      <c r="F181" s="161" t="s">
        <v>838</v>
      </c>
      <c r="H181" s="162">
        <v>1</v>
      </c>
      <c r="I181" s="163"/>
      <c r="L181" s="159"/>
      <c r="M181" s="164"/>
      <c r="T181" s="165"/>
      <c r="AT181" s="160" t="s">
        <v>207</v>
      </c>
      <c r="AU181" s="160" t="s">
        <v>86</v>
      </c>
      <c r="AV181" s="13" t="s">
        <v>205</v>
      </c>
      <c r="AW181" s="13" t="s">
        <v>30</v>
      </c>
      <c r="AX181" s="13" t="s">
        <v>80</v>
      </c>
      <c r="AY181" s="160" t="s">
        <v>199</v>
      </c>
    </row>
    <row r="182" spans="2:65" s="1" customFormat="1" ht="33" customHeight="1">
      <c r="B182" s="32"/>
      <c r="C182" s="137" t="s">
        <v>293</v>
      </c>
      <c r="D182" s="137" t="s">
        <v>201</v>
      </c>
      <c r="E182" s="138" t="s">
        <v>3021</v>
      </c>
      <c r="F182" s="139" t="s">
        <v>3022</v>
      </c>
      <c r="G182" s="140" t="s">
        <v>296</v>
      </c>
      <c r="H182" s="141">
        <v>1</v>
      </c>
      <c r="I182" s="142"/>
      <c r="J182" s="143">
        <f>ROUND(I182*H182,2)</f>
        <v>0</v>
      </c>
      <c r="K182" s="144"/>
      <c r="L182" s="32"/>
      <c r="M182" s="145" t="s">
        <v>1</v>
      </c>
      <c r="N182" s="146" t="s">
        <v>39</v>
      </c>
      <c r="P182" s="147">
        <f>O182*H182</f>
        <v>0</v>
      </c>
      <c r="Q182" s="147">
        <v>0.36191000000000001</v>
      </c>
      <c r="R182" s="147">
        <f>Q182*H182</f>
        <v>0.36191000000000001</v>
      </c>
      <c r="S182" s="147">
        <v>0</v>
      </c>
      <c r="T182" s="148">
        <f>S182*H182</f>
        <v>0</v>
      </c>
      <c r="AR182" s="149" t="s">
        <v>205</v>
      </c>
      <c r="AT182" s="149" t="s">
        <v>201</v>
      </c>
      <c r="AU182" s="149" t="s">
        <v>86</v>
      </c>
      <c r="AY182" s="17" t="s">
        <v>199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86</v>
      </c>
      <c r="BK182" s="150">
        <f>ROUND(I182*H182,2)</f>
        <v>0</v>
      </c>
      <c r="BL182" s="17" t="s">
        <v>205</v>
      </c>
      <c r="BM182" s="149" t="s">
        <v>3023</v>
      </c>
    </row>
    <row r="183" spans="2:65" s="1" customFormat="1" ht="24.25" customHeight="1">
      <c r="B183" s="32"/>
      <c r="C183" s="173" t="s">
        <v>298</v>
      </c>
      <c r="D183" s="173" t="s">
        <v>288</v>
      </c>
      <c r="E183" s="174" t="s">
        <v>3024</v>
      </c>
      <c r="F183" s="175" t="s">
        <v>3025</v>
      </c>
      <c r="G183" s="176" t="s">
        <v>296</v>
      </c>
      <c r="H183" s="177">
        <v>1</v>
      </c>
      <c r="I183" s="178"/>
      <c r="J183" s="179">
        <f>ROUND(I183*H183,2)</f>
        <v>0</v>
      </c>
      <c r="K183" s="180"/>
      <c r="L183" s="181"/>
      <c r="M183" s="182" t="s">
        <v>1</v>
      </c>
      <c r="N183" s="183" t="s">
        <v>39</v>
      </c>
      <c r="P183" s="147">
        <f>O183*H183</f>
        <v>0</v>
      </c>
      <c r="Q183" s="147">
        <v>0.105</v>
      </c>
      <c r="R183" s="147">
        <f>Q183*H183</f>
        <v>0.105</v>
      </c>
      <c r="S183" s="147">
        <v>0</v>
      </c>
      <c r="T183" s="148">
        <f>S183*H183</f>
        <v>0</v>
      </c>
      <c r="AR183" s="149" t="s">
        <v>250</v>
      </c>
      <c r="AT183" s="149" t="s">
        <v>288</v>
      </c>
      <c r="AU183" s="149" t="s">
        <v>86</v>
      </c>
      <c r="AY183" s="17" t="s">
        <v>199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86</v>
      </c>
      <c r="BK183" s="150">
        <f>ROUND(I183*H183,2)</f>
        <v>0</v>
      </c>
      <c r="BL183" s="17" t="s">
        <v>205</v>
      </c>
      <c r="BM183" s="149" t="s">
        <v>3026</v>
      </c>
    </row>
    <row r="184" spans="2:65" s="1" customFormat="1" ht="16.5" customHeight="1">
      <c r="B184" s="32"/>
      <c r="C184" s="137" t="s">
        <v>302</v>
      </c>
      <c r="D184" s="137" t="s">
        <v>201</v>
      </c>
      <c r="E184" s="138" t="s">
        <v>3027</v>
      </c>
      <c r="F184" s="139" t="s">
        <v>3028</v>
      </c>
      <c r="G184" s="140" t="s">
        <v>264</v>
      </c>
      <c r="H184" s="141">
        <v>33</v>
      </c>
      <c r="I184" s="142"/>
      <c r="J184" s="143">
        <f>ROUND(I184*H184,2)</f>
        <v>0</v>
      </c>
      <c r="K184" s="144"/>
      <c r="L184" s="32"/>
      <c r="M184" s="145" t="s">
        <v>1</v>
      </c>
      <c r="N184" s="146" t="s">
        <v>39</v>
      </c>
      <c r="P184" s="147">
        <f>O184*H184</f>
        <v>0</v>
      </c>
      <c r="Q184" s="147">
        <v>1.9000000000000001E-4</v>
      </c>
      <c r="R184" s="147">
        <f>Q184*H184</f>
        <v>6.2700000000000004E-3</v>
      </c>
      <c r="S184" s="147">
        <v>0</v>
      </c>
      <c r="T184" s="148">
        <f>S184*H184</f>
        <v>0</v>
      </c>
      <c r="AR184" s="149" t="s">
        <v>205</v>
      </c>
      <c r="AT184" s="149" t="s">
        <v>201</v>
      </c>
      <c r="AU184" s="149" t="s">
        <v>86</v>
      </c>
      <c r="AY184" s="17" t="s">
        <v>199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86</v>
      </c>
      <c r="BK184" s="150">
        <f>ROUND(I184*H184,2)</f>
        <v>0</v>
      </c>
      <c r="BL184" s="17" t="s">
        <v>205</v>
      </c>
      <c r="BM184" s="149" t="s">
        <v>3029</v>
      </c>
    </row>
    <row r="185" spans="2:65" s="12" customFormat="1" ht="12">
      <c r="B185" s="151"/>
      <c r="D185" s="152" t="s">
        <v>207</v>
      </c>
      <c r="E185" s="153" t="s">
        <v>1</v>
      </c>
      <c r="F185" s="154" t="s">
        <v>3030</v>
      </c>
      <c r="H185" s="155">
        <v>33</v>
      </c>
      <c r="I185" s="156"/>
      <c r="L185" s="151"/>
      <c r="M185" s="157"/>
      <c r="T185" s="158"/>
      <c r="AT185" s="153" t="s">
        <v>207</v>
      </c>
      <c r="AU185" s="153" t="s">
        <v>86</v>
      </c>
      <c r="AV185" s="12" t="s">
        <v>86</v>
      </c>
      <c r="AW185" s="12" t="s">
        <v>30</v>
      </c>
      <c r="AX185" s="12" t="s">
        <v>73</v>
      </c>
      <c r="AY185" s="153" t="s">
        <v>199</v>
      </c>
    </row>
    <row r="186" spans="2:65" s="13" customFormat="1" ht="12">
      <c r="B186" s="159"/>
      <c r="D186" s="152" t="s">
        <v>207</v>
      </c>
      <c r="E186" s="160" t="s">
        <v>1</v>
      </c>
      <c r="F186" s="161" t="s">
        <v>209</v>
      </c>
      <c r="H186" s="162">
        <v>33</v>
      </c>
      <c r="I186" s="163"/>
      <c r="L186" s="159"/>
      <c r="M186" s="164"/>
      <c r="T186" s="165"/>
      <c r="AT186" s="160" t="s">
        <v>207</v>
      </c>
      <c r="AU186" s="160" t="s">
        <v>86</v>
      </c>
      <c r="AV186" s="13" t="s">
        <v>205</v>
      </c>
      <c r="AW186" s="13" t="s">
        <v>30</v>
      </c>
      <c r="AX186" s="13" t="s">
        <v>80</v>
      </c>
      <c r="AY186" s="160" t="s">
        <v>199</v>
      </c>
    </row>
    <row r="187" spans="2:65" s="1" customFormat="1" ht="21.75" customHeight="1">
      <c r="B187" s="32"/>
      <c r="C187" s="137" t="s">
        <v>307</v>
      </c>
      <c r="D187" s="137" t="s">
        <v>201</v>
      </c>
      <c r="E187" s="138" t="s">
        <v>3031</v>
      </c>
      <c r="F187" s="139" t="s">
        <v>3032</v>
      </c>
      <c r="G187" s="140" t="s">
        <v>264</v>
      </c>
      <c r="H187" s="141">
        <v>32</v>
      </c>
      <c r="I187" s="142"/>
      <c r="J187" s="143">
        <f>ROUND(I187*H187,2)</f>
        <v>0</v>
      </c>
      <c r="K187" s="144"/>
      <c r="L187" s="32"/>
      <c r="M187" s="145" t="s">
        <v>1</v>
      </c>
      <c r="N187" s="146" t="s">
        <v>39</v>
      </c>
      <c r="P187" s="147">
        <f>O187*H187</f>
        <v>0</v>
      </c>
      <c r="Q187" s="147">
        <v>6.0000000000000002E-5</v>
      </c>
      <c r="R187" s="147">
        <f>Q187*H187</f>
        <v>1.92E-3</v>
      </c>
      <c r="S187" s="147">
        <v>0</v>
      </c>
      <c r="T187" s="148">
        <f>S187*H187</f>
        <v>0</v>
      </c>
      <c r="AR187" s="149" t="s">
        <v>205</v>
      </c>
      <c r="AT187" s="149" t="s">
        <v>201</v>
      </c>
      <c r="AU187" s="149" t="s">
        <v>86</v>
      </c>
      <c r="AY187" s="17" t="s">
        <v>199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86</v>
      </c>
      <c r="BK187" s="150">
        <f>ROUND(I187*H187,2)</f>
        <v>0</v>
      </c>
      <c r="BL187" s="17" t="s">
        <v>205</v>
      </c>
      <c r="BM187" s="149" t="s">
        <v>3033</v>
      </c>
    </row>
    <row r="188" spans="2:65" s="12" customFormat="1" ht="12">
      <c r="B188" s="151"/>
      <c r="D188" s="152" t="s">
        <v>207</v>
      </c>
      <c r="E188" s="153" t="s">
        <v>1</v>
      </c>
      <c r="F188" s="154" t="s">
        <v>2300</v>
      </c>
      <c r="H188" s="155">
        <v>32</v>
      </c>
      <c r="I188" s="156"/>
      <c r="L188" s="151"/>
      <c r="M188" s="157"/>
      <c r="T188" s="158"/>
      <c r="AT188" s="153" t="s">
        <v>207</v>
      </c>
      <c r="AU188" s="153" t="s">
        <v>86</v>
      </c>
      <c r="AV188" s="12" t="s">
        <v>86</v>
      </c>
      <c r="AW188" s="12" t="s">
        <v>30</v>
      </c>
      <c r="AX188" s="12" t="s">
        <v>73</v>
      </c>
      <c r="AY188" s="153" t="s">
        <v>199</v>
      </c>
    </row>
    <row r="189" spans="2:65" s="13" customFormat="1" ht="12">
      <c r="B189" s="159"/>
      <c r="D189" s="152" t="s">
        <v>207</v>
      </c>
      <c r="E189" s="160" t="s">
        <v>1</v>
      </c>
      <c r="F189" s="161" t="s">
        <v>209</v>
      </c>
      <c r="H189" s="162">
        <v>32</v>
      </c>
      <c r="I189" s="163"/>
      <c r="L189" s="159"/>
      <c r="M189" s="164"/>
      <c r="T189" s="165"/>
      <c r="AT189" s="160" t="s">
        <v>207</v>
      </c>
      <c r="AU189" s="160" t="s">
        <v>86</v>
      </c>
      <c r="AV189" s="13" t="s">
        <v>205</v>
      </c>
      <c r="AW189" s="13" t="s">
        <v>30</v>
      </c>
      <c r="AX189" s="13" t="s">
        <v>80</v>
      </c>
      <c r="AY189" s="160" t="s">
        <v>199</v>
      </c>
    </row>
    <row r="190" spans="2:65" s="11" customFormat="1" ht="23" customHeight="1">
      <c r="B190" s="125"/>
      <c r="D190" s="126" t="s">
        <v>72</v>
      </c>
      <c r="E190" s="135" t="s">
        <v>965</v>
      </c>
      <c r="F190" s="135" t="s">
        <v>966</v>
      </c>
      <c r="I190" s="128"/>
      <c r="J190" s="136">
        <f>BK190</f>
        <v>0</v>
      </c>
      <c r="L190" s="125"/>
      <c r="M190" s="130"/>
      <c r="P190" s="131">
        <f>P191</f>
        <v>0</v>
      </c>
      <c r="R190" s="131">
        <f>R191</f>
        <v>0</v>
      </c>
      <c r="T190" s="132">
        <f>T191</f>
        <v>0</v>
      </c>
      <c r="AR190" s="126" t="s">
        <v>80</v>
      </c>
      <c r="AT190" s="133" t="s">
        <v>72</v>
      </c>
      <c r="AU190" s="133" t="s">
        <v>80</v>
      </c>
      <c r="AY190" s="126" t="s">
        <v>199</v>
      </c>
      <c r="BK190" s="134">
        <f>BK191</f>
        <v>0</v>
      </c>
    </row>
    <row r="191" spans="2:65" s="1" customFormat="1" ht="24.25" customHeight="1">
      <c r="B191" s="32"/>
      <c r="C191" s="137" t="s">
        <v>313</v>
      </c>
      <c r="D191" s="137" t="s">
        <v>201</v>
      </c>
      <c r="E191" s="138" t="s">
        <v>3034</v>
      </c>
      <c r="F191" s="139" t="s">
        <v>3035</v>
      </c>
      <c r="G191" s="140" t="s">
        <v>247</v>
      </c>
      <c r="H191" s="141">
        <v>13.802</v>
      </c>
      <c r="I191" s="142"/>
      <c r="J191" s="143">
        <f>ROUND(I191*H191,2)</f>
        <v>0</v>
      </c>
      <c r="K191" s="144"/>
      <c r="L191" s="32"/>
      <c r="M191" s="145" t="s">
        <v>1</v>
      </c>
      <c r="N191" s="146" t="s">
        <v>39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205</v>
      </c>
      <c r="AT191" s="149" t="s">
        <v>201</v>
      </c>
      <c r="AU191" s="149" t="s">
        <v>86</v>
      </c>
      <c r="AY191" s="17" t="s">
        <v>199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86</v>
      </c>
      <c r="BK191" s="150">
        <f>ROUND(I191*H191,2)</f>
        <v>0</v>
      </c>
      <c r="BL191" s="17" t="s">
        <v>205</v>
      </c>
      <c r="BM191" s="149" t="s">
        <v>3036</v>
      </c>
    </row>
    <row r="192" spans="2:65" s="11" customFormat="1" ht="26" customHeight="1">
      <c r="B192" s="125"/>
      <c r="D192" s="126" t="s">
        <v>72</v>
      </c>
      <c r="E192" s="127" t="s">
        <v>3037</v>
      </c>
      <c r="F192" s="127" t="s">
        <v>3038</v>
      </c>
      <c r="I192" s="128"/>
      <c r="J192" s="129">
        <f>BK192</f>
        <v>0</v>
      </c>
      <c r="L192" s="125"/>
      <c r="M192" s="130"/>
      <c r="P192" s="131">
        <f>SUM(P193:P195)</f>
        <v>0</v>
      </c>
      <c r="R192" s="131">
        <f>SUM(R193:R195)</f>
        <v>0</v>
      </c>
      <c r="T192" s="132">
        <f>SUM(T193:T195)</f>
        <v>0</v>
      </c>
      <c r="AR192" s="126" t="s">
        <v>205</v>
      </c>
      <c r="AT192" s="133" t="s">
        <v>72</v>
      </c>
      <c r="AU192" s="133" t="s">
        <v>73</v>
      </c>
      <c r="AY192" s="126" t="s">
        <v>199</v>
      </c>
      <c r="BK192" s="134">
        <f>SUM(BK193:BK195)</f>
        <v>0</v>
      </c>
    </row>
    <row r="193" spans="2:65" s="1" customFormat="1" ht="16.5" customHeight="1">
      <c r="B193" s="32"/>
      <c r="C193" s="137" t="s">
        <v>319</v>
      </c>
      <c r="D193" s="137" t="s">
        <v>201</v>
      </c>
      <c r="E193" s="138" t="s">
        <v>3039</v>
      </c>
      <c r="F193" s="139" t="s">
        <v>3040</v>
      </c>
      <c r="G193" s="140" t="s">
        <v>1188</v>
      </c>
      <c r="H193" s="141">
        <v>8</v>
      </c>
      <c r="I193" s="142"/>
      <c r="J193" s="143">
        <f>ROUND(I193*H193,2)</f>
        <v>0</v>
      </c>
      <c r="K193" s="144"/>
      <c r="L193" s="32"/>
      <c r="M193" s="145" t="s">
        <v>1</v>
      </c>
      <c r="N193" s="146" t="s">
        <v>39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1179</v>
      </c>
      <c r="AT193" s="149" t="s">
        <v>201</v>
      </c>
      <c r="AU193" s="149" t="s">
        <v>80</v>
      </c>
      <c r="AY193" s="17" t="s">
        <v>199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86</v>
      </c>
      <c r="BK193" s="150">
        <f>ROUND(I193*H193,2)</f>
        <v>0</v>
      </c>
      <c r="BL193" s="17" t="s">
        <v>1179</v>
      </c>
      <c r="BM193" s="149" t="s">
        <v>3041</v>
      </c>
    </row>
    <row r="194" spans="2:65" s="12" customFormat="1" ht="12">
      <c r="B194" s="151"/>
      <c r="D194" s="152" t="s">
        <v>207</v>
      </c>
      <c r="E194" s="153" t="s">
        <v>1</v>
      </c>
      <c r="F194" s="154" t="s">
        <v>1150</v>
      </c>
      <c r="H194" s="155">
        <v>8</v>
      </c>
      <c r="I194" s="156"/>
      <c r="L194" s="151"/>
      <c r="M194" s="157"/>
      <c r="T194" s="158"/>
      <c r="AT194" s="153" t="s">
        <v>207</v>
      </c>
      <c r="AU194" s="153" t="s">
        <v>80</v>
      </c>
      <c r="AV194" s="12" t="s">
        <v>86</v>
      </c>
      <c r="AW194" s="12" t="s">
        <v>30</v>
      </c>
      <c r="AX194" s="12" t="s">
        <v>73</v>
      </c>
      <c r="AY194" s="153" t="s">
        <v>199</v>
      </c>
    </row>
    <row r="195" spans="2:65" s="13" customFormat="1" ht="24">
      <c r="B195" s="159"/>
      <c r="D195" s="152" t="s">
        <v>207</v>
      </c>
      <c r="E195" s="160" t="s">
        <v>1</v>
      </c>
      <c r="F195" s="161" t="s">
        <v>3042</v>
      </c>
      <c r="H195" s="162">
        <v>8</v>
      </c>
      <c r="I195" s="163"/>
      <c r="L195" s="159"/>
      <c r="M195" s="195"/>
      <c r="N195" s="196"/>
      <c r="O195" s="196"/>
      <c r="P195" s="196"/>
      <c r="Q195" s="196"/>
      <c r="R195" s="196"/>
      <c r="S195" s="196"/>
      <c r="T195" s="197"/>
      <c r="AT195" s="160" t="s">
        <v>207</v>
      </c>
      <c r="AU195" s="160" t="s">
        <v>80</v>
      </c>
      <c r="AV195" s="13" t="s">
        <v>205</v>
      </c>
      <c r="AW195" s="13" t="s">
        <v>30</v>
      </c>
      <c r="AX195" s="13" t="s">
        <v>80</v>
      </c>
      <c r="AY195" s="160" t="s">
        <v>199</v>
      </c>
    </row>
    <row r="196" spans="2:65" s="1" customFormat="1" ht="7" customHeight="1"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32"/>
    </row>
  </sheetData>
  <sheetProtection algorithmName="SHA-512" hashValue="fHIfs8WYrOzS44MnwxjfkWvstFgEyUdYuKQFQy/BwwU6c+YiuO3DQWMbz9Oshwu3wyUFwShRpHEifeXrFzyXFg==" saltValue="VzOj6Nhc/6eXy3PcOzKkpRBIHJ+WQ9O0Qw1vgXeANR+xeyryzN6wP+z+gJzVvn75uoxz3YhaSKHLK28iGaQSBw==" spinCount="100000" sheet="1" objects="1" scenarios="1" formatColumns="0" formatRows="0" autoFilter="0"/>
  <autoFilter ref="C124:K195" xr:uid="{00000000-0009-0000-0000-000002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08"/>
  <sheetViews>
    <sheetView showGridLines="0" workbookViewId="0"/>
  </sheetViews>
  <sheetFormatPr baseColWidth="10" defaultColWidth="8.7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93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132</v>
      </c>
      <c r="L4" s="20"/>
      <c r="M4" s="91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133</v>
      </c>
      <c r="L8" s="20"/>
    </row>
    <row r="9" spans="2:46" s="1" customFormat="1" ht="16.5" customHeight="1">
      <c r="B9" s="32"/>
      <c r="E9" s="241" t="s">
        <v>134</v>
      </c>
      <c r="F9" s="240"/>
      <c r="G9" s="240"/>
      <c r="H9" s="240"/>
      <c r="L9" s="32"/>
    </row>
    <row r="10" spans="2:46" s="1" customFormat="1" ht="12" customHeight="1">
      <c r="B10" s="32"/>
      <c r="D10" s="27" t="s">
        <v>135</v>
      </c>
      <c r="L10" s="32"/>
    </row>
    <row r="11" spans="2:46" s="1" customFormat="1" ht="16.5" customHeight="1">
      <c r="B11" s="32"/>
      <c r="E11" s="236" t="s">
        <v>3043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1" t="str">
        <f>'Rekapitulace stavby'!AN8</f>
        <v>1. 11. 2024</v>
      </c>
      <c r="L14" s="32"/>
    </row>
    <row r="15" spans="2:46" s="1" customFormat="1" ht="11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2"/>
      <c r="E29" s="228" t="s">
        <v>1</v>
      </c>
      <c r="F29" s="228"/>
      <c r="G29" s="228"/>
      <c r="H29" s="228"/>
      <c r="L29" s="92"/>
    </row>
    <row r="30" spans="2:12" s="1" customFormat="1" ht="7" customHeight="1">
      <c r="B30" s="32"/>
      <c r="L30" s="32"/>
    </row>
    <row r="31" spans="2:12" s="1" customFormat="1" ht="7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25.25" customHeight="1">
      <c r="B32" s="32"/>
      <c r="D32" s="93" t="s">
        <v>33</v>
      </c>
      <c r="J32" s="64">
        <f>ROUND(J125, 2)</f>
        <v>0</v>
      </c>
      <c r="L32" s="32"/>
    </row>
    <row r="33" spans="2:12" s="1" customFormat="1" ht="7" customHeight="1">
      <c r="B33" s="32"/>
      <c r="D33" s="52"/>
      <c r="E33" s="52"/>
      <c r="F33" s="52"/>
      <c r="G33" s="52"/>
      <c r="H33" s="52"/>
      <c r="I33" s="52"/>
      <c r="J33" s="52"/>
      <c r="K33" s="52"/>
      <c r="L33" s="32"/>
    </row>
    <row r="34" spans="2:12" s="1" customFormat="1" ht="14.5" customHeight="1">
      <c r="B34" s="32"/>
      <c r="F34" s="94" t="s">
        <v>35</v>
      </c>
      <c r="I34" s="94" t="s">
        <v>34</v>
      </c>
      <c r="J34" s="94" t="s">
        <v>36</v>
      </c>
      <c r="L34" s="32"/>
    </row>
    <row r="35" spans="2:12" s="1" customFormat="1" ht="14.5" customHeight="1">
      <c r="B35" s="32"/>
      <c r="D35" s="95" t="s">
        <v>37</v>
      </c>
      <c r="E35" s="27" t="s">
        <v>38</v>
      </c>
      <c r="F35" s="84">
        <f>ROUND((SUM(BE125:BE207)),  2)</f>
        <v>0</v>
      </c>
      <c r="I35" s="96">
        <v>0.21</v>
      </c>
      <c r="J35" s="84">
        <f>ROUND(((SUM(BE125:BE207))*I35),  2)</f>
        <v>0</v>
      </c>
      <c r="L35" s="32"/>
    </row>
    <row r="36" spans="2:12" s="1" customFormat="1" ht="14.5" customHeight="1">
      <c r="B36" s="32"/>
      <c r="E36" s="27" t="s">
        <v>39</v>
      </c>
      <c r="F36" s="84">
        <f>ROUND((SUM(BF125:BF207)),  2)</f>
        <v>0</v>
      </c>
      <c r="I36" s="96">
        <v>0.12</v>
      </c>
      <c r="J36" s="84">
        <f>ROUND(((SUM(BF125:BF207))*I36),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4">
        <f>ROUND((SUM(BG125:BG207)),  2)</f>
        <v>0</v>
      </c>
      <c r="I37" s="96">
        <v>0.21</v>
      </c>
      <c r="J37" s="84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4">
        <f>ROUND((SUM(BH125:BH207)),  2)</f>
        <v>0</v>
      </c>
      <c r="I38" s="96">
        <v>0.12</v>
      </c>
      <c r="J38" s="84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4">
        <f>ROUND((SUM(BI125:BI207)),  2)</f>
        <v>0</v>
      </c>
      <c r="I39" s="96">
        <v>0</v>
      </c>
      <c r="J39" s="84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25" customHeight="1">
      <c r="B41" s="32"/>
      <c r="C41" s="97"/>
      <c r="D41" s="98" t="s">
        <v>43</v>
      </c>
      <c r="E41" s="55"/>
      <c r="F41" s="55"/>
      <c r="G41" s="99" t="s">
        <v>44</v>
      </c>
      <c r="H41" s="100" t="s">
        <v>45</v>
      </c>
      <c r="I41" s="55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2" t="s">
        <v>48</v>
      </c>
      <c r="E61" s="34"/>
      <c r="F61" s="103" t="s">
        <v>49</v>
      </c>
      <c r="G61" s="42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2" t="s">
        <v>48</v>
      </c>
      <c r="E76" s="34"/>
      <c r="F76" s="103" t="s">
        <v>49</v>
      </c>
      <c r="G76" s="42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12" s="1" customFormat="1" ht="25" customHeight="1">
      <c r="B82" s="32"/>
      <c r="C82" s="21" t="s">
        <v>137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133</v>
      </c>
      <c r="L86" s="20"/>
    </row>
    <row r="87" spans="2:12" s="1" customFormat="1" ht="16.5" customHeight="1">
      <c r="B87" s="32"/>
      <c r="E87" s="241" t="s">
        <v>134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135</v>
      </c>
      <c r="L88" s="32"/>
    </row>
    <row r="89" spans="2:12" s="1" customFormat="1" ht="16.5" customHeight="1">
      <c r="B89" s="32"/>
      <c r="E89" s="236" t="str">
        <f>E11</f>
        <v>Přípojka kanal SO01 - Přípojka kanalizace splaškové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1" t="str">
        <f>IF(J14="","",J14)</f>
        <v>1. 11. 2024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138</v>
      </c>
      <c r="D96" s="97"/>
      <c r="E96" s="97"/>
      <c r="F96" s="97"/>
      <c r="G96" s="97"/>
      <c r="H96" s="97"/>
      <c r="I96" s="97"/>
      <c r="J96" s="106" t="s">
        <v>139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3" customHeight="1">
      <c r="B98" s="32"/>
      <c r="C98" s="107" t="s">
        <v>140</v>
      </c>
      <c r="J98" s="64">
        <f>J125</f>
        <v>0</v>
      </c>
      <c r="L98" s="32"/>
      <c r="AU98" s="17" t="s">
        <v>141</v>
      </c>
    </row>
    <row r="99" spans="2:47" s="8" customFormat="1" ht="25" customHeight="1">
      <c r="B99" s="108"/>
      <c r="D99" s="109" t="s">
        <v>142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20" customHeight="1">
      <c r="B100" s="112"/>
      <c r="D100" s="113" t="s">
        <v>143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9" customFormat="1" ht="20" customHeight="1">
      <c r="B101" s="112"/>
      <c r="D101" s="113" t="s">
        <v>149</v>
      </c>
      <c r="E101" s="114"/>
      <c r="F101" s="114"/>
      <c r="G101" s="114"/>
      <c r="H101" s="114"/>
      <c r="I101" s="114"/>
      <c r="J101" s="115">
        <f>J181</f>
        <v>0</v>
      </c>
      <c r="L101" s="112"/>
    </row>
    <row r="102" spans="2:47" s="9" customFormat="1" ht="20" customHeight="1">
      <c r="B102" s="112"/>
      <c r="D102" s="113" t="s">
        <v>151</v>
      </c>
      <c r="E102" s="114"/>
      <c r="F102" s="114"/>
      <c r="G102" s="114"/>
      <c r="H102" s="114"/>
      <c r="I102" s="114"/>
      <c r="J102" s="115">
        <f>J202</f>
        <v>0</v>
      </c>
      <c r="L102" s="112"/>
    </row>
    <row r="103" spans="2:47" s="8" customFormat="1" ht="25" customHeight="1">
      <c r="B103" s="108"/>
      <c r="D103" s="109" t="s">
        <v>2961</v>
      </c>
      <c r="E103" s="110"/>
      <c r="F103" s="110"/>
      <c r="G103" s="110"/>
      <c r="H103" s="110"/>
      <c r="I103" s="110"/>
      <c r="J103" s="111">
        <f>J204</f>
        <v>0</v>
      </c>
      <c r="L103" s="108"/>
    </row>
    <row r="104" spans="2:47" s="1" customFormat="1" ht="21.75" customHeight="1">
      <c r="B104" s="32"/>
      <c r="L104" s="32"/>
    </row>
    <row r="105" spans="2:47" s="1" customFormat="1" ht="7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2"/>
    </row>
    <row r="109" spans="2:47" s="1" customFormat="1" ht="7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2"/>
    </row>
    <row r="110" spans="2:47" s="1" customFormat="1" ht="25" customHeight="1">
      <c r="B110" s="32"/>
      <c r="C110" s="21" t="s">
        <v>184</v>
      </c>
      <c r="L110" s="32"/>
    </row>
    <row r="111" spans="2:47" s="1" customFormat="1" ht="7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1" t="str">
        <f>E7</f>
        <v>Rozšíření kom.soc. služeb CSS Stod</v>
      </c>
      <c r="F113" s="242"/>
      <c r="G113" s="242"/>
      <c r="H113" s="242"/>
      <c r="L113" s="32"/>
    </row>
    <row r="114" spans="2:65" ht="12" customHeight="1">
      <c r="B114" s="20"/>
      <c r="C114" s="27" t="s">
        <v>133</v>
      </c>
      <c r="L114" s="20"/>
    </row>
    <row r="115" spans="2:65" s="1" customFormat="1" ht="16.5" customHeight="1">
      <c r="B115" s="32"/>
      <c r="E115" s="241" t="s">
        <v>134</v>
      </c>
      <c r="F115" s="240"/>
      <c r="G115" s="240"/>
      <c r="H115" s="240"/>
      <c r="L115" s="32"/>
    </row>
    <row r="116" spans="2:65" s="1" customFormat="1" ht="12" customHeight="1">
      <c r="B116" s="32"/>
      <c r="C116" s="27" t="s">
        <v>135</v>
      </c>
      <c r="L116" s="32"/>
    </row>
    <row r="117" spans="2:65" s="1" customFormat="1" ht="16.5" customHeight="1">
      <c r="B117" s="32"/>
      <c r="E117" s="236" t="str">
        <f>E11</f>
        <v>Přípojka kanal SO01 - Přípojka kanalizace splaškové</v>
      </c>
      <c r="F117" s="240"/>
      <c r="G117" s="240"/>
      <c r="H117" s="240"/>
      <c r="L117" s="32"/>
    </row>
    <row r="118" spans="2:65" s="1" customFormat="1" ht="7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 xml:space="preserve"> </v>
      </c>
      <c r="I119" s="27" t="s">
        <v>22</v>
      </c>
      <c r="J119" s="51" t="str">
        <f>IF(J14="","",J14)</f>
        <v>1. 11. 2024</v>
      </c>
      <c r="L119" s="32"/>
    </row>
    <row r="120" spans="2:65" s="1" customFormat="1" ht="7" customHeight="1">
      <c r="B120" s="32"/>
      <c r="L120" s="32"/>
    </row>
    <row r="121" spans="2:65" s="1" customFormat="1" ht="15.25" customHeight="1">
      <c r="B121" s="32"/>
      <c r="C121" s="27" t="s">
        <v>24</v>
      </c>
      <c r="F121" s="25" t="str">
        <f>E17</f>
        <v xml:space="preserve"> </v>
      </c>
      <c r="I121" s="27" t="s">
        <v>29</v>
      </c>
      <c r="J121" s="30" t="str">
        <f>E23</f>
        <v xml:space="preserve"> </v>
      </c>
      <c r="L121" s="32"/>
    </row>
    <row r="122" spans="2:65" s="1" customFormat="1" ht="15.25" customHeight="1">
      <c r="B122" s="32"/>
      <c r="C122" s="27" t="s">
        <v>27</v>
      </c>
      <c r="F122" s="25" t="str">
        <f>IF(E20="","",E20)</f>
        <v>Vyplň údaj</v>
      </c>
      <c r="I122" s="27" t="s">
        <v>31</v>
      </c>
      <c r="J122" s="30" t="str">
        <f>E26</f>
        <v xml:space="preserve"> </v>
      </c>
      <c r="L122" s="32"/>
    </row>
    <row r="123" spans="2:65" s="1" customFormat="1" ht="10.25" customHeight="1">
      <c r="B123" s="32"/>
      <c r="L123" s="32"/>
    </row>
    <row r="124" spans="2:65" s="10" customFormat="1" ht="29.25" customHeight="1">
      <c r="B124" s="116"/>
      <c r="C124" s="117" t="s">
        <v>185</v>
      </c>
      <c r="D124" s="118" t="s">
        <v>58</v>
      </c>
      <c r="E124" s="118" t="s">
        <v>54</v>
      </c>
      <c r="F124" s="118" t="s">
        <v>55</v>
      </c>
      <c r="G124" s="118" t="s">
        <v>186</v>
      </c>
      <c r="H124" s="118" t="s">
        <v>187</v>
      </c>
      <c r="I124" s="118" t="s">
        <v>188</v>
      </c>
      <c r="J124" s="119" t="s">
        <v>139</v>
      </c>
      <c r="K124" s="120" t="s">
        <v>189</v>
      </c>
      <c r="L124" s="116"/>
      <c r="M124" s="57" t="s">
        <v>1</v>
      </c>
      <c r="N124" s="58" t="s">
        <v>37</v>
      </c>
      <c r="O124" s="58" t="s">
        <v>190</v>
      </c>
      <c r="P124" s="58" t="s">
        <v>191</v>
      </c>
      <c r="Q124" s="58" t="s">
        <v>192</v>
      </c>
      <c r="R124" s="58" t="s">
        <v>193</v>
      </c>
      <c r="S124" s="58" t="s">
        <v>194</v>
      </c>
      <c r="T124" s="59" t="s">
        <v>195</v>
      </c>
    </row>
    <row r="125" spans="2:65" s="1" customFormat="1" ht="23" customHeight="1">
      <c r="B125" s="32"/>
      <c r="C125" s="62" t="s">
        <v>196</v>
      </c>
      <c r="J125" s="121">
        <f>BK125</f>
        <v>0</v>
      </c>
      <c r="L125" s="32"/>
      <c r="M125" s="60"/>
      <c r="N125" s="52"/>
      <c r="O125" s="52"/>
      <c r="P125" s="122">
        <f>P126+P204</f>
        <v>0</v>
      </c>
      <c r="Q125" s="52"/>
      <c r="R125" s="122">
        <f>R126+R204</f>
        <v>22.527099619999998</v>
      </c>
      <c r="S125" s="52"/>
      <c r="T125" s="123">
        <f>T126+T204</f>
        <v>0</v>
      </c>
      <c r="AT125" s="17" t="s">
        <v>72</v>
      </c>
      <c r="AU125" s="17" t="s">
        <v>141</v>
      </c>
      <c r="BK125" s="124">
        <f>BK126+BK204</f>
        <v>0</v>
      </c>
    </row>
    <row r="126" spans="2:65" s="11" customFormat="1" ht="26" customHeight="1">
      <c r="B126" s="125"/>
      <c r="D126" s="126" t="s">
        <v>72</v>
      </c>
      <c r="E126" s="127" t="s">
        <v>197</v>
      </c>
      <c r="F126" s="127" t="s">
        <v>198</v>
      </c>
      <c r="I126" s="128"/>
      <c r="J126" s="129">
        <f>BK126</f>
        <v>0</v>
      </c>
      <c r="L126" s="125"/>
      <c r="M126" s="130"/>
      <c r="P126" s="131">
        <f>P127+P181+P202</f>
        <v>0</v>
      </c>
      <c r="R126" s="131">
        <f>R127+R181+R202</f>
        <v>22.527099619999998</v>
      </c>
      <c r="T126" s="132">
        <f>T127+T181+T202</f>
        <v>0</v>
      </c>
      <c r="AR126" s="126" t="s">
        <v>80</v>
      </c>
      <c r="AT126" s="133" t="s">
        <v>72</v>
      </c>
      <c r="AU126" s="133" t="s">
        <v>73</v>
      </c>
      <c r="AY126" s="126" t="s">
        <v>199</v>
      </c>
      <c r="BK126" s="134">
        <f>BK127+BK181+BK202</f>
        <v>0</v>
      </c>
    </row>
    <row r="127" spans="2:65" s="11" customFormat="1" ht="23" customHeight="1">
      <c r="B127" s="125"/>
      <c r="D127" s="126" t="s">
        <v>72</v>
      </c>
      <c r="E127" s="135" t="s">
        <v>80</v>
      </c>
      <c r="F127" s="135" t="s">
        <v>200</v>
      </c>
      <c r="I127" s="128"/>
      <c r="J127" s="136">
        <f>BK127</f>
        <v>0</v>
      </c>
      <c r="L127" s="125"/>
      <c r="M127" s="130"/>
      <c r="P127" s="131">
        <f>SUM(P128:P180)</f>
        <v>0</v>
      </c>
      <c r="R127" s="131">
        <f>SUM(R128:R180)</f>
        <v>20.865425119999998</v>
      </c>
      <c r="T127" s="132">
        <f>SUM(T128:T180)</f>
        <v>0</v>
      </c>
      <c r="AR127" s="126" t="s">
        <v>80</v>
      </c>
      <c r="AT127" s="133" t="s">
        <v>72</v>
      </c>
      <c r="AU127" s="133" t="s">
        <v>80</v>
      </c>
      <c r="AY127" s="126" t="s">
        <v>199</v>
      </c>
      <c r="BK127" s="134">
        <f>SUM(BK128:BK180)</f>
        <v>0</v>
      </c>
    </row>
    <row r="128" spans="2:65" s="1" customFormat="1" ht="33" customHeight="1">
      <c r="B128" s="32"/>
      <c r="C128" s="137" t="s">
        <v>80</v>
      </c>
      <c r="D128" s="137" t="s">
        <v>201</v>
      </c>
      <c r="E128" s="138" t="s">
        <v>2962</v>
      </c>
      <c r="F128" s="139" t="s">
        <v>2963</v>
      </c>
      <c r="G128" s="140" t="s">
        <v>213</v>
      </c>
      <c r="H128" s="141">
        <v>60.8</v>
      </c>
      <c r="I128" s="142"/>
      <c r="J128" s="143">
        <f>ROUND(I128*H128,2)</f>
        <v>0</v>
      </c>
      <c r="K128" s="144"/>
      <c r="L128" s="32"/>
      <c r="M128" s="145" t="s">
        <v>1</v>
      </c>
      <c r="N128" s="146" t="s">
        <v>39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205</v>
      </c>
      <c r="AT128" s="149" t="s">
        <v>201</v>
      </c>
      <c r="AU128" s="149" t="s">
        <v>86</v>
      </c>
      <c r="AY128" s="17" t="s">
        <v>199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86</v>
      </c>
      <c r="BK128" s="150">
        <f>ROUND(I128*H128,2)</f>
        <v>0</v>
      </c>
      <c r="BL128" s="17" t="s">
        <v>205</v>
      </c>
      <c r="BM128" s="149" t="s">
        <v>3044</v>
      </c>
    </row>
    <row r="129" spans="2:65" s="12" customFormat="1" ht="12">
      <c r="B129" s="151"/>
      <c r="D129" s="152" t="s">
        <v>207</v>
      </c>
      <c r="E129" s="153" t="s">
        <v>1</v>
      </c>
      <c r="F129" s="154" t="s">
        <v>3045</v>
      </c>
      <c r="H129" s="155">
        <v>60.8</v>
      </c>
      <c r="I129" s="156"/>
      <c r="L129" s="151"/>
      <c r="M129" s="157"/>
      <c r="T129" s="158"/>
      <c r="AT129" s="153" t="s">
        <v>207</v>
      </c>
      <c r="AU129" s="153" t="s">
        <v>86</v>
      </c>
      <c r="AV129" s="12" t="s">
        <v>86</v>
      </c>
      <c r="AW129" s="12" t="s">
        <v>30</v>
      </c>
      <c r="AX129" s="12" t="s">
        <v>73</v>
      </c>
      <c r="AY129" s="153" t="s">
        <v>199</v>
      </c>
    </row>
    <row r="130" spans="2:65" s="13" customFormat="1" ht="12">
      <c r="B130" s="159"/>
      <c r="D130" s="152" t="s">
        <v>207</v>
      </c>
      <c r="E130" s="160" t="s">
        <v>1</v>
      </c>
      <c r="F130" s="161" t="s">
        <v>209</v>
      </c>
      <c r="H130" s="162">
        <v>60.8</v>
      </c>
      <c r="I130" s="163"/>
      <c r="L130" s="159"/>
      <c r="M130" s="164"/>
      <c r="T130" s="165"/>
      <c r="AT130" s="160" t="s">
        <v>207</v>
      </c>
      <c r="AU130" s="160" t="s">
        <v>86</v>
      </c>
      <c r="AV130" s="13" t="s">
        <v>205</v>
      </c>
      <c r="AW130" s="13" t="s">
        <v>30</v>
      </c>
      <c r="AX130" s="13" t="s">
        <v>80</v>
      </c>
      <c r="AY130" s="160" t="s">
        <v>199</v>
      </c>
    </row>
    <row r="131" spans="2:65" s="1" customFormat="1" ht="24.25" customHeight="1">
      <c r="B131" s="32"/>
      <c r="C131" s="137" t="s">
        <v>86</v>
      </c>
      <c r="D131" s="137" t="s">
        <v>201</v>
      </c>
      <c r="E131" s="138" t="s">
        <v>2966</v>
      </c>
      <c r="F131" s="139" t="s">
        <v>2967</v>
      </c>
      <c r="G131" s="140" t="s">
        <v>213</v>
      </c>
      <c r="H131" s="141">
        <v>21.84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39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205</v>
      </c>
      <c r="AT131" s="149" t="s">
        <v>201</v>
      </c>
      <c r="AU131" s="149" t="s">
        <v>86</v>
      </c>
      <c r="AY131" s="17" t="s">
        <v>199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86</v>
      </c>
      <c r="BK131" s="150">
        <f>ROUND(I131*H131,2)</f>
        <v>0</v>
      </c>
      <c r="BL131" s="17" t="s">
        <v>205</v>
      </c>
      <c r="BM131" s="149" t="s">
        <v>3046</v>
      </c>
    </row>
    <row r="132" spans="2:65" s="12" customFormat="1" ht="12">
      <c r="B132" s="151"/>
      <c r="D132" s="152" t="s">
        <v>207</v>
      </c>
      <c r="E132" s="153" t="s">
        <v>1</v>
      </c>
      <c r="F132" s="154" t="s">
        <v>3047</v>
      </c>
      <c r="H132" s="155">
        <v>7.26</v>
      </c>
      <c r="I132" s="156"/>
      <c r="L132" s="151"/>
      <c r="M132" s="157"/>
      <c r="T132" s="158"/>
      <c r="AT132" s="153" t="s">
        <v>207</v>
      </c>
      <c r="AU132" s="153" t="s">
        <v>86</v>
      </c>
      <c r="AV132" s="12" t="s">
        <v>86</v>
      </c>
      <c r="AW132" s="12" t="s">
        <v>30</v>
      </c>
      <c r="AX132" s="12" t="s">
        <v>73</v>
      </c>
      <c r="AY132" s="153" t="s">
        <v>199</v>
      </c>
    </row>
    <row r="133" spans="2:65" s="12" customFormat="1" ht="12">
      <c r="B133" s="151"/>
      <c r="D133" s="152" t="s">
        <v>207</v>
      </c>
      <c r="E133" s="153" t="s">
        <v>1</v>
      </c>
      <c r="F133" s="154" t="s">
        <v>3048</v>
      </c>
      <c r="H133" s="155">
        <v>14.58</v>
      </c>
      <c r="I133" s="156"/>
      <c r="L133" s="151"/>
      <c r="M133" s="157"/>
      <c r="T133" s="158"/>
      <c r="AT133" s="153" t="s">
        <v>207</v>
      </c>
      <c r="AU133" s="153" t="s">
        <v>86</v>
      </c>
      <c r="AV133" s="12" t="s">
        <v>86</v>
      </c>
      <c r="AW133" s="12" t="s">
        <v>30</v>
      </c>
      <c r="AX133" s="12" t="s">
        <v>73</v>
      </c>
      <c r="AY133" s="153" t="s">
        <v>199</v>
      </c>
    </row>
    <row r="134" spans="2:65" s="13" customFormat="1" ht="12">
      <c r="B134" s="159"/>
      <c r="D134" s="152" t="s">
        <v>207</v>
      </c>
      <c r="E134" s="160" t="s">
        <v>1</v>
      </c>
      <c r="F134" s="161" t="s">
        <v>209</v>
      </c>
      <c r="H134" s="162">
        <v>21.84</v>
      </c>
      <c r="I134" s="163"/>
      <c r="L134" s="159"/>
      <c r="M134" s="164"/>
      <c r="T134" s="165"/>
      <c r="AT134" s="160" t="s">
        <v>207</v>
      </c>
      <c r="AU134" s="160" t="s">
        <v>86</v>
      </c>
      <c r="AV134" s="13" t="s">
        <v>205</v>
      </c>
      <c r="AW134" s="13" t="s">
        <v>30</v>
      </c>
      <c r="AX134" s="13" t="s">
        <v>80</v>
      </c>
      <c r="AY134" s="160" t="s">
        <v>199</v>
      </c>
    </row>
    <row r="135" spans="2:65" s="1" customFormat="1" ht="24.25" customHeight="1">
      <c r="B135" s="32"/>
      <c r="C135" s="137" t="s">
        <v>223</v>
      </c>
      <c r="D135" s="137" t="s">
        <v>201</v>
      </c>
      <c r="E135" s="138" t="s">
        <v>229</v>
      </c>
      <c r="F135" s="139" t="s">
        <v>230</v>
      </c>
      <c r="G135" s="140" t="s">
        <v>213</v>
      </c>
      <c r="H135" s="141">
        <v>126.378</v>
      </c>
      <c r="I135" s="142"/>
      <c r="J135" s="143">
        <f>ROUND(I135*H135,2)</f>
        <v>0</v>
      </c>
      <c r="K135" s="144"/>
      <c r="L135" s="32"/>
      <c r="M135" s="145" t="s">
        <v>1</v>
      </c>
      <c r="N135" s="146" t="s">
        <v>39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205</v>
      </c>
      <c r="AT135" s="149" t="s">
        <v>201</v>
      </c>
      <c r="AU135" s="149" t="s">
        <v>86</v>
      </c>
      <c r="AY135" s="17" t="s">
        <v>199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86</v>
      </c>
      <c r="BK135" s="150">
        <f>ROUND(I135*H135,2)</f>
        <v>0</v>
      </c>
      <c r="BL135" s="17" t="s">
        <v>205</v>
      </c>
      <c r="BM135" s="149" t="s">
        <v>3049</v>
      </c>
    </row>
    <row r="136" spans="2:65" s="12" customFormat="1" ht="12">
      <c r="B136" s="151"/>
      <c r="D136" s="152" t="s">
        <v>207</v>
      </c>
      <c r="E136" s="153" t="s">
        <v>1</v>
      </c>
      <c r="F136" s="154" t="s">
        <v>3050</v>
      </c>
      <c r="H136" s="155">
        <v>82.64</v>
      </c>
      <c r="I136" s="156"/>
      <c r="L136" s="151"/>
      <c r="M136" s="157"/>
      <c r="T136" s="158"/>
      <c r="AT136" s="153" t="s">
        <v>207</v>
      </c>
      <c r="AU136" s="153" t="s">
        <v>86</v>
      </c>
      <c r="AV136" s="12" t="s">
        <v>86</v>
      </c>
      <c r="AW136" s="12" t="s">
        <v>30</v>
      </c>
      <c r="AX136" s="12" t="s">
        <v>73</v>
      </c>
      <c r="AY136" s="153" t="s">
        <v>199</v>
      </c>
    </row>
    <row r="137" spans="2:65" s="14" customFormat="1" ht="12">
      <c r="B137" s="166"/>
      <c r="D137" s="152" t="s">
        <v>207</v>
      </c>
      <c r="E137" s="167" t="s">
        <v>1</v>
      </c>
      <c r="F137" s="168" t="s">
        <v>2973</v>
      </c>
      <c r="H137" s="169">
        <v>82.64</v>
      </c>
      <c r="I137" s="170"/>
      <c r="L137" s="166"/>
      <c r="M137" s="171"/>
      <c r="T137" s="172"/>
      <c r="AT137" s="167" t="s">
        <v>207</v>
      </c>
      <c r="AU137" s="167" t="s">
        <v>86</v>
      </c>
      <c r="AV137" s="14" t="s">
        <v>223</v>
      </c>
      <c r="AW137" s="14" t="s">
        <v>30</v>
      </c>
      <c r="AX137" s="14" t="s">
        <v>73</v>
      </c>
      <c r="AY137" s="167" t="s">
        <v>199</v>
      </c>
    </row>
    <row r="138" spans="2:65" s="12" customFormat="1" ht="12">
      <c r="B138" s="151"/>
      <c r="D138" s="152" t="s">
        <v>207</v>
      </c>
      <c r="E138" s="153" t="s">
        <v>1</v>
      </c>
      <c r="F138" s="154" t="s">
        <v>3051</v>
      </c>
      <c r="H138" s="155">
        <v>43.738</v>
      </c>
      <c r="I138" s="156"/>
      <c r="L138" s="151"/>
      <c r="M138" s="157"/>
      <c r="T138" s="158"/>
      <c r="AT138" s="153" t="s">
        <v>207</v>
      </c>
      <c r="AU138" s="153" t="s">
        <v>86</v>
      </c>
      <c r="AV138" s="12" t="s">
        <v>86</v>
      </c>
      <c r="AW138" s="12" t="s">
        <v>30</v>
      </c>
      <c r="AX138" s="12" t="s">
        <v>73</v>
      </c>
      <c r="AY138" s="153" t="s">
        <v>199</v>
      </c>
    </row>
    <row r="139" spans="2:65" s="14" customFormat="1" ht="12">
      <c r="B139" s="166"/>
      <c r="D139" s="152" t="s">
        <v>207</v>
      </c>
      <c r="E139" s="167" t="s">
        <v>1</v>
      </c>
      <c r="F139" s="168" t="s">
        <v>2975</v>
      </c>
      <c r="H139" s="169">
        <v>43.738</v>
      </c>
      <c r="I139" s="170"/>
      <c r="L139" s="166"/>
      <c r="M139" s="171"/>
      <c r="T139" s="172"/>
      <c r="AT139" s="167" t="s">
        <v>207</v>
      </c>
      <c r="AU139" s="167" t="s">
        <v>86</v>
      </c>
      <c r="AV139" s="14" t="s">
        <v>223</v>
      </c>
      <c r="AW139" s="14" t="s">
        <v>30</v>
      </c>
      <c r="AX139" s="14" t="s">
        <v>73</v>
      </c>
      <c r="AY139" s="167" t="s">
        <v>199</v>
      </c>
    </row>
    <row r="140" spans="2:65" s="13" customFormat="1" ht="12">
      <c r="B140" s="159"/>
      <c r="D140" s="152" t="s">
        <v>207</v>
      </c>
      <c r="E140" s="160" t="s">
        <v>1</v>
      </c>
      <c r="F140" s="161" t="s">
        <v>209</v>
      </c>
      <c r="H140" s="162">
        <v>126.378</v>
      </c>
      <c r="I140" s="163"/>
      <c r="L140" s="159"/>
      <c r="M140" s="164"/>
      <c r="T140" s="165"/>
      <c r="AT140" s="160" t="s">
        <v>207</v>
      </c>
      <c r="AU140" s="160" t="s">
        <v>86</v>
      </c>
      <c r="AV140" s="13" t="s">
        <v>205</v>
      </c>
      <c r="AW140" s="13" t="s">
        <v>30</v>
      </c>
      <c r="AX140" s="13" t="s">
        <v>80</v>
      </c>
      <c r="AY140" s="160" t="s">
        <v>199</v>
      </c>
    </row>
    <row r="141" spans="2:65" s="1" customFormat="1" ht="33" customHeight="1">
      <c r="B141" s="32"/>
      <c r="C141" s="137" t="s">
        <v>205</v>
      </c>
      <c r="D141" s="137" t="s">
        <v>201</v>
      </c>
      <c r="E141" s="138" t="s">
        <v>235</v>
      </c>
      <c r="F141" s="139" t="s">
        <v>236</v>
      </c>
      <c r="G141" s="140" t="s">
        <v>213</v>
      </c>
      <c r="H141" s="141">
        <v>38.902000000000001</v>
      </c>
      <c r="I141" s="142"/>
      <c r="J141" s="143">
        <f>ROUND(I141*H141,2)</f>
        <v>0</v>
      </c>
      <c r="K141" s="144"/>
      <c r="L141" s="32"/>
      <c r="M141" s="145" t="s">
        <v>1</v>
      </c>
      <c r="N141" s="146" t="s">
        <v>39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205</v>
      </c>
      <c r="AT141" s="149" t="s">
        <v>201</v>
      </c>
      <c r="AU141" s="149" t="s">
        <v>86</v>
      </c>
      <c r="AY141" s="17" t="s">
        <v>199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86</v>
      </c>
      <c r="BK141" s="150">
        <f>ROUND(I141*H141,2)</f>
        <v>0</v>
      </c>
      <c r="BL141" s="17" t="s">
        <v>205</v>
      </c>
      <c r="BM141" s="149" t="s">
        <v>3052</v>
      </c>
    </row>
    <row r="142" spans="2:65" s="12" customFormat="1" ht="12">
      <c r="B142" s="151"/>
      <c r="D142" s="152" t="s">
        <v>207</v>
      </c>
      <c r="E142" s="153" t="s">
        <v>1</v>
      </c>
      <c r="F142" s="154" t="s">
        <v>3053</v>
      </c>
      <c r="H142" s="155">
        <v>38.902000000000001</v>
      </c>
      <c r="I142" s="156"/>
      <c r="L142" s="151"/>
      <c r="M142" s="157"/>
      <c r="T142" s="158"/>
      <c r="AT142" s="153" t="s">
        <v>207</v>
      </c>
      <c r="AU142" s="153" t="s">
        <v>86</v>
      </c>
      <c r="AV142" s="12" t="s">
        <v>86</v>
      </c>
      <c r="AW142" s="12" t="s">
        <v>30</v>
      </c>
      <c r="AX142" s="12" t="s">
        <v>73</v>
      </c>
      <c r="AY142" s="153" t="s">
        <v>199</v>
      </c>
    </row>
    <row r="143" spans="2:65" s="13" customFormat="1" ht="12">
      <c r="B143" s="159"/>
      <c r="D143" s="152" t="s">
        <v>207</v>
      </c>
      <c r="E143" s="160" t="s">
        <v>1</v>
      </c>
      <c r="F143" s="161" t="s">
        <v>2978</v>
      </c>
      <c r="H143" s="162">
        <v>38.902000000000001</v>
      </c>
      <c r="I143" s="163"/>
      <c r="L143" s="159"/>
      <c r="M143" s="164"/>
      <c r="T143" s="165"/>
      <c r="AT143" s="160" t="s">
        <v>207</v>
      </c>
      <c r="AU143" s="160" t="s">
        <v>86</v>
      </c>
      <c r="AV143" s="13" t="s">
        <v>205</v>
      </c>
      <c r="AW143" s="13" t="s">
        <v>30</v>
      </c>
      <c r="AX143" s="13" t="s">
        <v>80</v>
      </c>
      <c r="AY143" s="160" t="s">
        <v>199</v>
      </c>
    </row>
    <row r="144" spans="2:65" s="1" customFormat="1" ht="38" customHeight="1">
      <c r="B144" s="32"/>
      <c r="C144" s="137" t="s">
        <v>234</v>
      </c>
      <c r="D144" s="137" t="s">
        <v>201</v>
      </c>
      <c r="E144" s="138" t="s">
        <v>240</v>
      </c>
      <c r="F144" s="139" t="s">
        <v>241</v>
      </c>
      <c r="G144" s="140" t="s">
        <v>213</v>
      </c>
      <c r="H144" s="141">
        <v>583.53</v>
      </c>
      <c r="I144" s="142"/>
      <c r="J144" s="143">
        <f>ROUND(I144*H144,2)</f>
        <v>0</v>
      </c>
      <c r="K144" s="144"/>
      <c r="L144" s="32"/>
      <c r="M144" s="145" t="s">
        <v>1</v>
      </c>
      <c r="N144" s="146" t="s">
        <v>39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205</v>
      </c>
      <c r="AT144" s="149" t="s">
        <v>201</v>
      </c>
      <c r="AU144" s="149" t="s">
        <v>86</v>
      </c>
      <c r="AY144" s="17" t="s">
        <v>199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86</v>
      </c>
      <c r="BK144" s="150">
        <f>ROUND(I144*H144,2)</f>
        <v>0</v>
      </c>
      <c r="BL144" s="17" t="s">
        <v>205</v>
      </c>
      <c r="BM144" s="149" t="s">
        <v>3054</v>
      </c>
    </row>
    <row r="145" spans="2:65" s="12" customFormat="1" ht="12">
      <c r="B145" s="151"/>
      <c r="D145" s="152" t="s">
        <v>207</v>
      </c>
      <c r="E145" s="153" t="s">
        <v>1</v>
      </c>
      <c r="F145" s="154" t="s">
        <v>3055</v>
      </c>
      <c r="H145" s="155">
        <v>583.53</v>
      </c>
      <c r="I145" s="156"/>
      <c r="L145" s="151"/>
      <c r="M145" s="157"/>
      <c r="T145" s="158"/>
      <c r="AT145" s="153" t="s">
        <v>207</v>
      </c>
      <c r="AU145" s="153" t="s">
        <v>86</v>
      </c>
      <c r="AV145" s="12" t="s">
        <v>86</v>
      </c>
      <c r="AW145" s="12" t="s">
        <v>30</v>
      </c>
      <c r="AX145" s="12" t="s">
        <v>73</v>
      </c>
      <c r="AY145" s="153" t="s">
        <v>199</v>
      </c>
    </row>
    <row r="146" spans="2:65" s="13" customFormat="1" ht="12">
      <c r="B146" s="159"/>
      <c r="D146" s="152" t="s">
        <v>207</v>
      </c>
      <c r="E146" s="160" t="s">
        <v>1</v>
      </c>
      <c r="F146" s="161" t="s">
        <v>209</v>
      </c>
      <c r="H146" s="162">
        <v>583.53</v>
      </c>
      <c r="I146" s="163"/>
      <c r="L146" s="159"/>
      <c r="M146" s="164"/>
      <c r="T146" s="165"/>
      <c r="AT146" s="160" t="s">
        <v>207</v>
      </c>
      <c r="AU146" s="160" t="s">
        <v>86</v>
      </c>
      <c r="AV146" s="13" t="s">
        <v>205</v>
      </c>
      <c r="AW146" s="13" t="s">
        <v>30</v>
      </c>
      <c r="AX146" s="13" t="s">
        <v>80</v>
      </c>
      <c r="AY146" s="160" t="s">
        <v>199</v>
      </c>
    </row>
    <row r="147" spans="2:65" s="1" customFormat="1" ht="33" customHeight="1">
      <c r="B147" s="32"/>
      <c r="C147" s="137" t="s">
        <v>239</v>
      </c>
      <c r="D147" s="137" t="s">
        <v>201</v>
      </c>
      <c r="E147" s="138" t="s">
        <v>245</v>
      </c>
      <c r="F147" s="139" t="s">
        <v>246</v>
      </c>
      <c r="G147" s="140" t="s">
        <v>247</v>
      </c>
      <c r="H147" s="141">
        <v>70.024000000000001</v>
      </c>
      <c r="I147" s="142"/>
      <c r="J147" s="143">
        <f>ROUND(I147*H147,2)</f>
        <v>0</v>
      </c>
      <c r="K147" s="144"/>
      <c r="L147" s="32"/>
      <c r="M147" s="145" t="s">
        <v>1</v>
      </c>
      <c r="N147" s="146" t="s">
        <v>39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205</v>
      </c>
      <c r="AT147" s="149" t="s">
        <v>201</v>
      </c>
      <c r="AU147" s="149" t="s">
        <v>86</v>
      </c>
      <c r="AY147" s="17" t="s">
        <v>199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86</v>
      </c>
      <c r="BK147" s="150">
        <f>ROUND(I147*H147,2)</f>
        <v>0</v>
      </c>
      <c r="BL147" s="17" t="s">
        <v>205</v>
      </c>
      <c r="BM147" s="149" t="s">
        <v>3056</v>
      </c>
    </row>
    <row r="148" spans="2:65" s="12" customFormat="1" ht="12">
      <c r="B148" s="151"/>
      <c r="D148" s="152" t="s">
        <v>207</v>
      </c>
      <c r="E148" s="153" t="s">
        <v>1</v>
      </c>
      <c r="F148" s="154" t="s">
        <v>3057</v>
      </c>
      <c r="H148" s="155">
        <v>70.024000000000001</v>
      </c>
      <c r="I148" s="156"/>
      <c r="L148" s="151"/>
      <c r="M148" s="157"/>
      <c r="T148" s="158"/>
      <c r="AT148" s="153" t="s">
        <v>207</v>
      </c>
      <c r="AU148" s="153" t="s">
        <v>86</v>
      </c>
      <c r="AV148" s="12" t="s">
        <v>86</v>
      </c>
      <c r="AW148" s="12" t="s">
        <v>30</v>
      </c>
      <c r="AX148" s="12" t="s">
        <v>73</v>
      </c>
      <c r="AY148" s="153" t="s">
        <v>199</v>
      </c>
    </row>
    <row r="149" spans="2:65" s="13" customFormat="1" ht="12">
      <c r="B149" s="159"/>
      <c r="D149" s="152" t="s">
        <v>207</v>
      </c>
      <c r="E149" s="160" t="s">
        <v>1</v>
      </c>
      <c r="F149" s="161" t="s">
        <v>209</v>
      </c>
      <c r="H149" s="162">
        <v>70.024000000000001</v>
      </c>
      <c r="I149" s="163"/>
      <c r="L149" s="159"/>
      <c r="M149" s="164"/>
      <c r="T149" s="165"/>
      <c r="AT149" s="160" t="s">
        <v>207</v>
      </c>
      <c r="AU149" s="160" t="s">
        <v>86</v>
      </c>
      <c r="AV149" s="13" t="s">
        <v>205</v>
      </c>
      <c r="AW149" s="13" t="s">
        <v>30</v>
      </c>
      <c r="AX149" s="13" t="s">
        <v>80</v>
      </c>
      <c r="AY149" s="160" t="s">
        <v>199</v>
      </c>
    </row>
    <row r="150" spans="2:65" s="1" customFormat="1" ht="24.25" customHeight="1">
      <c r="B150" s="32"/>
      <c r="C150" s="137" t="s">
        <v>244</v>
      </c>
      <c r="D150" s="137" t="s">
        <v>201</v>
      </c>
      <c r="E150" s="138" t="s">
        <v>251</v>
      </c>
      <c r="F150" s="139" t="s">
        <v>252</v>
      </c>
      <c r="G150" s="140" t="s">
        <v>213</v>
      </c>
      <c r="H150" s="141">
        <v>43.738</v>
      </c>
      <c r="I150" s="142"/>
      <c r="J150" s="143">
        <f>ROUND(I150*H150,2)</f>
        <v>0</v>
      </c>
      <c r="K150" s="144"/>
      <c r="L150" s="32"/>
      <c r="M150" s="145" t="s">
        <v>1</v>
      </c>
      <c r="N150" s="146" t="s">
        <v>39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205</v>
      </c>
      <c r="AT150" s="149" t="s">
        <v>201</v>
      </c>
      <c r="AU150" s="149" t="s">
        <v>86</v>
      </c>
      <c r="AY150" s="17" t="s">
        <v>199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86</v>
      </c>
      <c r="BK150" s="150">
        <f>ROUND(I150*H150,2)</f>
        <v>0</v>
      </c>
      <c r="BL150" s="17" t="s">
        <v>205</v>
      </c>
      <c r="BM150" s="149" t="s">
        <v>3058</v>
      </c>
    </row>
    <row r="151" spans="2:65" s="12" customFormat="1" ht="12">
      <c r="B151" s="151"/>
      <c r="D151" s="152" t="s">
        <v>207</v>
      </c>
      <c r="E151" s="153" t="s">
        <v>1</v>
      </c>
      <c r="F151" s="154" t="s">
        <v>3059</v>
      </c>
      <c r="H151" s="155">
        <v>25.6</v>
      </c>
      <c r="I151" s="156"/>
      <c r="L151" s="151"/>
      <c r="M151" s="157"/>
      <c r="T151" s="158"/>
      <c r="AT151" s="153" t="s">
        <v>207</v>
      </c>
      <c r="AU151" s="153" t="s">
        <v>86</v>
      </c>
      <c r="AV151" s="12" t="s">
        <v>86</v>
      </c>
      <c r="AW151" s="12" t="s">
        <v>30</v>
      </c>
      <c r="AX151" s="12" t="s">
        <v>73</v>
      </c>
      <c r="AY151" s="153" t="s">
        <v>199</v>
      </c>
    </row>
    <row r="152" spans="2:65" s="12" customFormat="1" ht="12">
      <c r="B152" s="151"/>
      <c r="D152" s="152" t="s">
        <v>207</v>
      </c>
      <c r="E152" s="153" t="s">
        <v>1</v>
      </c>
      <c r="F152" s="154" t="s">
        <v>3060</v>
      </c>
      <c r="H152" s="155">
        <v>-0.499</v>
      </c>
      <c r="I152" s="156"/>
      <c r="L152" s="151"/>
      <c r="M152" s="157"/>
      <c r="T152" s="158"/>
      <c r="AT152" s="153" t="s">
        <v>207</v>
      </c>
      <c r="AU152" s="153" t="s">
        <v>86</v>
      </c>
      <c r="AV152" s="12" t="s">
        <v>86</v>
      </c>
      <c r="AW152" s="12" t="s">
        <v>30</v>
      </c>
      <c r="AX152" s="12" t="s">
        <v>73</v>
      </c>
      <c r="AY152" s="153" t="s">
        <v>199</v>
      </c>
    </row>
    <row r="153" spans="2:65" s="14" customFormat="1" ht="12">
      <c r="B153" s="166"/>
      <c r="D153" s="152" t="s">
        <v>207</v>
      </c>
      <c r="E153" s="167" t="s">
        <v>1</v>
      </c>
      <c r="F153" s="168" t="s">
        <v>3061</v>
      </c>
      <c r="H153" s="169">
        <v>25.101000000000003</v>
      </c>
      <c r="I153" s="170"/>
      <c r="L153" s="166"/>
      <c r="M153" s="171"/>
      <c r="T153" s="172"/>
      <c r="AT153" s="167" t="s">
        <v>207</v>
      </c>
      <c r="AU153" s="167" t="s">
        <v>86</v>
      </c>
      <c r="AV153" s="14" t="s">
        <v>223</v>
      </c>
      <c r="AW153" s="14" t="s">
        <v>30</v>
      </c>
      <c r="AX153" s="14" t="s">
        <v>73</v>
      </c>
      <c r="AY153" s="167" t="s">
        <v>199</v>
      </c>
    </row>
    <row r="154" spans="2:65" s="12" customFormat="1" ht="12">
      <c r="B154" s="151"/>
      <c r="D154" s="152" t="s">
        <v>207</v>
      </c>
      <c r="E154" s="153" t="s">
        <v>1</v>
      </c>
      <c r="F154" s="154" t="s">
        <v>3047</v>
      </c>
      <c r="H154" s="155">
        <v>7.26</v>
      </c>
      <c r="I154" s="156"/>
      <c r="L154" s="151"/>
      <c r="M154" s="157"/>
      <c r="T154" s="158"/>
      <c r="AT154" s="153" t="s">
        <v>207</v>
      </c>
      <c r="AU154" s="153" t="s">
        <v>86</v>
      </c>
      <c r="AV154" s="12" t="s">
        <v>86</v>
      </c>
      <c r="AW154" s="12" t="s">
        <v>30</v>
      </c>
      <c r="AX154" s="12" t="s">
        <v>73</v>
      </c>
      <c r="AY154" s="153" t="s">
        <v>199</v>
      </c>
    </row>
    <row r="155" spans="2:65" s="12" customFormat="1" ht="12">
      <c r="B155" s="151"/>
      <c r="D155" s="152" t="s">
        <v>207</v>
      </c>
      <c r="E155" s="153" t="s">
        <v>1</v>
      </c>
      <c r="F155" s="154" t="s">
        <v>3062</v>
      </c>
      <c r="H155" s="155">
        <v>-1.696</v>
      </c>
      <c r="I155" s="156"/>
      <c r="L155" s="151"/>
      <c r="M155" s="157"/>
      <c r="T155" s="158"/>
      <c r="AT155" s="153" t="s">
        <v>207</v>
      </c>
      <c r="AU155" s="153" t="s">
        <v>86</v>
      </c>
      <c r="AV155" s="12" t="s">
        <v>86</v>
      </c>
      <c r="AW155" s="12" t="s">
        <v>30</v>
      </c>
      <c r="AX155" s="12" t="s">
        <v>73</v>
      </c>
      <c r="AY155" s="153" t="s">
        <v>199</v>
      </c>
    </row>
    <row r="156" spans="2:65" s="12" customFormat="1" ht="12">
      <c r="B156" s="151"/>
      <c r="D156" s="152" t="s">
        <v>207</v>
      </c>
      <c r="E156" s="153" t="s">
        <v>1</v>
      </c>
      <c r="F156" s="154" t="s">
        <v>3048</v>
      </c>
      <c r="H156" s="155">
        <v>14.58</v>
      </c>
      <c r="I156" s="156"/>
      <c r="L156" s="151"/>
      <c r="M156" s="157"/>
      <c r="T156" s="158"/>
      <c r="AT156" s="153" t="s">
        <v>207</v>
      </c>
      <c r="AU156" s="153" t="s">
        <v>86</v>
      </c>
      <c r="AV156" s="12" t="s">
        <v>86</v>
      </c>
      <c r="AW156" s="12" t="s">
        <v>30</v>
      </c>
      <c r="AX156" s="12" t="s">
        <v>73</v>
      </c>
      <c r="AY156" s="153" t="s">
        <v>199</v>
      </c>
    </row>
    <row r="157" spans="2:65" s="12" customFormat="1" ht="12">
      <c r="B157" s="151"/>
      <c r="D157" s="152" t="s">
        <v>207</v>
      </c>
      <c r="E157" s="153" t="s">
        <v>1</v>
      </c>
      <c r="F157" s="154" t="s">
        <v>3063</v>
      </c>
      <c r="H157" s="155">
        <v>-1.5069999999999999</v>
      </c>
      <c r="I157" s="156"/>
      <c r="L157" s="151"/>
      <c r="M157" s="157"/>
      <c r="T157" s="158"/>
      <c r="AT157" s="153" t="s">
        <v>207</v>
      </c>
      <c r="AU157" s="153" t="s">
        <v>86</v>
      </c>
      <c r="AV157" s="12" t="s">
        <v>86</v>
      </c>
      <c r="AW157" s="12" t="s">
        <v>30</v>
      </c>
      <c r="AX157" s="12" t="s">
        <v>73</v>
      </c>
      <c r="AY157" s="153" t="s">
        <v>199</v>
      </c>
    </row>
    <row r="158" spans="2:65" s="14" customFormat="1" ht="12">
      <c r="B158" s="166"/>
      <c r="D158" s="152" t="s">
        <v>207</v>
      </c>
      <c r="E158" s="167" t="s">
        <v>1</v>
      </c>
      <c r="F158" s="168" t="s">
        <v>3064</v>
      </c>
      <c r="H158" s="169">
        <v>18.636999999999997</v>
      </c>
      <c r="I158" s="170"/>
      <c r="L158" s="166"/>
      <c r="M158" s="171"/>
      <c r="T158" s="172"/>
      <c r="AT158" s="167" t="s">
        <v>207</v>
      </c>
      <c r="AU158" s="167" t="s">
        <v>86</v>
      </c>
      <c r="AV158" s="14" t="s">
        <v>223</v>
      </c>
      <c r="AW158" s="14" t="s">
        <v>30</v>
      </c>
      <c r="AX158" s="14" t="s">
        <v>73</v>
      </c>
      <c r="AY158" s="167" t="s">
        <v>199</v>
      </c>
    </row>
    <row r="159" spans="2:65" s="13" customFormat="1" ht="12">
      <c r="B159" s="159"/>
      <c r="D159" s="152" t="s">
        <v>207</v>
      </c>
      <c r="E159" s="160" t="s">
        <v>1</v>
      </c>
      <c r="F159" s="161" t="s">
        <v>209</v>
      </c>
      <c r="H159" s="162">
        <v>43.738000000000007</v>
      </c>
      <c r="I159" s="163"/>
      <c r="L159" s="159"/>
      <c r="M159" s="164"/>
      <c r="T159" s="165"/>
      <c r="AT159" s="160" t="s">
        <v>207</v>
      </c>
      <c r="AU159" s="160" t="s">
        <v>86</v>
      </c>
      <c r="AV159" s="13" t="s">
        <v>205</v>
      </c>
      <c r="AW159" s="13" t="s">
        <v>30</v>
      </c>
      <c r="AX159" s="13" t="s">
        <v>80</v>
      </c>
      <c r="AY159" s="160" t="s">
        <v>199</v>
      </c>
    </row>
    <row r="160" spans="2:65" s="1" customFormat="1" ht="24.25" customHeight="1">
      <c r="B160" s="32"/>
      <c r="C160" s="137" t="s">
        <v>250</v>
      </c>
      <c r="D160" s="137" t="s">
        <v>201</v>
      </c>
      <c r="E160" s="138" t="s">
        <v>3065</v>
      </c>
      <c r="F160" s="139" t="s">
        <v>3066</v>
      </c>
      <c r="G160" s="140" t="s">
        <v>213</v>
      </c>
      <c r="H160" s="141">
        <v>6.7009999999999996</v>
      </c>
      <c r="I160" s="142"/>
      <c r="J160" s="143">
        <f>ROUND(I160*H160,2)</f>
        <v>0</v>
      </c>
      <c r="K160" s="144"/>
      <c r="L160" s="32"/>
      <c r="M160" s="145" t="s">
        <v>1</v>
      </c>
      <c r="N160" s="146" t="s">
        <v>39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205</v>
      </c>
      <c r="AT160" s="149" t="s">
        <v>201</v>
      </c>
      <c r="AU160" s="149" t="s">
        <v>86</v>
      </c>
      <c r="AY160" s="17" t="s">
        <v>199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86</v>
      </c>
      <c r="BK160" s="150">
        <f>ROUND(I160*H160,2)</f>
        <v>0</v>
      </c>
      <c r="BL160" s="17" t="s">
        <v>205</v>
      </c>
      <c r="BM160" s="149" t="s">
        <v>3067</v>
      </c>
    </row>
    <row r="161" spans="2:65" s="12" customFormat="1" ht="12">
      <c r="B161" s="151"/>
      <c r="D161" s="152" t="s">
        <v>207</v>
      </c>
      <c r="E161" s="153" t="s">
        <v>1</v>
      </c>
      <c r="F161" s="154" t="s">
        <v>3068</v>
      </c>
      <c r="H161" s="155">
        <v>7.2</v>
      </c>
      <c r="I161" s="156"/>
      <c r="L161" s="151"/>
      <c r="M161" s="157"/>
      <c r="T161" s="158"/>
      <c r="AT161" s="153" t="s">
        <v>207</v>
      </c>
      <c r="AU161" s="153" t="s">
        <v>86</v>
      </c>
      <c r="AV161" s="12" t="s">
        <v>86</v>
      </c>
      <c r="AW161" s="12" t="s">
        <v>30</v>
      </c>
      <c r="AX161" s="12" t="s">
        <v>73</v>
      </c>
      <c r="AY161" s="153" t="s">
        <v>199</v>
      </c>
    </row>
    <row r="162" spans="2:65" s="12" customFormat="1" ht="12">
      <c r="B162" s="151"/>
      <c r="D162" s="152" t="s">
        <v>207</v>
      </c>
      <c r="E162" s="153" t="s">
        <v>1</v>
      </c>
      <c r="F162" s="154" t="s">
        <v>3060</v>
      </c>
      <c r="H162" s="155">
        <v>-0.499</v>
      </c>
      <c r="I162" s="156"/>
      <c r="L162" s="151"/>
      <c r="M162" s="157"/>
      <c r="T162" s="158"/>
      <c r="AT162" s="153" t="s">
        <v>207</v>
      </c>
      <c r="AU162" s="153" t="s">
        <v>86</v>
      </c>
      <c r="AV162" s="12" t="s">
        <v>86</v>
      </c>
      <c r="AW162" s="12" t="s">
        <v>30</v>
      </c>
      <c r="AX162" s="12" t="s">
        <v>73</v>
      </c>
      <c r="AY162" s="153" t="s">
        <v>199</v>
      </c>
    </row>
    <row r="163" spans="2:65" s="13" customFormat="1" ht="12">
      <c r="B163" s="159"/>
      <c r="D163" s="152" t="s">
        <v>207</v>
      </c>
      <c r="E163" s="160" t="s">
        <v>1</v>
      </c>
      <c r="F163" s="161" t="s">
        <v>209</v>
      </c>
      <c r="H163" s="162">
        <v>6.7010000000000005</v>
      </c>
      <c r="I163" s="163"/>
      <c r="L163" s="159"/>
      <c r="M163" s="164"/>
      <c r="T163" s="165"/>
      <c r="AT163" s="160" t="s">
        <v>207</v>
      </c>
      <c r="AU163" s="160" t="s">
        <v>86</v>
      </c>
      <c r="AV163" s="13" t="s">
        <v>205</v>
      </c>
      <c r="AW163" s="13" t="s">
        <v>30</v>
      </c>
      <c r="AX163" s="13" t="s">
        <v>80</v>
      </c>
      <c r="AY163" s="160" t="s">
        <v>199</v>
      </c>
    </row>
    <row r="164" spans="2:65" s="1" customFormat="1" ht="16.5" customHeight="1">
      <c r="B164" s="32"/>
      <c r="C164" s="173" t="s">
        <v>255</v>
      </c>
      <c r="D164" s="173" t="s">
        <v>288</v>
      </c>
      <c r="E164" s="174" t="s">
        <v>3069</v>
      </c>
      <c r="F164" s="175" t="s">
        <v>3070</v>
      </c>
      <c r="G164" s="176" t="s">
        <v>247</v>
      </c>
      <c r="H164" s="177">
        <v>12.061999999999999</v>
      </c>
      <c r="I164" s="178"/>
      <c r="J164" s="179">
        <f>ROUND(I164*H164,2)</f>
        <v>0</v>
      </c>
      <c r="K164" s="180"/>
      <c r="L164" s="181"/>
      <c r="M164" s="182" t="s">
        <v>1</v>
      </c>
      <c r="N164" s="183" t="s">
        <v>39</v>
      </c>
      <c r="P164" s="147">
        <f>O164*H164</f>
        <v>0</v>
      </c>
      <c r="Q164" s="147">
        <v>1</v>
      </c>
      <c r="R164" s="147">
        <f>Q164*H164</f>
        <v>12.061999999999999</v>
      </c>
      <c r="S164" s="147">
        <v>0</v>
      </c>
      <c r="T164" s="148">
        <f>S164*H164</f>
        <v>0</v>
      </c>
      <c r="AR164" s="149" t="s">
        <v>250</v>
      </c>
      <c r="AT164" s="149" t="s">
        <v>288</v>
      </c>
      <c r="AU164" s="149" t="s">
        <v>86</v>
      </c>
      <c r="AY164" s="17" t="s">
        <v>199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86</v>
      </c>
      <c r="BK164" s="150">
        <f>ROUND(I164*H164,2)</f>
        <v>0</v>
      </c>
      <c r="BL164" s="17" t="s">
        <v>205</v>
      </c>
      <c r="BM164" s="149" t="s">
        <v>3071</v>
      </c>
    </row>
    <row r="165" spans="2:65" s="12" customFormat="1" ht="12">
      <c r="B165" s="151"/>
      <c r="D165" s="152" t="s">
        <v>207</v>
      </c>
      <c r="E165" s="153" t="s">
        <v>1</v>
      </c>
      <c r="F165" s="154" t="s">
        <v>3072</v>
      </c>
      <c r="H165" s="155">
        <v>12.061999999999999</v>
      </c>
      <c r="I165" s="156"/>
      <c r="L165" s="151"/>
      <c r="M165" s="157"/>
      <c r="T165" s="158"/>
      <c r="AT165" s="153" t="s">
        <v>207</v>
      </c>
      <c r="AU165" s="153" t="s">
        <v>86</v>
      </c>
      <c r="AV165" s="12" t="s">
        <v>86</v>
      </c>
      <c r="AW165" s="12" t="s">
        <v>30</v>
      </c>
      <c r="AX165" s="12" t="s">
        <v>73</v>
      </c>
      <c r="AY165" s="153" t="s">
        <v>199</v>
      </c>
    </row>
    <row r="166" spans="2:65" s="13" customFormat="1" ht="12">
      <c r="B166" s="159"/>
      <c r="D166" s="152" t="s">
        <v>207</v>
      </c>
      <c r="E166" s="160" t="s">
        <v>1</v>
      </c>
      <c r="F166" s="161" t="s">
        <v>209</v>
      </c>
      <c r="H166" s="162">
        <v>12.061999999999999</v>
      </c>
      <c r="I166" s="163"/>
      <c r="L166" s="159"/>
      <c r="M166" s="164"/>
      <c r="T166" s="165"/>
      <c r="AT166" s="160" t="s">
        <v>207</v>
      </c>
      <c r="AU166" s="160" t="s">
        <v>86</v>
      </c>
      <c r="AV166" s="13" t="s">
        <v>205</v>
      </c>
      <c r="AW166" s="13" t="s">
        <v>30</v>
      </c>
      <c r="AX166" s="13" t="s">
        <v>80</v>
      </c>
      <c r="AY166" s="160" t="s">
        <v>199</v>
      </c>
    </row>
    <row r="167" spans="2:65" s="1" customFormat="1" ht="24.25" customHeight="1">
      <c r="B167" s="32"/>
      <c r="C167" s="137" t="s">
        <v>261</v>
      </c>
      <c r="D167" s="137" t="s">
        <v>201</v>
      </c>
      <c r="E167" s="138" t="s">
        <v>2996</v>
      </c>
      <c r="F167" s="139" t="s">
        <v>2997</v>
      </c>
      <c r="G167" s="140" t="s">
        <v>213</v>
      </c>
      <c r="H167" s="141">
        <v>4.6559999999999997</v>
      </c>
      <c r="I167" s="142"/>
      <c r="J167" s="143">
        <f>ROUND(I167*H167,2)</f>
        <v>0</v>
      </c>
      <c r="K167" s="144"/>
      <c r="L167" s="32"/>
      <c r="M167" s="145" t="s">
        <v>1</v>
      </c>
      <c r="N167" s="146" t="s">
        <v>39</v>
      </c>
      <c r="P167" s="147">
        <f>O167*H167</f>
        <v>0</v>
      </c>
      <c r="Q167" s="147">
        <v>1.8907700000000001</v>
      </c>
      <c r="R167" s="147">
        <f>Q167*H167</f>
        <v>8.80342512</v>
      </c>
      <c r="S167" s="147">
        <v>0</v>
      </c>
      <c r="T167" s="148">
        <f>S167*H167</f>
        <v>0</v>
      </c>
      <c r="AR167" s="149" t="s">
        <v>205</v>
      </c>
      <c r="AT167" s="149" t="s">
        <v>201</v>
      </c>
      <c r="AU167" s="149" t="s">
        <v>86</v>
      </c>
      <c r="AY167" s="17" t="s">
        <v>199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86</v>
      </c>
      <c r="BK167" s="150">
        <f>ROUND(I167*H167,2)</f>
        <v>0</v>
      </c>
      <c r="BL167" s="17" t="s">
        <v>205</v>
      </c>
      <c r="BM167" s="149" t="s">
        <v>3073</v>
      </c>
    </row>
    <row r="168" spans="2:65" s="12" customFormat="1" ht="12">
      <c r="B168" s="151"/>
      <c r="D168" s="152" t="s">
        <v>207</v>
      </c>
      <c r="E168" s="153" t="s">
        <v>1</v>
      </c>
      <c r="F168" s="154" t="s">
        <v>3074</v>
      </c>
      <c r="H168" s="155">
        <v>3.2</v>
      </c>
      <c r="I168" s="156"/>
      <c r="L168" s="151"/>
      <c r="M168" s="157"/>
      <c r="T168" s="158"/>
      <c r="AT168" s="153" t="s">
        <v>207</v>
      </c>
      <c r="AU168" s="153" t="s">
        <v>86</v>
      </c>
      <c r="AV168" s="12" t="s">
        <v>86</v>
      </c>
      <c r="AW168" s="12" t="s">
        <v>30</v>
      </c>
      <c r="AX168" s="12" t="s">
        <v>73</v>
      </c>
      <c r="AY168" s="153" t="s">
        <v>199</v>
      </c>
    </row>
    <row r="169" spans="2:65" s="14" customFormat="1" ht="12">
      <c r="B169" s="166"/>
      <c r="D169" s="152" t="s">
        <v>207</v>
      </c>
      <c r="E169" s="167" t="s">
        <v>1</v>
      </c>
      <c r="F169" s="168" t="s">
        <v>3061</v>
      </c>
      <c r="H169" s="169">
        <v>3.2</v>
      </c>
      <c r="I169" s="170"/>
      <c r="L169" s="166"/>
      <c r="M169" s="171"/>
      <c r="T169" s="172"/>
      <c r="AT169" s="167" t="s">
        <v>207</v>
      </c>
      <c r="AU169" s="167" t="s">
        <v>86</v>
      </c>
      <c r="AV169" s="14" t="s">
        <v>223</v>
      </c>
      <c r="AW169" s="14" t="s">
        <v>30</v>
      </c>
      <c r="AX169" s="14" t="s">
        <v>73</v>
      </c>
      <c r="AY169" s="167" t="s">
        <v>199</v>
      </c>
    </row>
    <row r="170" spans="2:65" s="12" customFormat="1" ht="12">
      <c r="B170" s="151"/>
      <c r="D170" s="152" t="s">
        <v>207</v>
      </c>
      <c r="E170" s="153" t="s">
        <v>1</v>
      </c>
      <c r="F170" s="154" t="s">
        <v>3075</v>
      </c>
      <c r="H170" s="155">
        <v>0.48399999999999999</v>
      </c>
      <c r="I170" s="156"/>
      <c r="L170" s="151"/>
      <c r="M170" s="157"/>
      <c r="T170" s="158"/>
      <c r="AT170" s="153" t="s">
        <v>207</v>
      </c>
      <c r="AU170" s="153" t="s">
        <v>86</v>
      </c>
      <c r="AV170" s="12" t="s">
        <v>86</v>
      </c>
      <c r="AW170" s="12" t="s">
        <v>30</v>
      </c>
      <c r="AX170" s="12" t="s">
        <v>73</v>
      </c>
      <c r="AY170" s="153" t="s">
        <v>199</v>
      </c>
    </row>
    <row r="171" spans="2:65" s="12" customFormat="1" ht="12">
      <c r="B171" s="151"/>
      <c r="D171" s="152" t="s">
        <v>207</v>
      </c>
      <c r="E171" s="153" t="s">
        <v>1</v>
      </c>
      <c r="F171" s="154" t="s">
        <v>3076</v>
      </c>
      <c r="H171" s="155">
        <v>0.97199999999999998</v>
      </c>
      <c r="I171" s="156"/>
      <c r="L171" s="151"/>
      <c r="M171" s="157"/>
      <c r="T171" s="158"/>
      <c r="AT171" s="153" t="s">
        <v>207</v>
      </c>
      <c r="AU171" s="153" t="s">
        <v>86</v>
      </c>
      <c r="AV171" s="12" t="s">
        <v>86</v>
      </c>
      <c r="AW171" s="12" t="s">
        <v>30</v>
      </c>
      <c r="AX171" s="12" t="s">
        <v>73</v>
      </c>
      <c r="AY171" s="153" t="s">
        <v>199</v>
      </c>
    </row>
    <row r="172" spans="2:65" s="14" customFormat="1" ht="12">
      <c r="B172" s="166"/>
      <c r="D172" s="152" t="s">
        <v>207</v>
      </c>
      <c r="E172" s="167" t="s">
        <v>1</v>
      </c>
      <c r="F172" s="168" t="s">
        <v>3064</v>
      </c>
      <c r="H172" s="169">
        <v>1.456</v>
      </c>
      <c r="I172" s="170"/>
      <c r="L172" s="166"/>
      <c r="M172" s="171"/>
      <c r="T172" s="172"/>
      <c r="AT172" s="167" t="s">
        <v>207</v>
      </c>
      <c r="AU172" s="167" t="s">
        <v>86</v>
      </c>
      <c r="AV172" s="14" t="s">
        <v>223</v>
      </c>
      <c r="AW172" s="14" t="s">
        <v>30</v>
      </c>
      <c r="AX172" s="14" t="s">
        <v>73</v>
      </c>
      <c r="AY172" s="167" t="s">
        <v>199</v>
      </c>
    </row>
    <row r="173" spans="2:65" s="13" customFormat="1" ht="12">
      <c r="B173" s="159"/>
      <c r="D173" s="152" t="s">
        <v>207</v>
      </c>
      <c r="E173" s="160" t="s">
        <v>1</v>
      </c>
      <c r="F173" s="161" t="s">
        <v>209</v>
      </c>
      <c r="H173" s="162">
        <v>4.6560000000000006</v>
      </c>
      <c r="I173" s="163"/>
      <c r="L173" s="159"/>
      <c r="M173" s="164"/>
      <c r="T173" s="165"/>
      <c r="AT173" s="160" t="s">
        <v>207</v>
      </c>
      <c r="AU173" s="160" t="s">
        <v>86</v>
      </c>
      <c r="AV173" s="13" t="s">
        <v>205</v>
      </c>
      <c r="AW173" s="13" t="s">
        <v>30</v>
      </c>
      <c r="AX173" s="13" t="s">
        <v>80</v>
      </c>
      <c r="AY173" s="160" t="s">
        <v>199</v>
      </c>
    </row>
    <row r="174" spans="2:65" s="1" customFormat="1" ht="16.5" customHeight="1">
      <c r="B174" s="32"/>
      <c r="C174" s="137" t="s">
        <v>269</v>
      </c>
      <c r="D174" s="137" t="s">
        <v>201</v>
      </c>
      <c r="E174" s="138" t="s">
        <v>3001</v>
      </c>
      <c r="F174" s="139" t="s">
        <v>3002</v>
      </c>
      <c r="G174" s="140" t="s">
        <v>204</v>
      </c>
      <c r="H174" s="141">
        <v>46.56</v>
      </c>
      <c r="I174" s="142"/>
      <c r="J174" s="143">
        <f>ROUND(I174*H174,2)</f>
        <v>0</v>
      </c>
      <c r="K174" s="144"/>
      <c r="L174" s="32"/>
      <c r="M174" s="145" t="s">
        <v>1</v>
      </c>
      <c r="N174" s="146" t="s">
        <v>39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205</v>
      </c>
      <c r="AT174" s="149" t="s">
        <v>201</v>
      </c>
      <c r="AU174" s="149" t="s">
        <v>86</v>
      </c>
      <c r="AY174" s="17" t="s">
        <v>199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86</v>
      </c>
      <c r="BK174" s="150">
        <f>ROUND(I174*H174,2)</f>
        <v>0</v>
      </c>
      <c r="BL174" s="17" t="s">
        <v>205</v>
      </c>
      <c r="BM174" s="149" t="s">
        <v>3077</v>
      </c>
    </row>
    <row r="175" spans="2:65" s="12" customFormat="1" ht="12">
      <c r="B175" s="151"/>
      <c r="D175" s="152" t="s">
        <v>207</v>
      </c>
      <c r="E175" s="153" t="s">
        <v>1</v>
      </c>
      <c r="F175" s="154" t="s">
        <v>3078</v>
      </c>
      <c r="H175" s="155">
        <v>32</v>
      </c>
      <c r="I175" s="156"/>
      <c r="L175" s="151"/>
      <c r="M175" s="157"/>
      <c r="T175" s="158"/>
      <c r="AT175" s="153" t="s">
        <v>207</v>
      </c>
      <c r="AU175" s="153" t="s">
        <v>86</v>
      </c>
      <c r="AV175" s="12" t="s">
        <v>86</v>
      </c>
      <c r="AW175" s="12" t="s">
        <v>30</v>
      </c>
      <c r="AX175" s="12" t="s">
        <v>73</v>
      </c>
      <c r="AY175" s="153" t="s">
        <v>199</v>
      </c>
    </row>
    <row r="176" spans="2:65" s="14" customFormat="1" ht="12">
      <c r="B176" s="166"/>
      <c r="D176" s="152" t="s">
        <v>207</v>
      </c>
      <c r="E176" s="167" t="s">
        <v>1</v>
      </c>
      <c r="F176" s="168" t="s">
        <v>3061</v>
      </c>
      <c r="H176" s="169">
        <v>32</v>
      </c>
      <c r="I176" s="170"/>
      <c r="L176" s="166"/>
      <c r="M176" s="171"/>
      <c r="T176" s="172"/>
      <c r="AT176" s="167" t="s">
        <v>207</v>
      </c>
      <c r="AU176" s="167" t="s">
        <v>86</v>
      </c>
      <c r="AV176" s="14" t="s">
        <v>223</v>
      </c>
      <c r="AW176" s="14" t="s">
        <v>30</v>
      </c>
      <c r="AX176" s="14" t="s">
        <v>73</v>
      </c>
      <c r="AY176" s="167" t="s">
        <v>199</v>
      </c>
    </row>
    <row r="177" spans="2:65" s="12" customFormat="1" ht="12">
      <c r="B177" s="151"/>
      <c r="D177" s="152" t="s">
        <v>207</v>
      </c>
      <c r="E177" s="153" t="s">
        <v>1</v>
      </c>
      <c r="F177" s="154" t="s">
        <v>3079</v>
      </c>
      <c r="H177" s="155">
        <v>4.84</v>
      </c>
      <c r="I177" s="156"/>
      <c r="L177" s="151"/>
      <c r="M177" s="157"/>
      <c r="T177" s="158"/>
      <c r="AT177" s="153" t="s">
        <v>207</v>
      </c>
      <c r="AU177" s="153" t="s">
        <v>86</v>
      </c>
      <c r="AV177" s="12" t="s">
        <v>86</v>
      </c>
      <c r="AW177" s="12" t="s">
        <v>30</v>
      </c>
      <c r="AX177" s="12" t="s">
        <v>73</v>
      </c>
      <c r="AY177" s="153" t="s">
        <v>199</v>
      </c>
    </row>
    <row r="178" spans="2:65" s="12" customFormat="1" ht="12">
      <c r="B178" s="151"/>
      <c r="D178" s="152" t="s">
        <v>207</v>
      </c>
      <c r="E178" s="153" t="s">
        <v>1</v>
      </c>
      <c r="F178" s="154" t="s">
        <v>3080</v>
      </c>
      <c r="H178" s="155">
        <v>9.7200000000000006</v>
      </c>
      <c r="I178" s="156"/>
      <c r="L178" s="151"/>
      <c r="M178" s="157"/>
      <c r="T178" s="158"/>
      <c r="AT178" s="153" t="s">
        <v>207</v>
      </c>
      <c r="AU178" s="153" t="s">
        <v>86</v>
      </c>
      <c r="AV178" s="12" t="s">
        <v>86</v>
      </c>
      <c r="AW178" s="12" t="s">
        <v>30</v>
      </c>
      <c r="AX178" s="12" t="s">
        <v>73</v>
      </c>
      <c r="AY178" s="153" t="s">
        <v>199</v>
      </c>
    </row>
    <row r="179" spans="2:65" s="14" customFormat="1" ht="12">
      <c r="B179" s="166"/>
      <c r="D179" s="152" t="s">
        <v>207</v>
      </c>
      <c r="E179" s="167" t="s">
        <v>1</v>
      </c>
      <c r="F179" s="168" t="s">
        <v>3064</v>
      </c>
      <c r="H179" s="169">
        <v>14.56</v>
      </c>
      <c r="I179" s="170"/>
      <c r="L179" s="166"/>
      <c r="M179" s="171"/>
      <c r="T179" s="172"/>
      <c r="AT179" s="167" t="s">
        <v>207</v>
      </c>
      <c r="AU179" s="167" t="s">
        <v>86</v>
      </c>
      <c r="AV179" s="14" t="s">
        <v>223</v>
      </c>
      <c r="AW179" s="14" t="s">
        <v>30</v>
      </c>
      <c r="AX179" s="14" t="s">
        <v>73</v>
      </c>
      <c r="AY179" s="167" t="s">
        <v>199</v>
      </c>
    </row>
    <row r="180" spans="2:65" s="13" customFormat="1" ht="12">
      <c r="B180" s="159"/>
      <c r="D180" s="152" t="s">
        <v>207</v>
      </c>
      <c r="E180" s="160" t="s">
        <v>1</v>
      </c>
      <c r="F180" s="161" t="s">
        <v>209</v>
      </c>
      <c r="H180" s="162">
        <v>46.56</v>
      </c>
      <c r="I180" s="163"/>
      <c r="L180" s="159"/>
      <c r="M180" s="164"/>
      <c r="T180" s="165"/>
      <c r="AT180" s="160" t="s">
        <v>207</v>
      </c>
      <c r="AU180" s="160" t="s">
        <v>86</v>
      </c>
      <c r="AV180" s="13" t="s">
        <v>205</v>
      </c>
      <c r="AW180" s="13" t="s">
        <v>30</v>
      </c>
      <c r="AX180" s="13" t="s">
        <v>80</v>
      </c>
      <c r="AY180" s="160" t="s">
        <v>199</v>
      </c>
    </row>
    <row r="181" spans="2:65" s="11" customFormat="1" ht="23" customHeight="1">
      <c r="B181" s="125"/>
      <c r="D181" s="126" t="s">
        <v>72</v>
      </c>
      <c r="E181" s="135" t="s">
        <v>250</v>
      </c>
      <c r="F181" s="135" t="s">
        <v>892</v>
      </c>
      <c r="I181" s="128"/>
      <c r="J181" s="136">
        <f>BK181</f>
        <v>0</v>
      </c>
      <c r="L181" s="125"/>
      <c r="M181" s="130"/>
      <c r="P181" s="131">
        <f>SUM(P182:P201)</f>
        <v>0</v>
      </c>
      <c r="R181" s="131">
        <f>SUM(R182:R201)</f>
        <v>1.6616745000000002</v>
      </c>
      <c r="T181" s="132">
        <f>SUM(T182:T201)</f>
        <v>0</v>
      </c>
      <c r="AR181" s="126" t="s">
        <v>80</v>
      </c>
      <c r="AT181" s="133" t="s">
        <v>72</v>
      </c>
      <c r="AU181" s="133" t="s">
        <v>80</v>
      </c>
      <c r="AY181" s="126" t="s">
        <v>199</v>
      </c>
      <c r="BK181" s="134">
        <f>SUM(BK182:BK201)</f>
        <v>0</v>
      </c>
    </row>
    <row r="182" spans="2:65" s="1" customFormat="1" ht="24.25" customHeight="1">
      <c r="B182" s="32"/>
      <c r="C182" s="137" t="s">
        <v>8</v>
      </c>
      <c r="D182" s="137" t="s">
        <v>201</v>
      </c>
      <c r="E182" s="138" t="s">
        <v>3081</v>
      </c>
      <c r="F182" s="139" t="s">
        <v>3082</v>
      </c>
      <c r="G182" s="140" t="s">
        <v>264</v>
      </c>
      <c r="H182" s="141">
        <v>33</v>
      </c>
      <c r="I182" s="142"/>
      <c r="J182" s="143">
        <f>ROUND(I182*H182,2)</f>
        <v>0</v>
      </c>
      <c r="K182" s="144"/>
      <c r="L182" s="32"/>
      <c r="M182" s="145" t="s">
        <v>1</v>
      </c>
      <c r="N182" s="146" t="s">
        <v>39</v>
      </c>
      <c r="P182" s="147">
        <f>O182*H182</f>
        <v>0</v>
      </c>
      <c r="Q182" s="147">
        <v>1.0000000000000001E-5</v>
      </c>
      <c r="R182" s="147">
        <f>Q182*H182</f>
        <v>3.3000000000000005E-4</v>
      </c>
      <c r="S182" s="147">
        <v>0</v>
      </c>
      <c r="T182" s="148">
        <f>S182*H182</f>
        <v>0</v>
      </c>
      <c r="AR182" s="149" t="s">
        <v>205</v>
      </c>
      <c r="AT182" s="149" t="s">
        <v>201</v>
      </c>
      <c r="AU182" s="149" t="s">
        <v>86</v>
      </c>
      <c r="AY182" s="17" t="s">
        <v>199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86</v>
      </c>
      <c r="BK182" s="150">
        <f>ROUND(I182*H182,2)</f>
        <v>0</v>
      </c>
      <c r="BL182" s="17" t="s">
        <v>205</v>
      </c>
      <c r="BM182" s="149" t="s">
        <v>3083</v>
      </c>
    </row>
    <row r="183" spans="2:65" s="12" customFormat="1" ht="12">
      <c r="B183" s="151"/>
      <c r="D183" s="152" t="s">
        <v>207</v>
      </c>
      <c r="E183" s="153" t="s">
        <v>1</v>
      </c>
      <c r="F183" s="154" t="s">
        <v>3030</v>
      </c>
      <c r="H183" s="155">
        <v>33</v>
      </c>
      <c r="I183" s="156"/>
      <c r="L183" s="151"/>
      <c r="M183" s="157"/>
      <c r="T183" s="158"/>
      <c r="AT183" s="153" t="s">
        <v>207</v>
      </c>
      <c r="AU183" s="153" t="s">
        <v>86</v>
      </c>
      <c r="AV183" s="12" t="s">
        <v>86</v>
      </c>
      <c r="AW183" s="12" t="s">
        <v>30</v>
      </c>
      <c r="AX183" s="12" t="s">
        <v>73</v>
      </c>
      <c r="AY183" s="153" t="s">
        <v>199</v>
      </c>
    </row>
    <row r="184" spans="2:65" s="13" customFormat="1" ht="12">
      <c r="B184" s="159"/>
      <c r="D184" s="152" t="s">
        <v>207</v>
      </c>
      <c r="E184" s="160" t="s">
        <v>1</v>
      </c>
      <c r="F184" s="161" t="s">
        <v>209</v>
      </c>
      <c r="H184" s="162">
        <v>33</v>
      </c>
      <c r="I184" s="163"/>
      <c r="L184" s="159"/>
      <c r="M184" s="164"/>
      <c r="T184" s="165"/>
      <c r="AT184" s="160" t="s">
        <v>207</v>
      </c>
      <c r="AU184" s="160" t="s">
        <v>86</v>
      </c>
      <c r="AV184" s="13" t="s">
        <v>205</v>
      </c>
      <c r="AW184" s="13" t="s">
        <v>30</v>
      </c>
      <c r="AX184" s="13" t="s">
        <v>80</v>
      </c>
      <c r="AY184" s="160" t="s">
        <v>199</v>
      </c>
    </row>
    <row r="185" spans="2:65" s="1" customFormat="1" ht="16.5" customHeight="1">
      <c r="B185" s="32"/>
      <c r="C185" s="173" t="s">
        <v>287</v>
      </c>
      <c r="D185" s="173" t="s">
        <v>288</v>
      </c>
      <c r="E185" s="174" t="s">
        <v>3084</v>
      </c>
      <c r="F185" s="175" t="s">
        <v>3085</v>
      </c>
      <c r="G185" s="176" t="s">
        <v>296</v>
      </c>
      <c r="H185" s="177">
        <v>6</v>
      </c>
      <c r="I185" s="178"/>
      <c r="J185" s="179">
        <f>ROUND(I185*H185,2)</f>
        <v>0</v>
      </c>
      <c r="K185" s="180"/>
      <c r="L185" s="181"/>
      <c r="M185" s="182" t="s">
        <v>1</v>
      </c>
      <c r="N185" s="183" t="s">
        <v>39</v>
      </c>
      <c r="P185" s="147">
        <f>O185*H185</f>
        <v>0</v>
      </c>
      <c r="Q185" s="147">
        <v>1.6320000000000001E-2</v>
      </c>
      <c r="R185" s="147">
        <f>Q185*H185</f>
        <v>9.7920000000000007E-2</v>
      </c>
      <c r="S185" s="147">
        <v>0</v>
      </c>
      <c r="T185" s="148">
        <f>S185*H185</f>
        <v>0</v>
      </c>
      <c r="AR185" s="149" t="s">
        <v>250</v>
      </c>
      <c r="AT185" s="149" t="s">
        <v>288</v>
      </c>
      <c r="AU185" s="149" t="s">
        <v>86</v>
      </c>
      <c r="AY185" s="17" t="s">
        <v>199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86</v>
      </c>
      <c r="BK185" s="150">
        <f>ROUND(I185*H185,2)</f>
        <v>0</v>
      </c>
      <c r="BL185" s="17" t="s">
        <v>205</v>
      </c>
      <c r="BM185" s="149" t="s">
        <v>3086</v>
      </c>
    </row>
    <row r="186" spans="2:65" s="12" customFormat="1" ht="12">
      <c r="B186" s="151"/>
      <c r="D186" s="152" t="s">
        <v>207</v>
      </c>
      <c r="E186" s="153" t="s">
        <v>1</v>
      </c>
      <c r="F186" s="154" t="s">
        <v>3087</v>
      </c>
      <c r="H186" s="155">
        <v>6.05</v>
      </c>
      <c r="I186" s="156"/>
      <c r="L186" s="151"/>
      <c r="M186" s="157"/>
      <c r="T186" s="158"/>
      <c r="AT186" s="153" t="s">
        <v>207</v>
      </c>
      <c r="AU186" s="153" t="s">
        <v>86</v>
      </c>
      <c r="AV186" s="12" t="s">
        <v>86</v>
      </c>
      <c r="AW186" s="12" t="s">
        <v>30</v>
      </c>
      <c r="AX186" s="12" t="s">
        <v>73</v>
      </c>
      <c r="AY186" s="153" t="s">
        <v>199</v>
      </c>
    </row>
    <row r="187" spans="2:65" s="13" customFormat="1" ht="12">
      <c r="B187" s="159"/>
      <c r="D187" s="152" t="s">
        <v>207</v>
      </c>
      <c r="E187" s="160" t="s">
        <v>1</v>
      </c>
      <c r="F187" s="161" t="s">
        <v>209</v>
      </c>
      <c r="H187" s="162">
        <v>6.05</v>
      </c>
      <c r="I187" s="163"/>
      <c r="L187" s="159"/>
      <c r="M187" s="164"/>
      <c r="T187" s="165"/>
      <c r="AT187" s="160" t="s">
        <v>207</v>
      </c>
      <c r="AU187" s="160" t="s">
        <v>86</v>
      </c>
      <c r="AV187" s="13" t="s">
        <v>205</v>
      </c>
      <c r="AW187" s="13" t="s">
        <v>30</v>
      </c>
      <c r="AX187" s="13" t="s">
        <v>73</v>
      </c>
      <c r="AY187" s="160" t="s">
        <v>199</v>
      </c>
    </row>
    <row r="188" spans="2:65" s="12" customFormat="1" ht="12">
      <c r="B188" s="151"/>
      <c r="D188" s="152" t="s">
        <v>207</v>
      </c>
      <c r="E188" s="153" t="s">
        <v>1</v>
      </c>
      <c r="F188" s="154" t="s">
        <v>1130</v>
      </c>
      <c r="H188" s="155">
        <v>6</v>
      </c>
      <c r="I188" s="156"/>
      <c r="L188" s="151"/>
      <c r="M188" s="157"/>
      <c r="T188" s="158"/>
      <c r="AT188" s="153" t="s">
        <v>207</v>
      </c>
      <c r="AU188" s="153" t="s">
        <v>86</v>
      </c>
      <c r="AV188" s="12" t="s">
        <v>86</v>
      </c>
      <c r="AW188" s="12" t="s">
        <v>30</v>
      </c>
      <c r="AX188" s="12" t="s">
        <v>73</v>
      </c>
      <c r="AY188" s="153" t="s">
        <v>199</v>
      </c>
    </row>
    <row r="189" spans="2:65" s="13" customFormat="1" ht="12">
      <c r="B189" s="159"/>
      <c r="D189" s="152" t="s">
        <v>207</v>
      </c>
      <c r="E189" s="160" t="s">
        <v>1</v>
      </c>
      <c r="F189" s="161" t="s">
        <v>3088</v>
      </c>
      <c r="H189" s="162">
        <v>6</v>
      </c>
      <c r="I189" s="163"/>
      <c r="L189" s="159"/>
      <c r="M189" s="164"/>
      <c r="T189" s="165"/>
      <c r="AT189" s="160" t="s">
        <v>207</v>
      </c>
      <c r="AU189" s="160" t="s">
        <v>86</v>
      </c>
      <c r="AV189" s="13" t="s">
        <v>205</v>
      </c>
      <c r="AW189" s="13" t="s">
        <v>30</v>
      </c>
      <c r="AX189" s="13" t="s">
        <v>80</v>
      </c>
      <c r="AY189" s="160" t="s">
        <v>199</v>
      </c>
    </row>
    <row r="190" spans="2:65" s="1" customFormat="1" ht="24.25" customHeight="1">
      <c r="B190" s="32"/>
      <c r="C190" s="137" t="s">
        <v>334</v>
      </c>
      <c r="D190" s="137" t="s">
        <v>201</v>
      </c>
      <c r="E190" s="138" t="s">
        <v>3089</v>
      </c>
      <c r="F190" s="139" t="s">
        <v>3090</v>
      </c>
      <c r="G190" s="140" t="s">
        <v>264</v>
      </c>
      <c r="H190" s="141">
        <v>9.4499999999999993</v>
      </c>
      <c r="I190" s="142"/>
      <c r="J190" s="143">
        <f>ROUND(I190*H190,2)</f>
        <v>0</v>
      </c>
      <c r="K190" s="144"/>
      <c r="L190" s="32"/>
      <c r="M190" s="145" t="s">
        <v>1</v>
      </c>
      <c r="N190" s="146" t="s">
        <v>39</v>
      </c>
      <c r="P190" s="147">
        <f>O190*H190</f>
        <v>0</v>
      </c>
      <c r="Q190" s="147">
        <v>1.0000000000000001E-5</v>
      </c>
      <c r="R190" s="147">
        <f>Q190*H190</f>
        <v>9.4500000000000007E-5</v>
      </c>
      <c r="S190" s="147">
        <v>0</v>
      </c>
      <c r="T190" s="148">
        <f>S190*H190</f>
        <v>0</v>
      </c>
      <c r="AR190" s="149" t="s">
        <v>205</v>
      </c>
      <c r="AT190" s="149" t="s">
        <v>201</v>
      </c>
      <c r="AU190" s="149" t="s">
        <v>86</v>
      </c>
      <c r="AY190" s="17" t="s">
        <v>199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86</v>
      </c>
      <c r="BK190" s="150">
        <f>ROUND(I190*H190,2)</f>
        <v>0</v>
      </c>
      <c r="BL190" s="17" t="s">
        <v>205</v>
      </c>
      <c r="BM190" s="149" t="s">
        <v>3091</v>
      </c>
    </row>
    <row r="191" spans="2:65" s="12" customFormat="1" ht="12">
      <c r="B191" s="151"/>
      <c r="D191" s="152" t="s">
        <v>207</v>
      </c>
      <c r="E191" s="153" t="s">
        <v>1</v>
      </c>
      <c r="F191" s="154" t="s">
        <v>3092</v>
      </c>
      <c r="H191" s="155">
        <v>9.4499999999999993</v>
      </c>
      <c r="I191" s="156"/>
      <c r="L191" s="151"/>
      <c r="M191" s="157"/>
      <c r="T191" s="158"/>
      <c r="AT191" s="153" t="s">
        <v>207</v>
      </c>
      <c r="AU191" s="153" t="s">
        <v>86</v>
      </c>
      <c r="AV191" s="12" t="s">
        <v>86</v>
      </c>
      <c r="AW191" s="12" t="s">
        <v>30</v>
      </c>
      <c r="AX191" s="12" t="s">
        <v>73</v>
      </c>
      <c r="AY191" s="153" t="s">
        <v>199</v>
      </c>
    </row>
    <row r="192" spans="2:65" s="13" customFormat="1" ht="12">
      <c r="B192" s="159"/>
      <c r="D192" s="152" t="s">
        <v>207</v>
      </c>
      <c r="E192" s="160" t="s">
        <v>1</v>
      </c>
      <c r="F192" s="161" t="s">
        <v>209</v>
      </c>
      <c r="H192" s="162">
        <v>9.4499999999999993</v>
      </c>
      <c r="I192" s="163"/>
      <c r="L192" s="159"/>
      <c r="M192" s="164"/>
      <c r="T192" s="165"/>
      <c r="AT192" s="160" t="s">
        <v>207</v>
      </c>
      <c r="AU192" s="160" t="s">
        <v>86</v>
      </c>
      <c r="AV192" s="13" t="s">
        <v>205</v>
      </c>
      <c r="AW192" s="13" t="s">
        <v>30</v>
      </c>
      <c r="AX192" s="13" t="s">
        <v>80</v>
      </c>
      <c r="AY192" s="160" t="s">
        <v>199</v>
      </c>
    </row>
    <row r="193" spans="2:65" s="1" customFormat="1" ht="24.25" customHeight="1">
      <c r="B193" s="32"/>
      <c r="C193" s="173" t="s">
        <v>340</v>
      </c>
      <c r="D193" s="173" t="s">
        <v>288</v>
      </c>
      <c r="E193" s="174" t="s">
        <v>3093</v>
      </c>
      <c r="F193" s="175" t="s">
        <v>3094</v>
      </c>
      <c r="G193" s="176" t="s">
        <v>264</v>
      </c>
      <c r="H193" s="177">
        <v>2</v>
      </c>
      <c r="I193" s="178"/>
      <c r="J193" s="179">
        <f>ROUND(I193*H193,2)</f>
        <v>0</v>
      </c>
      <c r="K193" s="180"/>
      <c r="L193" s="181"/>
      <c r="M193" s="182" t="s">
        <v>1</v>
      </c>
      <c r="N193" s="183" t="s">
        <v>39</v>
      </c>
      <c r="P193" s="147">
        <f>O193*H193</f>
        <v>0</v>
      </c>
      <c r="Q193" s="147">
        <v>3.65E-3</v>
      </c>
      <c r="R193" s="147">
        <f>Q193*H193</f>
        <v>7.3000000000000001E-3</v>
      </c>
      <c r="S193" s="147">
        <v>0</v>
      </c>
      <c r="T193" s="148">
        <f>S193*H193</f>
        <v>0</v>
      </c>
      <c r="AR193" s="149" t="s">
        <v>250</v>
      </c>
      <c r="AT193" s="149" t="s">
        <v>288</v>
      </c>
      <c r="AU193" s="149" t="s">
        <v>86</v>
      </c>
      <c r="AY193" s="17" t="s">
        <v>199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86</v>
      </c>
      <c r="BK193" s="150">
        <f>ROUND(I193*H193,2)</f>
        <v>0</v>
      </c>
      <c r="BL193" s="17" t="s">
        <v>205</v>
      </c>
      <c r="BM193" s="149" t="s">
        <v>3095</v>
      </c>
    </row>
    <row r="194" spans="2:65" s="12" customFormat="1" ht="24">
      <c r="B194" s="151"/>
      <c r="D194" s="152" t="s">
        <v>207</v>
      </c>
      <c r="F194" s="154" t="s">
        <v>3096</v>
      </c>
      <c r="H194" s="155">
        <v>2</v>
      </c>
      <c r="I194" s="156"/>
      <c r="L194" s="151"/>
      <c r="M194" s="157"/>
      <c r="T194" s="158"/>
      <c r="AT194" s="153" t="s">
        <v>207</v>
      </c>
      <c r="AU194" s="153" t="s">
        <v>86</v>
      </c>
      <c r="AV194" s="12" t="s">
        <v>86</v>
      </c>
      <c r="AW194" s="12" t="s">
        <v>4</v>
      </c>
      <c r="AX194" s="12" t="s">
        <v>80</v>
      </c>
      <c r="AY194" s="153" t="s">
        <v>199</v>
      </c>
    </row>
    <row r="195" spans="2:65" s="1" customFormat="1" ht="24.25" customHeight="1">
      <c r="B195" s="32"/>
      <c r="C195" s="137" t="s">
        <v>3014</v>
      </c>
      <c r="D195" s="137" t="s">
        <v>201</v>
      </c>
      <c r="E195" s="138" t="s">
        <v>3097</v>
      </c>
      <c r="F195" s="139" t="s">
        <v>3098</v>
      </c>
      <c r="G195" s="140" t="s">
        <v>296</v>
      </c>
      <c r="H195" s="141">
        <v>3</v>
      </c>
      <c r="I195" s="142"/>
      <c r="J195" s="143">
        <f t="shared" ref="J195:J201" si="0">ROUND(I195*H195,2)</f>
        <v>0</v>
      </c>
      <c r="K195" s="144"/>
      <c r="L195" s="32"/>
      <c r="M195" s="145" t="s">
        <v>1</v>
      </c>
      <c r="N195" s="146" t="s">
        <v>39</v>
      </c>
      <c r="P195" s="147">
        <f t="shared" ref="P195:P201" si="1">O195*H195</f>
        <v>0</v>
      </c>
      <c r="Q195" s="147">
        <v>0.1056</v>
      </c>
      <c r="R195" s="147">
        <f t="shared" ref="R195:R201" si="2">Q195*H195</f>
        <v>0.31679999999999997</v>
      </c>
      <c r="S195" s="147">
        <v>0</v>
      </c>
      <c r="T195" s="148">
        <f t="shared" ref="T195:T201" si="3">S195*H195</f>
        <v>0</v>
      </c>
      <c r="AR195" s="149" t="s">
        <v>205</v>
      </c>
      <c r="AT195" s="149" t="s">
        <v>201</v>
      </c>
      <c r="AU195" s="149" t="s">
        <v>86</v>
      </c>
      <c r="AY195" s="17" t="s">
        <v>199</v>
      </c>
      <c r="BE195" s="150">
        <f t="shared" ref="BE195:BE201" si="4">IF(N195="základní",J195,0)</f>
        <v>0</v>
      </c>
      <c r="BF195" s="150">
        <f t="shared" ref="BF195:BF201" si="5">IF(N195="snížená",J195,0)</f>
        <v>0</v>
      </c>
      <c r="BG195" s="150">
        <f t="shared" ref="BG195:BG201" si="6">IF(N195="zákl. přenesená",J195,0)</f>
        <v>0</v>
      </c>
      <c r="BH195" s="150">
        <f t="shared" ref="BH195:BH201" si="7">IF(N195="sníž. přenesená",J195,0)</f>
        <v>0</v>
      </c>
      <c r="BI195" s="150">
        <f t="shared" ref="BI195:BI201" si="8">IF(N195="nulová",J195,0)</f>
        <v>0</v>
      </c>
      <c r="BJ195" s="17" t="s">
        <v>86</v>
      </c>
      <c r="BK195" s="150">
        <f t="shared" ref="BK195:BK201" si="9">ROUND(I195*H195,2)</f>
        <v>0</v>
      </c>
      <c r="BL195" s="17" t="s">
        <v>205</v>
      </c>
      <c r="BM195" s="149" t="s">
        <v>3099</v>
      </c>
    </row>
    <row r="196" spans="2:65" s="1" customFormat="1" ht="24.25" customHeight="1">
      <c r="B196" s="32"/>
      <c r="C196" s="137" t="s">
        <v>293</v>
      </c>
      <c r="D196" s="137" t="s">
        <v>201</v>
      </c>
      <c r="E196" s="138" t="s">
        <v>3100</v>
      </c>
      <c r="F196" s="139" t="s">
        <v>3101</v>
      </c>
      <c r="G196" s="140" t="s">
        <v>296</v>
      </c>
      <c r="H196" s="141">
        <v>3</v>
      </c>
      <c r="I196" s="142"/>
      <c r="J196" s="143">
        <f t="shared" si="0"/>
        <v>0</v>
      </c>
      <c r="K196" s="144"/>
      <c r="L196" s="32"/>
      <c r="M196" s="145" t="s">
        <v>1</v>
      </c>
      <c r="N196" s="146" t="s">
        <v>39</v>
      </c>
      <c r="P196" s="147">
        <f t="shared" si="1"/>
        <v>0</v>
      </c>
      <c r="Q196" s="147">
        <v>1.2120000000000001E-2</v>
      </c>
      <c r="R196" s="147">
        <f t="shared" si="2"/>
        <v>3.6360000000000003E-2</v>
      </c>
      <c r="S196" s="147">
        <v>0</v>
      </c>
      <c r="T196" s="148">
        <f t="shared" si="3"/>
        <v>0</v>
      </c>
      <c r="AR196" s="149" t="s">
        <v>205</v>
      </c>
      <c r="AT196" s="149" t="s">
        <v>201</v>
      </c>
      <c r="AU196" s="149" t="s">
        <v>86</v>
      </c>
      <c r="AY196" s="17" t="s">
        <v>199</v>
      </c>
      <c r="BE196" s="150">
        <f t="shared" si="4"/>
        <v>0</v>
      </c>
      <c r="BF196" s="150">
        <f t="shared" si="5"/>
        <v>0</v>
      </c>
      <c r="BG196" s="150">
        <f t="shared" si="6"/>
        <v>0</v>
      </c>
      <c r="BH196" s="150">
        <f t="shared" si="7"/>
        <v>0</v>
      </c>
      <c r="BI196" s="150">
        <f t="shared" si="8"/>
        <v>0</v>
      </c>
      <c r="BJ196" s="17" t="s">
        <v>86</v>
      </c>
      <c r="BK196" s="150">
        <f t="shared" si="9"/>
        <v>0</v>
      </c>
      <c r="BL196" s="17" t="s">
        <v>205</v>
      </c>
      <c r="BM196" s="149" t="s">
        <v>3102</v>
      </c>
    </row>
    <row r="197" spans="2:65" s="1" customFormat="1" ht="33" customHeight="1">
      <c r="B197" s="32"/>
      <c r="C197" s="137" t="s">
        <v>298</v>
      </c>
      <c r="D197" s="137" t="s">
        <v>201</v>
      </c>
      <c r="E197" s="138" t="s">
        <v>3103</v>
      </c>
      <c r="F197" s="139" t="s">
        <v>3104</v>
      </c>
      <c r="G197" s="140" t="s">
        <v>296</v>
      </c>
      <c r="H197" s="141">
        <v>3</v>
      </c>
      <c r="I197" s="142"/>
      <c r="J197" s="143">
        <f t="shared" si="0"/>
        <v>0</v>
      </c>
      <c r="K197" s="144"/>
      <c r="L197" s="32"/>
      <c r="M197" s="145" t="s">
        <v>1</v>
      </c>
      <c r="N197" s="146" t="s">
        <v>39</v>
      </c>
      <c r="P197" s="147">
        <f t="shared" si="1"/>
        <v>0</v>
      </c>
      <c r="Q197" s="147">
        <v>0.24845999999999999</v>
      </c>
      <c r="R197" s="147">
        <f t="shared" si="2"/>
        <v>0.74537999999999993</v>
      </c>
      <c r="S197" s="147">
        <v>0</v>
      </c>
      <c r="T197" s="148">
        <f t="shared" si="3"/>
        <v>0</v>
      </c>
      <c r="AR197" s="149" t="s">
        <v>205</v>
      </c>
      <c r="AT197" s="149" t="s">
        <v>201</v>
      </c>
      <c r="AU197" s="149" t="s">
        <v>86</v>
      </c>
      <c r="AY197" s="17" t="s">
        <v>199</v>
      </c>
      <c r="BE197" s="150">
        <f t="shared" si="4"/>
        <v>0</v>
      </c>
      <c r="BF197" s="150">
        <f t="shared" si="5"/>
        <v>0</v>
      </c>
      <c r="BG197" s="150">
        <f t="shared" si="6"/>
        <v>0</v>
      </c>
      <c r="BH197" s="150">
        <f t="shared" si="7"/>
        <v>0</v>
      </c>
      <c r="BI197" s="150">
        <f t="shared" si="8"/>
        <v>0</v>
      </c>
      <c r="BJ197" s="17" t="s">
        <v>86</v>
      </c>
      <c r="BK197" s="150">
        <f t="shared" si="9"/>
        <v>0</v>
      </c>
      <c r="BL197" s="17" t="s">
        <v>205</v>
      </c>
      <c r="BM197" s="149" t="s">
        <v>3105</v>
      </c>
    </row>
    <row r="198" spans="2:65" s="1" customFormat="1" ht="24.25" customHeight="1">
      <c r="B198" s="32"/>
      <c r="C198" s="137" t="s">
        <v>302</v>
      </c>
      <c r="D198" s="137" t="s">
        <v>201</v>
      </c>
      <c r="E198" s="138" t="s">
        <v>3106</v>
      </c>
      <c r="F198" s="139" t="s">
        <v>3107</v>
      </c>
      <c r="G198" s="140" t="s">
        <v>296</v>
      </c>
      <c r="H198" s="141">
        <v>1</v>
      </c>
      <c r="I198" s="142"/>
      <c r="J198" s="143">
        <f t="shared" si="0"/>
        <v>0</v>
      </c>
      <c r="K198" s="144"/>
      <c r="L198" s="32"/>
      <c r="M198" s="145" t="s">
        <v>1</v>
      </c>
      <c r="N198" s="146" t="s">
        <v>39</v>
      </c>
      <c r="P198" s="147">
        <f t="shared" si="1"/>
        <v>0</v>
      </c>
      <c r="Q198" s="147">
        <v>0.18608</v>
      </c>
      <c r="R198" s="147">
        <f t="shared" si="2"/>
        <v>0.18608</v>
      </c>
      <c r="S198" s="147">
        <v>0</v>
      </c>
      <c r="T198" s="148">
        <f t="shared" si="3"/>
        <v>0</v>
      </c>
      <c r="AR198" s="149" t="s">
        <v>205</v>
      </c>
      <c r="AT198" s="149" t="s">
        <v>201</v>
      </c>
      <c r="AU198" s="149" t="s">
        <v>86</v>
      </c>
      <c r="AY198" s="17" t="s">
        <v>199</v>
      </c>
      <c r="BE198" s="150">
        <f t="shared" si="4"/>
        <v>0</v>
      </c>
      <c r="BF198" s="150">
        <f t="shared" si="5"/>
        <v>0</v>
      </c>
      <c r="BG198" s="150">
        <f t="shared" si="6"/>
        <v>0</v>
      </c>
      <c r="BH198" s="150">
        <f t="shared" si="7"/>
        <v>0</v>
      </c>
      <c r="BI198" s="150">
        <f t="shared" si="8"/>
        <v>0</v>
      </c>
      <c r="BJ198" s="17" t="s">
        <v>86</v>
      </c>
      <c r="BK198" s="150">
        <f t="shared" si="9"/>
        <v>0</v>
      </c>
      <c r="BL198" s="17" t="s">
        <v>205</v>
      </c>
      <c r="BM198" s="149" t="s">
        <v>3108</v>
      </c>
    </row>
    <row r="199" spans="2:65" s="1" customFormat="1" ht="24.25" customHeight="1">
      <c r="B199" s="32"/>
      <c r="C199" s="137" t="s">
        <v>307</v>
      </c>
      <c r="D199" s="137" t="s">
        <v>201</v>
      </c>
      <c r="E199" s="138" t="s">
        <v>3109</v>
      </c>
      <c r="F199" s="139" t="s">
        <v>3110</v>
      </c>
      <c r="G199" s="140" t="s">
        <v>296</v>
      </c>
      <c r="H199" s="141">
        <v>1</v>
      </c>
      <c r="I199" s="142"/>
      <c r="J199" s="143">
        <f t="shared" si="0"/>
        <v>0</v>
      </c>
      <c r="K199" s="144"/>
      <c r="L199" s="32"/>
      <c r="M199" s="145" t="s">
        <v>1</v>
      </c>
      <c r="N199" s="146" t="s">
        <v>39</v>
      </c>
      <c r="P199" s="147">
        <f t="shared" si="1"/>
        <v>0</v>
      </c>
      <c r="Q199" s="147">
        <v>4.4790000000000003E-2</v>
      </c>
      <c r="R199" s="147">
        <f t="shared" si="2"/>
        <v>4.4790000000000003E-2</v>
      </c>
      <c r="S199" s="147">
        <v>0</v>
      </c>
      <c r="T199" s="148">
        <f t="shared" si="3"/>
        <v>0</v>
      </c>
      <c r="AR199" s="149" t="s">
        <v>205</v>
      </c>
      <c r="AT199" s="149" t="s">
        <v>201</v>
      </c>
      <c r="AU199" s="149" t="s">
        <v>86</v>
      </c>
      <c r="AY199" s="17" t="s">
        <v>199</v>
      </c>
      <c r="BE199" s="150">
        <f t="shared" si="4"/>
        <v>0</v>
      </c>
      <c r="BF199" s="150">
        <f t="shared" si="5"/>
        <v>0</v>
      </c>
      <c r="BG199" s="150">
        <f t="shared" si="6"/>
        <v>0</v>
      </c>
      <c r="BH199" s="150">
        <f t="shared" si="7"/>
        <v>0</v>
      </c>
      <c r="BI199" s="150">
        <f t="shared" si="8"/>
        <v>0</v>
      </c>
      <c r="BJ199" s="17" t="s">
        <v>86</v>
      </c>
      <c r="BK199" s="150">
        <f t="shared" si="9"/>
        <v>0</v>
      </c>
      <c r="BL199" s="17" t="s">
        <v>205</v>
      </c>
      <c r="BM199" s="149" t="s">
        <v>3111</v>
      </c>
    </row>
    <row r="200" spans="2:65" s="1" customFormat="1" ht="33" customHeight="1">
      <c r="B200" s="32"/>
      <c r="C200" s="137" t="s">
        <v>313</v>
      </c>
      <c r="D200" s="137" t="s">
        <v>201</v>
      </c>
      <c r="E200" s="138" t="s">
        <v>3112</v>
      </c>
      <c r="F200" s="139" t="s">
        <v>3113</v>
      </c>
      <c r="G200" s="140" t="s">
        <v>296</v>
      </c>
      <c r="H200" s="141">
        <v>1</v>
      </c>
      <c r="I200" s="142"/>
      <c r="J200" s="143">
        <f t="shared" si="0"/>
        <v>0</v>
      </c>
      <c r="K200" s="144"/>
      <c r="L200" s="32"/>
      <c r="M200" s="145" t="s">
        <v>1</v>
      </c>
      <c r="N200" s="146" t="s">
        <v>39</v>
      </c>
      <c r="P200" s="147">
        <f t="shared" si="1"/>
        <v>0</v>
      </c>
      <c r="Q200" s="147">
        <v>0.22422</v>
      </c>
      <c r="R200" s="147">
        <f t="shared" si="2"/>
        <v>0.22422</v>
      </c>
      <c r="S200" s="147">
        <v>0</v>
      </c>
      <c r="T200" s="148">
        <f t="shared" si="3"/>
        <v>0</v>
      </c>
      <c r="AR200" s="149" t="s">
        <v>205</v>
      </c>
      <c r="AT200" s="149" t="s">
        <v>201</v>
      </c>
      <c r="AU200" s="149" t="s">
        <v>86</v>
      </c>
      <c r="AY200" s="17" t="s">
        <v>199</v>
      </c>
      <c r="BE200" s="150">
        <f t="shared" si="4"/>
        <v>0</v>
      </c>
      <c r="BF200" s="150">
        <f t="shared" si="5"/>
        <v>0</v>
      </c>
      <c r="BG200" s="150">
        <f t="shared" si="6"/>
        <v>0</v>
      </c>
      <c r="BH200" s="150">
        <f t="shared" si="7"/>
        <v>0</v>
      </c>
      <c r="BI200" s="150">
        <f t="shared" si="8"/>
        <v>0</v>
      </c>
      <c r="BJ200" s="17" t="s">
        <v>86</v>
      </c>
      <c r="BK200" s="150">
        <f t="shared" si="9"/>
        <v>0</v>
      </c>
      <c r="BL200" s="17" t="s">
        <v>205</v>
      </c>
      <c r="BM200" s="149" t="s">
        <v>3114</v>
      </c>
    </row>
    <row r="201" spans="2:65" s="1" customFormat="1" ht="21.75" customHeight="1">
      <c r="B201" s="32"/>
      <c r="C201" s="137" t="s">
        <v>319</v>
      </c>
      <c r="D201" s="137" t="s">
        <v>201</v>
      </c>
      <c r="E201" s="138" t="s">
        <v>3031</v>
      </c>
      <c r="F201" s="139" t="s">
        <v>3032</v>
      </c>
      <c r="G201" s="140" t="s">
        <v>264</v>
      </c>
      <c r="H201" s="141">
        <v>40</v>
      </c>
      <c r="I201" s="142"/>
      <c r="J201" s="143">
        <f t="shared" si="0"/>
        <v>0</v>
      </c>
      <c r="K201" s="144"/>
      <c r="L201" s="32"/>
      <c r="M201" s="145" t="s">
        <v>1</v>
      </c>
      <c r="N201" s="146" t="s">
        <v>39</v>
      </c>
      <c r="P201" s="147">
        <f t="shared" si="1"/>
        <v>0</v>
      </c>
      <c r="Q201" s="147">
        <v>6.0000000000000002E-5</v>
      </c>
      <c r="R201" s="147">
        <f t="shared" si="2"/>
        <v>2.4000000000000002E-3</v>
      </c>
      <c r="S201" s="147">
        <v>0</v>
      </c>
      <c r="T201" s="148">
        <f t="shared" si="3"/>
        <v>0</v>
      </c>
      <c r="AR201" s="149" t="s">
        <v>205</v>
      </c>
      <c r="AT201" s="149" t="s">
        <v>201</v>
      </c>
      <c r="AU201" s="149" t="s">
        <v>86</v>
      </c>
      <c r="AY201" s="17" t="s">
        <v>199</v>
      </c>
      <c r="BE201" s="150">
        <f t="shared" si="4"/>
        <v>0</v>
      </c>
      <c r="BF201" s="150">
        <f t="shared" si="5"/>
        <v>0</v>
      </c>
      <c r="BG201" s="150">
        <f t="shared" si="6"/>
        <v>0</v>
      </c>
      <c r="BH201" s="150">
        <f t="shared" si="7"/>
        <v>0</v>
      </c>
      <c r="BI201" s="150">
        <f t="shared" si="8"/>
        <v>0</v>
      </c>
      <c r="BJ201" s="17" t="s">
        <v>86</v>
      </c>
      <c r="BK201" s="150">
        <f t="shared" si="9"/>
        <v>0</v>
      </c>
      <c r="BL201" s="17" t="s">
        <v>205</v>
      </c>
      <c r="BM201" s="149" t="s">
        <v>3115</v>
      </c>
    </row>
    <row r="202" spans="2:65" s="11" customFormat="1" ht="23" customHeight="1">
      <c r="B202" s="125"/>
      <c r="D202" s="126" t="s">
        <v>72</v>
      </c>
      <c r="E202" s="135" t="s">
        <v>965</v>
      </c>
      <c r="F202" s="135" t="s">
        <v>966</v>
      </c>
      <c r="I202" s="128"/>
      <c r="J202" s="136">
        <f>BK202</f>
        <v>0</v>
      </c>
      <c r="L202" s="125"/>
      <c r="M202" s="130"/>
      <c r="P202" s="131">
        <f>P203</f>
        <v>0</v>
      </c>
      <c r="R202" s="131">
        <f>R203</f>
        <v>0</v>
      </c>
      <c r="T202" s="132">
        <f>T203</f>
        <v>0</v>
      </c>
      <c r="AR202" s="126" t="s">
        <v>80</v>
      </c>
      <c r="AT202" s="133" t="s">
        <v>72</v>
      </c>
      <c r="AU202" s="133" t="s">
        <v>80</v>
      </c>
      <c r="AY202" s="126" t="s">
        <v>199</v>
      </c>
      <c r="BK202" s="134">
        <f>BK203</f>
        <v>0</v>
      </c>
    </row>
    <row r="203" spans="2:65" s="1" customFormat="1" ht="24.25" customHeight="1">
      <c r="B203" s="32"/>
      <c r="C203" s="137" t="s">
        <v>7</v>
      </c>
      <c r="D203" s="137" t="s">
        <v>201</v>
      </c>
      <c r="E203" s="138" t="s">
        <v>3034</v>
      </c>
      <c r="F203" s="139" t="s">
        <v>3035</v>
      </c>
      <c r="G203" s="140" t="s">
        <v>247</v>
      </c>
      <c r="H203" s="141">
        <v>22.545000000000002</v>
      </c>
      <c r="I203" s="142"/>
      <c r="J203" s="143">
        <f>ROUND(I203*H203,2)</f>
        <v>0</v>
      </c>
      <c r="K203" s="144"/>
      <c r="L203" s="32"/>
      <c r="M203" s="145" t="s">
        <v>1</v>
      </c>
      <c r="N203" s="146" t="s">
        <v>39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205</v>
      </c>
      <c r="AT203" s="149" t="s">
        <v>201</v>
      </c>
      <c r="AU203" s="149" t="s">
        <v>86</v>
      </c>
      <c r="AY203" s="17" t="s">
        <v>199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86</v>
      </c>
      <c r="BK203" s="150">
        <f>ROUND(I203*H203,2)</f>
        <v>0</v>
      </c>
      <c r="BL203" s="17" t="s">
        <v>205</v>
      </c>
      <c r="BM203" s="149" t="s">
        <v>3116</v>
      </c>
    </row>
    <row r="204" spans="2:65" s="11" customFormat="1" ht="26" customHeight="1">
      <c r="B204" s="125"/>
      <c r="D204" s="126" t="s">
        <v>72</v>
      </c>
      <c r="E204" s="127" t="s">
        <v>3037</v>
      </c>
      <c r="F204" s="127" t="s">
        <v>3038</v>
      </c>
      <c r="I204" s="128"/>
      <c r="J204" s="129">
        <f>BK204</f>
        <v>0</v>
      </c>
      <c r="L204" s="125"/>
      <c r="M204" s="130"/>
      <c r="P204" s="131">
        <f>SUM(P205:P207)</f>
        <v>0</v>
      </c>
      <c r="R204" s="131">
        <f>SUM(R205:R207)</f>
        <v>0</v>
      </c>
      <c r="T204" s="132">
        <f>SUM(T205:T207)</f>
        <v>0</v>
      </c>
      <c r="AR204" s="126" t="s">
        <v>205</v>
      </c>
      <c r="AT204" s="133" t="s">
        <v>72</v>
      </c>
      <c r="AU204" s="133" t="s">
        <v>73</v>
      </c>
      <c r="AY204" s="126" t="s">
        <v>199</v>
      </c>
      <c r="BK204" s="134">
        <f>SUM(BK205:BK207)</f>
        <v>0</v>
      </c>
    </row>
    <row r="205" spans="2:65" s="1" customFormat="1" ht="16.5" customHeight="1">
      <c r="B205" s="32"/>
      <c r="C205" s="137" t="s">
        <v>329</v>
      </c>
      <c r="D205" s="137" t="s">
        <v>201</v>
      </c>
      <c r="E205" s="138" t="s">
        <v>3039</v>
      </c>
      <c r="F205" s="139" t="s">
        <v>3040</v>
      </c>
      <c r="G205" s="140" t="s">
        <v>1188</v>
      </c>
      <c r="H205" s="141">
        <v>8</v>
      </c>
      <c r="I205" s="142"/>
      <c r="J205" s="143">
        <f>ROUND(I205*H205,2)</f>
        <v>0</v>
      </c>
      <c r="K205" s="144"/>
      <c r="L205" s="32"/>
      <c r="M205" s="145" t="s">
        <v>1</v>
      </c>
      <c r="N205" s="146" t="s">
        <v>39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1179</v>
      </c>
      <c r="AT205" s="149" t="s">
        <v>201</v>
      </c>
      <c r="AU205" s="149" t="s">
        <v>80</v>
      </c>
      <c r="AY205" s="17" t="s">
        <v>199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86</v>
      </c>
      <c r="BK205" s="150">
        <f>ROUND(I205*H205,2)</f>
        <v>0</v>
      </c>
      <c r="BL205" s="17" t="s">
        <v>1179</v>
      </c>
      <c r="BM205" s="149" t="s">
        <v>3117</v>
      </c>
    </row>
    <row r="206" spans="2:65" s="12" customFormat="1" ht="12">
      <c r="B206" s="151"/>
      <c r="D206" s="152" t="s">
        <v>207</v>
      </c>
      <c r="E206" s="153" t="s">
        <v>1</v>
      </c>
      <c r="F206" s="154" t="s">
        <v>1150</v>
      </c>
      <c r="H206" s="155">
        <v>8</v>
      </c>
      <c r="I206" s="156"/>
      <c r="L206" s="151"/>
      <c r="M206" s="157"/>
      <c r="T206" s="158"/>
      <c r="AT206" s="153" t="s">
        <v>207</v>
      </c>
      <c r="AU206" s="153" t="s">
        <v>80</v>
      </c>
      <c r="AV206" s="12" t="s">
        <v>86</v>
      </c>
      <c r="AW206" s="12" t="s">
        <v>30</v>
      </c>
      <c r="AX206" s="12" t="s">
        <v>73</v>
      </c>
      <c r="AY206" s="153" t="s">
        <v>199</v>
      </c>
    </row>
    <row r="207" spans="2:65" s="13" customFormat="1" ht="24">
      <c r="B207" s="159"/>
      <c r="D207" s="152" t="s">
        <v>207</v>
      </c>
      <c r="E207" s="160" t="s">
        <v>1</v>
      </c>
      <c r="F207" s="161" t="s">
        <v>3118</v>
      </c>
      <c r="H207" s="162">
        <v>8</v>
      </c>
      <c r="I207" s="163"/>
      <c r="L207" s="159"/>
      <c r="M207" s="195"/>
      <c r="N207" s="196"/>
      <c r="O207" s="196"/>
      <c r="P207" s="196"/>
      <c r="Q207" s="196"/>
      <c r="R207" s="196"/>
      <c r="S207" s="196"/>
      <c r="T207" s="197"/>
      <c r="AT207" s="160" t="s">
        <v>207</v>
      </c>
      <c r="AU207" s="160" t="s">
        <v>80</v>
      </c>
      <c r="AV207" s="13" t="s">
        <v>205</v>
      </c>
      <c r="AW207" s="13" t="s">
        <v>30</v>
      </c>
      <c r="AX207" s="13" t="s">
        <v>80</v>
      </c>
      <c r="AY207" s="160" t="s">
        <v>199</v>
      </c>
    </row>
    <row r="208" spans="2:65" s="1" customFormat="1" ht="7" customHeight="1">
      <c r="B208" s="43"/>
      <c r="C208" s="44"/>
      <c r="D208" s="44"/>
      <c r="E208" s="44"/>
      <c r="F208" s="44"/>
      <c r="G208" s="44"/>
      <c r="H208" s="44"/>
      <c r="I208" s="44"/>
      <c r="J208" s="44"/>
      <c r="K208" s="44"/>
      <c r="L208" s="32"/>
    </row>
  </sheetData>
  <sheetProtection algorithmName="SHA-512" hashValue="XwUk4C3nTvX6uDfgJe7NWoZDKqrW/dx5bYveya1R8XAe9bBXm8jPD0ibnWHIQ5pvcet/LRSIsZqnH7UygIJErg==" saltValue="j6JS6ic1jCT/vKeZgXRlRWw/sWtctwu7VTgwgJVMFxqR3BCj1xGHzlLRbczXIYQCzKAXMyn2PTrn6CvwcZrhBA==" spinCount="100000" sheet="1" objects="1" scenarios="1" formatColumns="0" formatRows="0" autoFilter="0"/>
  <autoFilter ref="C124:K207" xr:uid="{00000000-0009-0000-0000-000003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36"/>
  <sheetViews>
    <sheetView showGridLines="0" workbookViewId="0"/>
  </sheetViews>
  <sheetFormatPr baseColWidth="10" defaultColWidth="8.7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96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132</v>
      </c>
      <c r="L4" s="20"/>
      <c r="M4" s="91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133</v>
      </c>
      <c r="L8" s="20"/>
    </row>
    <row r="9" spans="2:46" s="1" customFormat="1" ht="16.5" customHeight="1">
      <c r="B9" s="32"/>
      <c r="E9" s="241" t="s">
        <v>134</v>
      </c>
      <c r="F9" s="240"/>
      <c r="G9" s="240"/>
      <c r="H9" s="240"/>
      <c r="L9" s="32"/>
    </row>
    <row r="10" spans="2:46" s="1" customFormat="1" ht="12" customHeight="1">
      <c r="B10" s="32"/>
      <c r="D10" s="27" t="s">
        <v>135</v>
      </c>
      <c r="L10" s="32"/>
    </row>
    <row r="11" spans="2:46" s="1" customFormat="1" ht="16.5" customHeight="1">
      <c r="B11" s="32"/>
      <c r="E11" s="236" t="s">
        <v>3119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1" t="str">
        <f>'Rekapitulace stavby'!AN8</f>
        <v>1. 11. 2024</v>
      </c>
      <c r="L14" s="32"/>
    </row>
    <row r="15" spans="2:46" s="1" customFormat="1" ht="11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2"/>
      <c r="E29" s="228" t="s">
        <v>1</v>
      </c>
      <c r="F29" s="228"/>
      <c r="G29" s="228"/>
      <c r="H29" s="228"/>
      <c r="L29" s="92"/>
    </row>
    <row r="30" spans="2:12" s="1" customFormat="1" ht="7" customHeight="1">
      <c r="B30" s="32"/>
      <c r="L30" s="32"/>
    </row>
    <row r="31" spans="2:12" s="1" customFormat="1" ht="7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25.25" customHeight="1">
      <c r="B32" s="32"/>
      <c r="D32" s="93" t="s">
        <v>33</v>
      </c>
      <c r="J32" s="64">
        <f>ROUND(J128, 2)</f>
        <v>0</v>
      </c>
      <c r="L32" s="32"/>
    </row>
    <row r="33" spans="2:12" s="1" customFormat="1" ht="7" customHeight="1">
      <c r="B33" s="32"/>
      <c r="D33" s="52"/>
      <c r="E33" s="52"/>
      <c r="F33" s="52"/>
      <c r="G33" s="52"/>
      <c r="H33" s="52"/>
      <c r="I33" s="52"/>
      <c r="J33" s="52"/>
      <c r="K33" s="52"/>
      <c r="L33" s="32"/>
    </row>
    <row r="34" spans="2:12" s="1" customFormat="1" ht="14.5" customHeight="1">
      <c r="B34" s="32"/>
      <c r="F34" s="94" t="s">
        <v>35</v>
      </c>
      <c r="I34" s="94" t="s">
        <v>34</v>
      </c>
      <c r="J34" s="94" t="s">
        <v>36</v>
      </c>
      <c r="L34" s="32"/>
    </row>
    <row r="35" spans="2:12" s="1" customFormat="1" ht="14.5" customHeight="1">
      <c r="B35" s="32"/>
      <c r="D35" s="95" t="s">
        <v>37</v>
      </c>
      <c r="E35" s="27" t="s">
        <v>38</v>
      </c>
      <c r="F35" s="84">
        <f>ROUND((SUM(BE128:BE235)),  2)</f>
        <v>0</v>
      </c>
      <c r="I35" s="96">
        <v>0.21</v>
      </c>
      <c r="J35" s="84">
        <f>ROUND(((SUM(BE128:BE235))*I35),  2)</f>
        <v>0</v>
      </c>
      <c r="L35" s="32"/>
    </row>
    <row r="36" spans="2:12" s="1" customFormat="1" ht="14.5" customHeight="1">
      <c r="B36" s="32"/>
      <c r="E36" s="27" t="s">
        <v>39</v>
      </c>
      <c r="F36" s="84">
        <f>ROUND((SUM(BF128:BF235)),  2)</f>
        <v>0</v>
      </c>
      <c r="I36" s="96">
        <v>0.12</v>
      </c>
      <c r="J36" s="84">
        <f>ROUND(((SUM(BF128:BF235))*I36),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4">
        <f>ROUND((SUM(BG128:BG235)),  2)</f>
        <v>0</v>
      </c>
      <c r="I37" s="96">
        <v>0.21</v>
      </c>
      <c r="J37" s="84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4">
        <f>ROUND((SUM(BH128:BH235)),  2)</f>
        <v>0</v>
      </c>
      <c r="I38" s="96">
        <v>0.12</v>
      </c>
      <c r="J38" s="84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4">
        <f>ROUND((SUM(BI128:BI235)),  2)</f>
        <v>0</v>
      </c>
      <c r="I39" s="96">
        <v>0</v>
      </c>
      <c r="J39" s="84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25" customHeight="1">
      <c r="B41" s="32"/>
      <c r="C41" s="97"/>
      <c r="D41" s="98" t="s">
        <v>43</v>
      </c>
      <c r="E41" s="55"/>
      <c r="F41" s="55"/>
      <c r="G41" s="99" t="s">
        <v>44</v>
      </c>
      <c r="H41" s="100" t="s">
        <v>45</v>
      </c>
      <c r="I41" s="55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2" t="s">
        <v>48</v>
      </c>
      <c r="E61" s="34"/>
      <c r="F61" s="103" t="s">
        <v>49</v>
      </c>
      <c r="G61" s="42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2" t="s">
        <v>48</v>
      </c>
      <c r="E76" s="34"/>
      <c r="F76" s="103" t="s">
        <v>49</v>
      </c>
      <c r="G76" s="42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12" s="1" customFormat="1" ht="25" customHeight="1">
      <c r="B82" s="32"/>
      <c r="C82" s="21" t="s">
        <v>137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133</v>
      </c>
      <c r="L86" s="20"/>
    </row>
    <row r="87" spans="2:12" s="1" customFormat="1" ht="16.5" customHeight="1">
      <c r="B87" s="32"/>
      <c r="E87" s="241" t="s">
        <v>134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135</v>
      </c>
      <c r="L88" s="32"/>
    </row>
    <row r="89" spans="2:12" s="1" customFormat="1" ht="16.5" customHeight="1">
      <c r="B89" s="32"/>
      <c r="E89" s="236" t="str">
        <f>E11</f>
        <v>Dešťová kanal SO01 - Dešťová kanalizace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1" t="str">
        <f>IF(J14="","",J14)</f>
        <v>1. 11. 2024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138</v>
      </c>
      <c r="D96" s="97"/>
      <c r="E96" s="97"/>
      <c r="F96" s="97"/>
      <c r="G96" s="97"/>
      <c r="H96" s="97"/>
      <c r="I96" s="97"/>
      <c r="J96" s="106" t="s">
        <v>139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3" customHeight="1">
      <c r="B98" s="32"/>
      <c r="C98" s="107" t="s">
        <v>140</v>
      </c>
      <c r="J98" s="64">
        <f>J128</f>
        <v>0</v>
      </c>
      <c r="L98" s="32"/>
      <c r="AU98" s="17" t="s">
        <v>141</v>
      </c>
    </row>
    <row r="99" spans="2:47" s="8" customFormat="1" ht="25" customHeight="1">
      <c r="B99" s="108"/>
      <c r="D99" s="109" t="s">
        <v>142</v>
      </c>
      <c r="E99" s="110"/>
      <c r="F99" s="110"/>
      <c r="G99" s="110"/>
      <c r="H99" s="110"/>
      <c r="I99" s="110"/>
      <c r="J99" s="111">
        <f>J129</f>
        <v>0</v>
      </c>
      <c r="L99" s="108"/>
    </row>
    <row r="100" spans="2:47" s="9" customFormat="1" ht="20" customHeight="1">
      <c r="B100" s="112"/>
      <c r="D100" s="113" t="s">
        <v>143</v>
      </c>
      <c r="E100" s="114"/>
      <c r="F100" s="114"/>
      <c r="G100" s="114"/>
      <c r="H100" s="114"/>
      <c r="I100" s="114"/>
      <c r="J100" s="115">
        <f>J130</f>
        <v>0</v>
      </c>
      <c r="L100" s="112"/>
    </row>
    <row r="101" spans="2:47" s="9" customFormat="1" ht="20" customHeight="1">
      <c r="B101" s="112"/>
      <c r="D101" s="113" t="s">
        <v>144</v>
      </c>
      <c r="E101" s="114"/>
      <c r="F101" s="114"/>
      <c r="G101" s="114"/>
      <c r="H101" s="114"/>
      <c r="I101" s="114"/>
      <c r="J101" s="115">
        <f>J189</f>
        <v>0</v>
      </c>
      <c r="L101" s="112"/>
    </row>
    <row r="102" spans="2:47" s="9" customFormat="1" ht="20" customHeight="1">
      <c r="B102" s="112"/>
      <c r="D102" s="113" t="s">
        <v>145</v>
      </c>
      <c r="E102" s="114"/>
      <c r="F102" s="114"/>
      <c r="G102" s="114"/>
      <c r="H102" s="114"/>
      <c r="I102" s="114"/>
      <c r="J102" s="115">
        <f>J205</f>
        <v>0</v>
      </c>
      <c r="L102" s="112"/>
    </row>
    <row r="103" spans="2:47" s="9" customFormat="1" ht="20" customHeight="1">
      <c r="B103" s="112"/>
      <c r="D103" s="113" t="s">
        <v>149</v>
      </c>
      <c r="E103" s="114"/>
      <c r="F103" s="114"/>
      <c r="G103" s="114"/>
      <c r="H103" s="114"/>
      <c r="I103" s="114"/>
      <c r="J103" s="115">
        <f>J208</f>
        <v>0</v>
      </c>
      <c r="L103" s="112"/>
    </row>
    <row r="104" spans="2:47" s="9" customFormat="1" ht="20" customHeight="1">
      <c r="B104" s="112"/>
      <c r="D104" s="113" t="s">
        <v>151</v>
      </c>
      <c r="E104" s="114"/>
      <c r="F104" s="114"/>
      <c r="G104" s="114"/>
      <c r="H104" s="114"/>
      <c r="I104" s="114"/>
      <c r="J104" s="115">
        <f>J225</f>
        <v>0</v>
      </c>
      <c r="L104" s="112"/>
    </row>
    <row r="105" spans="2:47" s="9" customFormat="1" ht="20" customHeight="1">
      <c r="B105" s="112"/>
      <c r="D105" s="113" t="s">
        <v>155</v>
      </c>
      <c r="E105" s="114"/>
      <c r="F105" s="114"/>
      <c r="G105" s="114"/>
      <c r="H105" s="114"/>
      <c r="I105" s="114"/>
      <c r="J105" s="115">
        <f>J227</f>
        <v>0</v>
      </c>
      <c r="L105" s="112"/>
    </row>
    <row r="106" spans="2:47" s="8" customFormat="1" ht="25" customHeight="1">
      <c r="B106" s="108"/>
      <c r="D106" s="109" t="s">
        <v>2961</v>
      </c>
      <c r="E106" s="110"/>
      <c r="F106" s="110"/>
      <c r="G106" s="110"/>
      <c r="H106" s="110"/>
      <c r="I106" s="110"/>
      <c r="J106" s="111">
        <f>J232</f>
        <v>0</v>
      </c>
      <c r="L106" s="108"/>
    </row>
    <row r="107" spans="2:47" s="1" customFormat="1" ht="21.75" customHeight="1">
      <c r="B107" s="32"/>
      <c r="L107" s="32"/>
    </row>
    <row r="108" spans="2:47" s="1" customFormat="1" ht="7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2"/>
    </row>
    <row r="112" spans="2:47" s="1" customFormat="1" ht="7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2"/>
    </row>
    <row r="113" spans="2:63" s="1" customFormat="1" ht="25" customHeight="1">
      <c r="B113" s="32"/>
      <c r="C113" s="21" t="s">
        <v>184</v>
      </c>
      <c r="L113" s="32"/>
    </row>
    <row r="114" spans="2:63" s="1" customFormat="1" ht="7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41" t="str">
        <f>E7</f>
        <v>Rozšíření kom.soc. služeb CSS Stod</v>
      </c>
      <c r="F116" s="242"/>
      <c r="G116" s="242"/>
      <c r="H116" s="242"/>
      <c r="L116" s="32"/>
    </row>
    <row r="117" spans="2:63" ht="12" customHeight="1">
      <c r="B117" s="20"/>
      <c r="C117" s="27" t="s">
        <v>133</v>
      </c>
      <c r="L117" s="20"/>
    </row>
    <row r="118" spans="2:63" s="1" customFormat="1" ht="16.5" customHeight="1">
      <c r="B118" s="32"/>
      <c r="E118" s="241" t="s">
        <v>134</v>
      </c>
      <c r="F118" s="240"/>
      <c r="G118" s="240"/>
      <c r="H118" s="240"/>
      <c r="L118" s="32"/>
    </row>
    <row r="119" spans="2:63" s="1" customFormat="1" ht="12" customHeight="1">
      <c r="B119" s="32"/>
      <c r="C119" s="27" t="s">
        <v>135</v>
      </c>
      <c r="L119" s="32"/>
    </row>
    <row r="120" spans="2:63" s="1" customFormat="1" ht="16.5" customHeight="1">
      <c r="B120" s="32"/>
      <c r="E120" s="236" t="str">
        <f>E11</f>
        <v>Dešťová kanal SO01 - Dešťová kanalizace</v>
      </c>
      <c r="F120" s="240"/>
      <c r="G120" s="240"/>
      <c r="H120" s="240"/>
      <c r="L120" s="32"/>
    </row>
    <row r="121" spans="2:63" s="1" customFormat="1" ht="7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F14</f>
        <v xml:space="preserve"> </v>
      </c>
      <c r="I122" s="27" t="s">
        <v>22</v>
      </c>
      <c r="J122" s="51" t="str">
        <f>IF(J14="","",J14)</f>
        <v>1. 11. 2024</v>
      </c>
      <c r="L122" s="32"/>
    </row>
    <row r="123" spans="2:63" s="1" customFormat="1" ht="7" customHeight="1">
      <c r="B123" s="32"/>
      <c r="L123" s="32"/>
    </row>
    <row r="124" spans="2:63" s="1" customFormat="1" ht="15.25" customHeight="1">
      <c r="B124" s="32"/>
      <c r="C124" s="27" t="s">
        <v>24</v>
      </c>
      <c r="F124" s="25" t="str">
        <f>E17</f>
        <v xml:space="preserve"> </v>
      </c>
      <c r="I124" s="27" t="s">
        <v>29</v>
      </c>
      <c r="J124" s="30" t="str">
        <f>E23</f>
        <v xml:space="preserve"> </v>
      </c>
      <c r="L124" s="32"/>
    </row>
    <row r="125" spans="2:63" s="1" customFormat="1" ht="15.25" customHeight="1">
      <c r="B125" s="32"/>
      <c r="C125" s="27" t="s">
        <v>27</v>
      </c>
      <c r="F125" s="25" t="str">
        <f>IF(E20="","",E20)</f>
        <v>Vyplň údaj</v>
      </c>
      <c r="I125" s="27" t="s">
        <v>31</v>
      </c>
      <c r="J125" s="30" t="str">
        <f>E26</f>
        <v xml:space="preserve"> </v>
      </c>
      <c r="L125" s="32"/>
    </row>
    <row r="126" spans="2:63" s="1" customFormat="1" ht="10.25" customHeight="1">
      <c r="B126" s="32"/>
      <c r="L126" s="32"/>
    </row>
    <row r="127" spans="2:63" s="10" customFormat="1" ht="29.25" customHeight="1">
      <c r="B127" s="116"/>
      <c r="C127" s="117" t="s">
        <v>185</v>
      </c>
      <c r="D127" s="118" t="s">
        <v>58</v>
      </c>
      <c r="E127" s="118" t="s">
        <v>54</v>
      </c>
      <c r="F127" s="118" t="s">
        <v>55</v>
      </c>
      <c r="G127" s="118" t="s">
        <v>186</v>
      </c>
      <c r="H127" s="118" t="s">
        <v>187</v>
      </c>
      <c r="I127" s="118" t="s">
        <v>188</v>
      </c>
      <c r="J127" s="119" t="s">
        <v>139</v>
      </c>
      <c r="K127" s="120" t="s">
        <v>189</v>
      </c>
      <c r="L127" s="116"/>
      <c r="M127" s="57" t="s">
        <v>1</v>
      </c>
      <c r="N127" s="58" t="s">
        <v>37</v>
      </c>
      <c r="O127" s="58" t="s">
        <v>190</v>
      </c>
      <c r="P127" s="58" t="s">
        <v>191</v>
      </c>
      <c r="Q127" s="58" t="s">
        <v>192</v>
      </c>
      <c r="R127" s="58" t="s">
        <v>193</v>
      </c>
      <c r="S127" s="58" t="s">
        <v>194</v>
      </c>
      <c r="T127" s="59" t="s">
        <v>195</v>
      </c>
    </row>
    <row r="128" spans="2:63" s="1" customFormat="1" ht="23" customHeight="1">
      <c r="B128" s="32"/>
      <c r="C128" s="62" t="s">
        <v>196</v>
      </c>
      <c r="J128" s="121">
        <f>BK128</f>
        <v>0</v>
      </c>
      <c r="L128" s="32"/>
      <c r="M128" s="60"/>
      <c r="N128" s="52"/>
      <c r="O128" s="52"/>
      <c r="P128" s="122">
        <f>P129+P232</f>
        <v>0</v>
      </c>
      <c r="Q128" s="52"/>
      <c r="R128" s="122">
        <f>R129+R232</f>
        <v>84.359486780000012</v>
      </c>
      <c r="S128" s="52"/>
      <c r="T128" s="123">
        <f>T129+T232</f>
        <v>0</v>
      </c>
      <c r="AT128" s="17" t="s">
        <v>72</v>
      </c>
      <c r="AU128" s="17" t="s">
        <v>141</v>
      </c>
      <c r="BK128" s="124">
        <f>BK129+BK232</f>
        <v>0</v>
      </c>
    </row>
    <row r="129" spans="2:65" s="11" customFormat="1" ht="26" customHeight="1">
      <c r="B129" s="125"/>
      <c r="D129" s="126" t="s">
        <v>72</v>
      </c>
      <c r="E129" s="127" t="s">
        <v>197</v>
      </c>
      <c r="F129" s="127" t="s">
        <v>198</v>
      </c>
      <c r="I129" s="128"/>
      <c r="J129" s="129">
        <f>BK129</f>
        <v>0</v>
      </c>
      <c r="L129" s="125"/>
      <c r="M129" s="130"/>
      <c r="P129" s="131">
        <f>P130+P189+P205+P208+P225+P227</f>
        <v>0</v>
      </c>
      <c r="R129" s="131">
        <f>R130+R189+R205+R208+R225+R227</f>
        <v>84.359486780000012</v>
      </c>
      <c r="T129" s="132">
        <f>T130+T189+T205+T208+T225+T227</f>
        <v>0</v>
      </c>
      <c r="AR129" s="126" t="s">
        <v>80</v>
      </c>
      <c r="AT129" s="133" t="s">
        <v>72</v>
      </c>
      <c r="AU129" s="133" t="s">
        <v>73</v>
      </c>
      <c r="AY129" s="126" t="s">
        <v>199</v>
      </c>
      <c r="BK129" s="134">
        <f>BK130+BK189+BK205+BK208+BK225+BK227</f>
        <v>0</v>
      </c>
    </row>
    <row r="130" spans="2:65" s="11" customFormat="1" ht="23" customHeight="1">
      <c r="B130" s="125"/>
      <c r="D130" s="126" t="s">
        <v>72</v>
      </c>
      <c r="E130" s="135" t="s">
        <v>80</v>
      </c>
      <c r="F130" s="135" t="s">
        <v>200</v>
      </c>
      <c r="I130" s="128"/>
      <c r="J130" s="136">
        <f>BK130</f>
        <v>0</v>
      </c>
      <c r="L130" s="125"/>
      <c r="M130" s="130"/>
      <c r="P130" s="131">
        <f>SUM(P131:P188)</f>
        <v>0</v>
      </c>
      <c r="R130" s="131">
        <f>SUM(R131:R188)</f>
        <v>77.161366920000006</v>
      </c>
      <c r="T130" s="132">
        <f>SUM(T131:T188)</f>
        <v>0</v>
      </c>
      <c r="AR130" s="126" t="s">
        <v>80</v>
      </c>
      <c r="AT130" s="133" t="s">
        <v>72</v>
      </c>
      <c r="AU130" s="133" t="s">
        <v>80</v>
      </c>
      <c r="AY130" s="126" t="s">
        <v>199</v>
      </c>
      <c r="BK130" s="134">
        <f>SUM(BK131:BK188)</f>
        <v>0</v>
      </c>
    </row>
    <row r="131" spans="2:65" s="1" customFormat="1" ht="33" customHeight="1">
      <c r="B131" s="32"/>
      <c r="C131" s="137" t="s">
        <v>80</v>
      </c>
      <c r="D131" s="137" t="s">
        <v>201</v>
      </c>
      <c r="E131" s="138" t="s">
        <v>3120</v>
      </c>
      <c r="F131" s="139" t="s">
        <v>3121</v>
      </c>
      <c r="G131" s="140" t="s">
        <v>213</v>
      </c>
      <c r="H131" s="141">
        <v>61.508000000000003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39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205</v>
      </c>
      <c r="AT131" s="149" t="s">
        <v>201</v>
      </c>
      <c r="AU131" s="149" t="s">
        <v>86</v>
      </c>
      <c r="AY131" s="17" t="s">
        <v>199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86</v>
      </c>
      <c r="BK131" s="150">
        <f>ROUND(I131*H131,2)</f>
        <v>0</v>
      </c>
      <c r="BL131" s="17" t="s">
        <v>205</v>
      </c>
      <c r="BM131" s="149" t="s">
        <v>3122</v>
      </c>
    </row>
    <row r="132" spans="2:65" s="12" customFormat="1" ht="12">
      <c r="B132" s="151"/>
      <c r="D132" s="152" t="s">
        <v>207</v>
      </c>
      <c r="E132" s="153" t="s">
        <v>1</v>
      </c>
      <c r="F132" s="154" t="s">
        <v>3123</v>
      </c>
      <c r="H132" s="155">
        <v>61.508000000000003</v>
      </c>
      <c r="I132" s="156"/>
      <c r="L132" s="151"/>
      <c r="M132" s="157"/>
      <c r="T132" s="158"/>
      <c r="AT132" s="153" t="s">
        <v>207</v>
      </c>
      <c r="AU132" s="153" t="s">
        <v>86</v>
      </c>
      <c r="AV132" s="12" t="s">
        <v>86</v>
      </c>
      <c r="AW132" s="12" t="s">
        <v>30</v>
      </c>
      <c r="AX132" s="12" t="s">
        <v>73</v>
      </c>
      <c r="AY132" s="153" t="s">
        <v>199</v>
      </c>
    </row>
    <row r="133" spans="2:65" s="13" customFormat="1" ht="12">
      <c r="B133" s="159"/>
      <c r="D133" s="152" t="s">
        <v>207</v>
      </c>
      <c r="E133" s="160" t="s">
        <v>1</v>
      </c>
      <c r="F133" s="161" t="s">
        <v>838</v>
      </c>
      <c r="H133" s="162">
        <v>61.508000000000003</v>
      </c>
      <c r="I133" s="163"/>
      <c r="L133" s="159"/>
      <c r="M133" s="164"/>
      <c r="T133" s="165"/>
      <c r="AT133" s="160" t="s">
        <v>207</v>
      </c>
      <c r="AU133" s="160" t="s">
        <v>86</v>
      </c>
      <c r="AV133" s="13" t="s">
        <v>205</v>
      </c>
      <c r="AW133" s="13" t="s">
        <v>30</v>
      </c>
      <c r="AX133" s="13" t="s">
        <v>80</v>
      </c>
      <c r="AY133" s="160" t="s">
        <v>199</v>
      </c>
    </row>
    <row r="134" spans="2:65" s="1" customFormat="1" ht="33" customHeight="1">
      <c r="B134" s="32"/>
      <c r="C134" s="137" t="s">
        <v>86</v>
      </c>
      <c r="D134" s="137" t="s">
        <v>201</v>
      </c>
      <c r="E134" s="138" t="s">
        <v>2962</v>
      </c>
      <c r="F134" s="139" t="s">
        <v>2963</v>
      </c>
      <c r="G134" s="140" t="s">
        <v>213</v>
      </c>
      <c r="H134" s="141">
        <v>106.27200000000001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39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205</v>
      </c>
      <c r="AT134" s="149" t="s">
        <v>201</v>
      </c>
      <c r="AU134" s="149" t="s">
        <v>86</v>
      </c>
      <c r="AY134" s="17" t="s">
        <v>199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86</v>
      </c>
      <c r="BK134" s="150">
        <f>ROUND(I134*H134,2)</f>
        <v>0</v>
      </c>
      <c r="BL134" s="17" t="s">
        <v>205</v>
      </c>
      <c r="BM134" s="149" t="s">
        <v>3124</v>
      </c>
    </row>
    <row r="135" spans="2:65" s="12" customFormat="1" ht="12">
      <c r="B135" s="151"/>
      <c r="D135" s="152" t="s">
        <v>207</v>
      </c>
      <c r="E135" s="153" t="s">
        <v>1</v>
      </c>
      <c r="F135" s="154" t="s">
        <v>3125</v>
      </c>
      <c r="H135" s="155">
        <v>106.27200000000001</v>
      </c>
      <c r="I135" s="156"/>
      <c r="L135" s="151"/>
      <c r="M135" s="157"/>
      <c r="T135" s="158"/>
      <c r="AT135" s="153" t="s">
        <v>207</v>
      </c>
      <c r="AU135" s="153" t="s">
        <v>86</v>
      </c>
      <c r="AV135" s="12" t="s">
        <v>86</v>
      </c>
      <c r="AW135" s="12" t="s">
        <v>30</v>
      </c>
      <c r="AX135" s="12" t="s">
        <v>73</v>
      </c>
      <c r="AY135" s="153" t="s">
        <v>199</v>
      </c>
    </row>
    <row r="136" spans="2:65" s="13" customFormat="1" ht="12">
      <c r="B136" s="159"/>
      <c r="D136" s="152" t="s">
        <v>207</v>
      </c>
      <c r="E136" s="160" t="s">
        <v>1</v>
      </c>
      <c r="F136" s="161" t="s">
        <v>209</v>
      </c>
      <c r="H136" s="162">
        <v>106.27200000000001</v>
      </c>
      <c r="I136" s="163"/>
      <c r="L136" s="159"/>
      <c r="M136" s="164"/>
      <c r="T136" s="165"/>
      <c r="AT136" s="160" t="s">
        <v>207</v>
      </c>
      <c r="AU136" s="160" t="s">
        <v>86</v>
      </c>
      <c r="AV136" s="13" t="s">
        <v>205</v>
      </c>
      <c r="AW136" s="13" t="s">
        <v>30</v>
      </c>
      <c r="AX136" s="13" t="s">
        <v>80</v>
      </c>
      <c r="AY136" s="160" t="s">
        <v>199</v>
      </c>
    </row>
    <row r="137" spans="2:65" s="1" customFormat="1" ht="24.25" customHeight="1">
      <c r="B137" s="32"/>
      <c r="C137" s="137" t="s">
        <v>223</v>
      </c>
      <c r="D137" s="137" t="s">
        <v>201</v>
      </c>
      <c r="E137" s="138" t="s">
        <v>2966</v>
      </c>
      <c r="F137" s="139" t="s">
        <v>2967</v>
      </c>
      <c r="G137" s="140" t="s">
        <v>213</v>
      </c>
      <c r="H137" s="141">
        <v>14.58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39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205</v>
      </c>
      <c r="AT137" s="149" t="s">
        <v>201</v>
      </c>
      <c r="AU137" s="149" t="s">
        <v>86</v>
      </c>
      <c r="AY137" s="17" t="s">
        <v>199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86</v>
      </c>
      <c r="BK137" s="150">
        <f>ROUND(I137*H137,2)</f>
        <v>0</v>
      </c>
      <c r="BL137" s="17" t="s">
        <v>205</v>
      </c>
      <c r="BM137" s="149" t="s">
        <v>3126</v>
      </c>
    </row>
    <row r="138" spans="2:65" s="12" customFormat="1" ht="12">
      <c r="B138" s="151"/>
      <c r="D138" s="152" t="s">
        <v>207</v>
      </c>
      <c r="E138" s="153" t="s">
        <v>1</v>
      </c>
      <c r="F138" s="154" t="s">
        <v>3048</v>
      </c>
      <c r="H138" s="155">
        <v>14.58</v>
      </c>
      <c r="I138" s="156"/>
      <c r="L138" s="151"/>
      <c r="M138" s="157"/>
      <c r="T138" s="158"/>
      <c r="AT138" s="153" t="s">
        <v>207</v>
      </c>
      <c r="AU138" s="153" t="s">
        <v>86</v>
      </c>
      <c r="AV138" s="12" t="s">
        <v>86</v>
      </c>
      <c r="AW138" s="12" t="s">
        <v>30</v>
      </c>
      <c r="AX138" s="12" t="s">
        <v>73</v>
      </c>
      <c r="AY138" s="153" t="s">
        <v>199</v>
      </c>
    </row>
    <row r="139" spans="2:65" s="13" customFormat="1" ht="12">
      <c r="B139" s="159"/>
      <c r="D139" s="152" t="s">
        <v>207</v>
      </c>
      <c r="E139" s="160" t="s">
        <v>1</v>
      </c>
      <c r="F139" s="161" t="s">
        <v>209</v>
      </c>
      <c r="H139" s="162">
        <v>14.58</v>
      </c>
      <c r="I139" s="163"/>
      <c r="L139" s="159"/>
      <c r="M139" s="164"/>
      <c r="T139" s="165"/>
      <c r="AT139" s="160" t="s">
        <v>207</v>
      </c>
      <c r="AU139" s="160" t="s">
        <v>86</v>
      </c>
      <c r="AV139" s="13" t="s">
        <v>205</v>
      </c>
      <c r="AW139" s="13" t="s">
        <v>30</v>
      </c>
      <c r="AX139" s="13" t="s">
        <v>80</v>
      </c>
      <c r="AY139" s="160" t="s">
        <v>199</v>
      </c>
    </row>
    <row r="140" spans="2:65" s="1" customFormat="1" ht="24.25" customHeight="1">
      <c r="B140" s="32"/>
      <c r="C140" s="137" t="s">
        <v>205</v>
      </c>
      <c r="D140" s="137" t="s">
        <v>201</v>
      </c>
      <c r="E140" s="138" t="s">
        <v>229</v>
      </c>
      <c r="F140" s="139" t="s">
        <v>230</v>
      </c>
      <c r="G140" s="140" t="s">
        <v>213</v>
      </c>
      <c r="H140" s="141">
        <v>240.33099999999999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39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205</v>
      </c>
      <c r="AT140" s="149" t="s">
        <v>201</v>
      </c>
      <c r="AU140" s="149" t="s">
        <v>86</v>
      </c>
      <c r="AY140" s="17" t="s">
        <v>199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86</v>
      </c>
      <c r="BK140" s="150">
        <f>ROUND(I140*H140,2)</f>
        <v>0</v>
      </c>
      <c r="BL140" s="17" t="s">
        <v>205</v>
      </c>
      <c r="BM140" s="149" t="s">
        <v>3127</v>
      </c>
    </row>
    <row r="141" spans="2:65" s="12" customFormat="1" ht="12">
      <c r="B141" s="151"/>
      <c r="D141" s="152" t="s">
        <v>207</v>
      </c>
      <c r="E141" s="153" t="s">
        <v>1</v>
      </c>
      <c r="F141" s="154" t="s">
        <v>3128</v>
      </c>
      <c r="H141" s="155">
        <v>182.36</v>
      </c>
      <c r="I141" s="156"/>
      <c r="L141" s="151"/>
      <c r="M141" s="157"/>
      <c r="T141" s="158"/>
      <c r="AT141" s="153" t="s">
        <v>207</v>
      </c>
      <c r="AU141" s="153" t="s">
        <v>86</v>
      </c>
      <c r="AV141" s="12" t="s">
        <v>86</v>
      </c>
      <c r="AW141" s="12" t="s">
        <v>30</v>
      </c>
      <c r="AX141" s="12" t="s">
        <v>73</v>
      </c>
      <c r="AY141" s="153" t="s">
        <v>199</v>
      </c>
    </row>
    <row r="142" spans="2:65" s="14" customFormat="1" ht="12">
      <c r="B142" s="166"/>
      <c r="D142" s="152" t="s">
        <v>207</v>
      </c>
      <c r="E142" s="167" t="s">
        <v>1</v>
      </c>
      <c r="F142" s="168" t="s">
        <v>2973</v>
      </c>
      <c r="H142" s="169">
        <v>182.36</v>
      </c>
      <c r="I142" s="170"/>
      <c r="L142" s="166"/>
      <c r="M142" s="171"/>
      <c r="T142" s="172"/>
      <c r="AT142" s="167" t="s">
        <v>207</v>
      </c>
      <c r="AU142" s="167" t="s">
        <v>86</v>
      </c>
      <c r="AV142" s="14" t="s">
        <v>223</v>
      </c>
      <c r="AW142" s="14" t="s">
        <v>30</v>
      </c>
      <c r="AX142" s="14" t="s">
        <v>73</v>
      </c>
      <c r="AY142" s="167" t="s">
        <v>199</v>
      </c>
    </row>
    <row r="143" spans="2:65" s="12" customFormat="1" ht="12">
      <c r="B143" s="151"/>
      <c r="D143" s="152" t="s">
        <v>207</v>
      </c>
      <c r="E143" s="153" t="s">
        <v>1</v>
      </c>
      <c r="F143" s="154" t="s">
        <v>3129</v>
      </c>
      <c r="H143" s="155">
        <v>57.970999999999997</v>
      </c>
      <c r="I143" s="156"/>
      <c r="L143" s="151"/>
      <c r="M143" s="157"/>
      <c r="T143" s="158"/>
      <c r="AT143" s="153" t="s">
        <v>207</v>
      </c>
      <c r="AU143" s="153" t="s">
        <v>86</v>
      </c>
      <c r="AV143" s="12" t="s">
        <v>86</v>
      </c>
      <c r="AW143" s="12" t="s">
        <v>30</v>
      </c>
      <c r="AX143" s="12" t="s">
        <v>73</v>
      </c>
      <c r="AY143" s="153" t="s">
        <v>199</v>
      </c>
    </row>
    <row r="144" spans="2:65" s="14" customFormat="1" ht="12">
      <c r="B144" s="166"/>
      <c r="D144" s="152" t="s">
        <v>207</v>
      </c>
      <c r="E144" s="167" t="s">
        <v>1</v>
      </c>
      <c r="F144" s="168" t="s">
        <v>2975</v>
      </c>
      <c r="H144" s="169">
        <v>57.970999999999997</v>
      </c>
      <c r="I144" s="170"/>
      <c r="L144" s="166"/>
      <c r="M144" s="171"/>
      <c r="T144" s="172"/>
      <c r="AT144" s="167" t="s">
        <v>207</v>
      </c>
      <c r="AU144" s="167" t="s">
        <v>86</v>
      </c>
      <c r="AV144" s="14" t="s">
        <v>223</v>
      </c>
      <c r="AW144" s="14" t="s">
        <v>30</v>
      </c>
      <c r="AX144" s="14" t="s">
        <v>73</v>
      </c>
      <c r="AY144" s="167" t="s">
        <v>199</v>
      </c>
    </row>
    <row r="145" spans="2:65" s="13" customFormat="1" ht="12">
      <c r="B145" s="159"/>
      <c r="D145" s="152" t="s">
        <v>207</v>
      </c>
      <c r="E145" s="160" t="s">
        <v>1</v>
      </c>
      <c r="F145" s="161" t="s">
        <v>209</v>
      </c>
      <c r="H145" s="162">
        <v>240.33100000000002</v>
      </c>
      <c r="I145" s="163"/>
      <c r="L145" s="159"/>
      <c r="M145" s="164"/>
      <c r="T145" s="165"/>
      <c r="AT145" s="160" t="s">
        <v>207</v>
      </c>
      <c r="AU145" s="160" t="s">
        <v>86</v>
      </c>
      <c r="AV145" s="13" t="s">
        <v>205</v>
      </c>
      <c r="AW145" s="13" t="s">
        <v>30</v>
      </c>
      <c r="AX145" s="13" t="s">
        <v>80</v>
      </c>
      <c r="AY145" s="160" t="s">
        <v>199</v>
      </c>
    </row>
    <row r="146" spans="2:65" s="1" customFormat="1" ht="33" customHeight="1">
      <c r="B146" s="32"/>
      <c r="C146" s="137" t="s">
        <v>234</v>
      </c>
      <c r="D146" s="137" t="s">
        <v>201</v>
      </c>
      <c r="E146" s="138" t="s">
        <v>235</v>
      </c>
      <c r="F146" s="139" t="s">
        <v>236</v>
      </c>
      <c r="G146" s="140" t="s">
        <v>213</v>
      </c>
      <c r="H146" s="141">
        <v>85.706999999999994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39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205</v>
      </c>
      <c r="AT146" s="149" t="s">
        <v>201</v>
      </c>
      <c r="AU146" s="149" t="s">
        <v>86</v>
      </c>
      <c r="AY146" s="17" t="s">
        <v>199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86</v>
      </c>
      <c r="BK146" s="150">
        <f>ROUND(I146*H146,2)</f>
        <v>0</v>
      </c>
      <c r="BL146" s="17" t="s">
        <v>205</v>
      </c>
      <c r="BM146" s="149" t="s">
        <v>3130</v>
      </c>
    </row>
    <row r="147" spans="2:65" s="12" customFormat="1" ht="12">
      <c r="B147" s="151"/>
      <c r="D147" s="152" t="s">
        <v>207</v>
      </c>
      <c r="E147" s="153" t="s">
        <v>1</v>
      </c>
      <c r="F147" s="154" t="s">
        <v>3131</v>
      </c>
      <c r="H147" s="155">
        <v>85.706999999999994</v>
      </c>
      <c r="I147" s="156"/>
      <c r="L147" s="151"/>
      <c r="M147" s="157"/>
      <c r="T147" s="158"/>
      <c r="AT147" s="153" t="s">
        <v>207</v>
      </c>
      <c r="AU147" s="153" t="s">
        <v>86</v>
      </c>
      <c r="AV147" s="12" t="s">
        <v>86</v>
      </c>
      <c r="AW147" s="12" t="s">
        <v>30</v>
      </c>
      <c r="AX147" s="12" t="s">
        <v>73</v>
      </c>
      <c r="AY147" s="153" t="s">
        <v>199</v>
      </c>
    </row>
    <row r="148" spans="2:65" s="13" customFormat="1" ht="12">
      <c r="B148" s="159"/>
      <c r="D148" s="152" t="s">
        <v>207</v>
      </c>
      <c r="E148" s="160" t="s">
        <v>1</v>
      </c>
      <c r="F148" s="161" t="s">
        <v>2978</v>
      </c>
      <c r="H148" s="162">
        <v>85.706999999999994</v>
      </c>
      <c r="I148" s="163"/>
      <c r="L148" s="159"/>
      <c r="M148" s="164"/>
      <c r="T148" s="165"/>
      <c r="AT148" s="160" t="s">
        <v>207</v>
      </c>
      <c r="AU148" s="160" t="s">
        <v>86</v>
      </c>
      <c r="AV148" s="13" t="s">
        <v>205</v>
      </c>
      <c r="AW148" s="13" t="s">
        <v>30</v>
      </c>
      <c r="AX148" s="13" t="s">
        <v>80</v>
      </c>
      <c r="AY148" s="160" t="s">
        <v>199</v>
      </c>
    </row>
    <row r="149" spans="2:65" s="1" customFormat="1" ht="38" customHeight="1">
      <c r="B149" s="32"/>
      <c r="C149" s="137" t="s">
        <v>239</v>
      </c>
      <c r="D149" s="137" t="s">
        <v>201</v>
      </c>
      <c r="E149" s="138" t="s">
        <v>240</v>
      </c>
      <c r="F149" s="139" t="s">
        <v>241</v>
      </c>
      <c r="G149" s="140" t="s">
        <v>213</v>
      </c>
      <c r="H149" s="141">
        <v>1285.605</v>
      </c>
      <c r="I149" s="142"/>
      <c r="J149" s="143">
        <f>ROUND(I149*H149,2)</f>
        <v>0</v>
      </c>
      <c r="K149" s="144"/>
      <c r="L149" s="32"/>
      <c r="M149" s="145" t="s">
        <v>1</v>
      </c>
      <c r="N149" s="146" t="s">
        <v>39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205</v>
      </c>
      <c r="AT149" s="149" t="s">
        <v>201</v>
      </c>
      <c r="AU149" s="149" t="s">
        <v>86</v>
      </c>
      <c r="AY149" s="17" t="s">
        <v>199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86</v>
      </c>
      <c r="BK149" s="150">
        <f>ROUND(I149*H149,2)</f>
        <v>0</v>
      </c>
      <c r="BL149" s="17" t="s">
        <v>205</v>
      </c>
      <c r="BM149" s="149" t="s">
        <v>3132</v>
      </c>
    </row>
    <row r="150" spans="2:65" s="12" customFormat="1" ht="12">
      <c r="B150" s="151"/>
      <c r="D150" s="152" t="s">
        <v>207</v>
      </c>
      <c r="E150" s="153" t="s">
        <v>1</v>
      </c>
      <c r="F150" s="154" t="s">
        <v>3133</v>
      </c>
      <c r="H150" s="155">
        <v>1285.605</v>
      </c>
      <c r="I150" s="156"/>
      <c r="L150" s="151"/>
      <c r="M150" s="157"/>
      <c r="T150" s="158"/>
      <c r="AT150" s="153" t="s">
        <v>207</v>
      </c>
      <c r="AU150" s="153" t="s">
        <v>86</v>
      </c>
      <c r="AV150" s="12" t="s">
        <v>86</v>
      </c>
      <c r="AW150" s="12" t="s">
        <v>30</v>
      </c>
      <c r="AX150" s="12" t="s">
        <v>73</v>
      </c>
      <c r="AY150" s="153" t="s">
        <v>199</v>
      </c>
    </row>
    <row r="151" spans="2:65" s="13" customFormat="1" ht="12">
      <c r="B151" s="159"/>
      <c r="D151" s="152" t="s">
        <v>207</v>
      </c>
      <c r="E151" s="160" t="s">
        <v>1</v>
      </c>
      <c r="F151" s="161" t="s">
        <v>209</v>
      </c>
      <c r="H151" s="162">
        <v>1285.605</v>
      </c>
      <c r="I151" s="163"/>
      <c r="L151" s="159"/>
      <c r="M151" s="164"/>
      <c r="T151" s="165"/>
      <c r="AT151" s="160" t="s">
        <v>207</v>
      </c>
      <c r="AU151" s="160" t="s">
        <v>86</v>
      </c>
      <c r="AV151" s="13" t="s">
        <v>205</v>
      </c>
      <c r="AW151" s="13" t="s">
        <v>30</v>
      </c>
      <c r="AX151" s="13" t="s">
        <v>80</v>
      </c>
      <c r="AY151" s="160" t="s">
        <v>199</v>
      </c>
    </row>
    <row r="152" spans="2:65" s="1" customFormat="1" ht="33" customHeight="1">
      <c r="B152" s="32"/>
      <c r="C152" s="137" t="s">
        <v>244</v>
      </c>
      <c r="D152" s="137" t="s">
        <v>201</v>
      </c>
      <c r="E152" s="138" t="s">
        <v>245</v>
      </c>
      <c r="F152" s="139" t="s">
        <v>246</v>
      </c>
      <c r="G152" s="140" t="s">
        <v>247</v>
      </c>
      <c r="H152" s="141">
        <v>154.273</v>
      </c>
      <c r="I152" s="142"/>
      <c r="J152" s="143">
        <f>ROUND(I152*H152,2)</f>
        <v>0</v>
      </c>
      <c r="K152" s="144"/>
      <c r="L152" s="32"/>
      <c r="M152" s="145" t="s">
        <v>1</v>
      </c>
      <c r="N152" s="146" t="s">
        <v>39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205</v>
      </c>
      <c r="AT152" s="149" t="s">
        <v>201</v>
      </c>
      <c r="AU152" s="149" t="s">
        <v>86</v>
      </c>
      <c r="AY152" s="17" t="s">
        <v>199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86</v>
      </c>
      <c r="BK152" s="150">
        <f>ROUND(I152*H152,2)</f>
        <v>0</v>
      </c>
      <c r="BL152" s="17" t="s">
        <v>205</v>
      </c>
      <c r="BM152" s="149" t="s">
        <v>3134</v>
      </c>
    </row>
    <row r="153" spans="2:65" s="12" customFormat="1" ht="12">
      <c r="B153" s="151"/>
      <c r="D153" s="152" t="s">
        <v>207</v>
      </c>
      <c r="E153" s="153" t="s">
        <v>1</v>
      </c>
      <c r="F153" s="154" t="s">
        <v>3135</v>
      </c>
      <c r="H153" s="155">
        <v>154.273</v>
      </c>
      <c r="I153" s="156"/>
      <c r="L153" s="151"/>
      <c r="M153" s="157"/>
      <c r="T153" s="158"/>
      <c r="AT153" s="153" t="s">
        <v>207</v>
      </c>
      <c r="AU153" s="153" t="s">
        <v>86</v>
      </c>
      <c r="AV153" s="12" t="s">
        <v>86</v>
      </c>
      <c r="AW153" s="12" t="s">
        <v>30</v>
      </c>
      <c r="AX153" s="12" t="s">
        <v>73</v>
      </c>
      <c r="AY153" s="153" t="s">
        <v>199</v>
      </c>
    </row>
    <row r="154" spans="2:65" s="13" customFormat="1" ht="12">
      <c r="B154" s="159"/>
      <c r="D154" s="152" t="s">
        <v>207</v>
      </c>
      <c r="E154" s="160" t="s">
        <v>1</v>
      </c>
      <c r="F154" s="161" t="s">
        <v>209</v>
      </c>
      <c r="H154" s="162">
        <v>154.273</v>
      </c>
      <c r="I154" s="163"/>
      <c r="L154" s="159"/>
      <c r="M154" s="164"/>
      <c r="T154" s="165"/>
      <c r="AT154" s="160" t="s">
        <v>207</v>
      </c>
      <c r="AU154" s="160" t="s">
        <v>86</v>
      </c>
      <c r="AV154" s="13" t="s">
        <v>205</v>
      </c>
      <c r="AW154" s="13" t="s">
        <v>30</v>
      </c>
      <c r="AX154" s="13" t="s">
        <v>80</v>
      </c>
      <c r="AY154" s="160" t="s">
        <v>199</v>
      </c>
    </row>
    <row r="155" spans="2:65" s="1" customFormat="1" ht="24.25" customHeight="1">
      <c r="B155" s="32"/>
      <c r="C155" s="137" t="s">
        <v>250</v>
      </c>
      <c r="D155" s="137" t="s">
        <v>201</v>
      </c>
      <c r="E155" s="138" t="s">
        <v>251</v>
      </c>
      <c r="F155" s="139" t="s">
        <v>252</v>
      </c>
      <c r="G155" s="140" t="s">
        <v>213</v>
      </c>
      <c r="H155" s="141">
        <v>96.653000000000006</v>
      </c>
      <c r="I155" s="142"/>
      <c r="J155" s="143">
        <f>ROUND(I155*H155,2)</f>
        <v>0</v>
      </c>
      <c r="K155" s="144"/>
      <c r="L155" s="32"/>
      <c r="M155" s="145" t="s">
        <v>1</v>
      </c>
      <c r="N155" s="146" t="s">
        <v>39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205</v>
      </c>
      <c r="AT155" s="149" t="s">
        <v>201</v>
      </c>
      <c r="AU155" s="149" t="s">
        <v>86</v>
      </c>
      <c r="AY155" s="17" t="s">
        <v>199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86</v>
      </c>
      <c r="BK155" s="150">
        <f>ROUND(I155*H155,2)</f>
        <v>0</v>
      </c>
      <c r="BL155" s="17" t="s">
        <v>205</v>
      </c>
      <c r="BM155" s="149" t="s">
        <v>3136</v>
      </c>
    </row>
    <row r="156" spans="2:65" s="12" customFormat="1" ht="12">
      <c r="B156" s="151"/>
      <c r="D156" s="152" t="s">
        <v>207</v>
      </c>
      <c r="E156" s="153" t="s">
        <v>1</v>
      </c>
      <c r="F156" s="154" t="s">
        <v>3137</v>
      </c>
      <c r="H156" s="155">
        <v>61.508000000000003</v>
      </c>
      <c r="I156" s="156"/>
      <c r="L156" s="151"/>
      <c r="M156" s="157"/>
      <c r="T156" s="158"/>
      <c r="AT156" s="153" t="s">
        <v>207</v>
      </c>
      <c r="AU156" s="153" t="s">
        <v>86</v>
      </c>
      <c r="AV156" s="12" t="s">
        <v>86</v>
      </c>
      <c r="AW156" s="12" t="s">
        <v>30</v>
      </c>
      <c r="AX156" s="12" t="s">
        <v>73</v>
      </c>
      <c r="AY156" s="153" t="s">
        <v>199</v>
      </c>
    </row>
    <row r="157" spans="2:65" s="12" customFormat="1" ht="12">
      <c r="B157" s="151"/>
      <c r="D157" s="152" t="s">
        <v>207</v>
      </c>
      <c r="E157" s="153" t="s">
        <v>1</v>
      </c>
      <c r="F157" s="154" t="s">
        <v>3138</v>
      </c>
      <c r="H157" s="155">
        <v>-22.826000000000001</v>
      </c>
      <c r="I157" s="156"/>
      <c r="L157" s="151"/>
      <c r="M157" s="157"/>
      <c r="T157" s="158"/>
      <c r="AT157" s="153" t="s">
        <v>207</v>
      </c>
      <c r="AU157" s="153" t="s">
        <v>86</v>
      </c>
      <c r="AV157" s="12" t="s">
        <v>86</v>
      </c>
      <c r="AW157" s="12" t="s">
        <v>30</v>
      </c>
      <c r="AX157" s="12" t="s">
        <v>73</v>
      </c>
      <c r="AY157" s="153" t="s">
        <v>199</v>
      </c>
    </row>
    <row r="158" spans="2:65" s="14" customFormat="1" ht="12">
      <c r="B158" s="166"/>
      <c r="D158" s="152" t="s">
        <v>207</v>
      </c>
      <c r="E158" s="167" t="s">
        <v>1</v>
      </c>
      <c r="F158" s="168" t="s">
        <v>3139</v>
      </c>
      <c r="H158" s="169">
        <v>38.682000000000002</v>
      </c>
      <c r="I158" s="170"/>
      <c r="L158" s="166"/>
      <c r="M158" s="171"/>
      <c r="T158" s="172"/>
      <c r="AT158" s="167" t="s">
        <v>207</v>
      </c>
      <c r="AU158" s="167" t="s">
        <v>86</v>
      </c>
      <c r="AV158" s="14" t="s">
        <v>223</v>
      </c>
      <c r="AW158" s="14" t="s">
        <v>30</v>
      </c>
      <c r="AX158" s="14" t="s">
        <v>73</v>
      </c>
      <c r="AY158" s="167" t="s">
        <v>199</v>
      </c>
    </row>
    <row r="159" spans="2:65" s="12" customFormat="1" ht="12">
      <c r="B159" s="151"/>
      <c r="D159" s="152" t="s">
        <v>207</v>
      </c>
      <c r="E159" s="153" t="s">
        <v>1</v>
      </c>
      <c r="F159" s="154" t="s">
        <v>3140</v>
      </c>
      <c r="H159" s="155">
        <v>45.92</v>
      </c>
      <c r="I159" s="156"/>
      <c r="L159" s="151"/>
      <c r="M159" s="157"/>
      <c r="T159" s="158"/>
      <c r="AT159" s="153" t="s">
        <v>207</v>
      </c>
      <c r="AU159" s="153" t="s">
        <v>86</v>
      </c>
      <c r="AV159" s="12" t="s">
        <v>86</v>
      </c>
      <c r="AW159" s="12" t="s">
        <v>30</v>
      </c>
      <c r="AX159" s="12" t="s">
        <v>73</v>
      </c>
      <c r="AY159" s="153" t="s">
        <v>199</v>
      </c>
    </row>
    <row r="160" spans="2:65" s="12" customFormat="1" ht="12">
      <c r="B160" s="151"/>
      <c r="D160" s="152" t="s">
        <v>207</v>
      </c>
      <c r="E160" s="153" t="s">
        <v>1</v>
      </c>
      <c r="F160" s="154" t="s">
        <v>3141</v>
      </c>
      <c r="H160" s="155">
        <v>-1.022</v>
      </c>
      <c r="I160" s="156"/>
      <c r="L160" s="151"/>
      <c r="M160" s="157"/>
      <c r="T160" s="158"/>
      <c r="AT160" s="153" t="s">
        <v>207</v>
      </c>
      <c r="AU160" s="153" t="s">
        <v>86</v>
      </c>
      <c r="AV160" s="12" t="s">
        <v>86</v>
      </c>
      <c r="AW160" s="12" t="s">
        <v>30</v>
      </c>
      <c r="AX160" s="12" t="s">
        <v>73</v>
      </c>
      <c r="AY160" s="153" t="s">
        <v>199</v>
      </c>
    </row>
    <row r="161" spans="2:65" s="14" customFormat="1" ht="12">
      <c r="B161" s="166"/>
      <c r="D161" s="152" t="s">
        <v>207</v>
      </c>
      <c r="E161" s="167" t="s">
        <v>1</v>
      </c>
      <c r="F161" s="168" t="s">
        <v>3061</v>
      </c>
      <c r="H161" s="169">
        <v>44.898000000000003</v>
      </c>
      <c r="I161" s="170"/>
      <c r="L161" s="166"/>
      <c r="M161" s="171"/>
      <c r="T161" s="172"/>
      <c r="AT161" s="167" t="s">
        <v>207</v>
      </c>
      <c r="AU161" s="167" t="s">
        <v>86</v>
      </c>
      <c r="AV161" s="14" t="s">
        <v>223</v>
      </c>
      <c r="AW161" s="14" t="s">
        <v>30</v>
      </c>
      <c r="AX161" s="14" t="s">
        <v>73</v>
      </c>
      <c r="AY161" s="167" t="s">
        <v>199</v>
      </c>
    </row>
    <row r="162" spans="2:65" s="12" customFormat="1" ht="12">
      <c r="B162" s="151"/>
      <c r="D162" s="152" t="s">
        <v>207</v>
      </c>
      <c r="E162" s="153" t="s">
        <v>1</v>
      </c>
      <c r="F162" s="154" t="s">
        <v>3048</v>
      </c>
      <c r="H162" s="155">
        <v>14.58</v>
      </c>
      <c r="I162" s="156"/>
      <c r="L162" s="151"/>
      <c r="M162" s="157"/>
      <c r="T162" s="158"/>
      <c r="AT162" s="153" t="s">
        <v>207</v>
      </c>
      <c r="AU162" s="153" t="s">
        <v>86</v>
      </c>
      <c r="AV162" s="12" t="s">
        <v>86</v>
      </c>
      <c r="AW162" s="12" t="s">
        <v>30</v>
      </c>
      <c r="AX162" s="12" t="s">
        <v>73</v>
      </c>
      <c r="AY162" s="153" t="s">
        <v>199</v>
      </c>
    </row>
    <row r="163" spans="2:65" s="12" customFormat="1" ht="12">
      <c r="B163" s="151"/>
      <c r="D163" s="152" t="s">
        <v>207</v>
      </c>
      <c r="E163" s="153" t="s">
        <v>1</v>
      </c>
      <c r="F163" s="154" t="s">
        <v>3063</v>
      </c>
      <c r="H163" s="155">
        <v>-1.5069999999999999</v>
      </c>
      <c r="I163" s="156"/>
      <c r="L163" s="151"/>
      <c r="M163" s="157"/>
      <c r="T163" s="158"/>
      <c r="AT163" s="153" t="s">
        <v>207</v>
      </c>
      <c r="AU163" s="153" t="s">
        <v>86</v>
      </c>
      <c r="AV163" s="12" t="s">
        <v>86</v>
      </c>
      <c r="AW163" s="12" t="s">
        <v>30</v>
      </c>
      <c r="AX163" s="12" t="s">
        <v>73</v>
      </c>
      <c r="AY163" s="153" t="s">
        <v>199</v>
      </c>
    </row>
    <row r="164" spans="2:65" s="14" customFormat="1" ht="12">
      <c r="B164" s="166"/>
      <c r="D164" s="152" t="s">
        <v>207</v>
      </c>
      <c r="E164" s="167" t="s">
        <v>1</v>
      </c>
      <c r="F164" s="168" t="s">
        <v>3064</v>
      </c>
      <c r="H164" s="169">
        <v>13.073</v>
      </c>
      <c r="I164" s="170"/>
      <c r="L164" s="166"/>
      <c r="M164" s="171"/>
      <c r="T164" s="172"/>
      <c r="AT164" s="167" t="s">
        <v>207</v>
      </c>
      <c r="AU164" s="167" t="s">
        <v>86</v>
      </c>
      <c r="AV164" s="14" t="s">
        <v>223</v>
      </c>
      <c r="AW164" s="14" t="s">
        <v>30</v>
      </c>
      <c r="AX164" s="14" t="s">
        <v>73</v>
      </c>
      <c r="AY164" s="167" t="s">
        <v>199</v>
      </c>
    </row>
    <row r="165" spans="2:65" s="13" customFormat="1" ht="12">
      <c r="B165" s="159"/>
      <c r="D165" s="152" t="s">
        <v>207</v>
      </c>
      <c r="E165" s="160" t="s">
        <v>1</v>
      </c>
      <c r="F165" s="161" t="s">
        <v>209</v>
      </c>
      <c r="H165" s="162">
        <v>96.652999999999992</v>
      </c>
      <c r="I165" s="163"/>
      <c r="L165" s="159"/>
      <c r="M165" s="164"/>
      <c r="T165" s="165"/>
      <c r="AT165" s="160" t="s">
        <v>207</v>
      </c>
      <c r="AU165" s="160" t="s">
        <v>86</v>
      </c>
      <c r="AV165" s="13" t="s">
        <v>205</v>
      </c>
      <c r="AW165" s="13" t="s">
        <v>30</v>
      </c>
      <c r="AX165" s="13" t="s">
        <v>80</v>
      </c>
      <c r="AY165" s="160" t="s">
        <v>199</v>
      </c>
    </row>
    <row r="166" spans="2:65" s="1" customFormat="1" ht="24.25" customHeight="1">
      <c r="B166" s="32"/>
      <c r="C166" s="137" t="s">
        <v>255</v>
      </c>
      <c r="D166" s="137" t="s">
        <v>201</v>
      </c>
      <c r="E166" s="138" t="s">
        <v>3065</v>
      </c>
      <c r="F166" s="139" t="s">
        <v>3066</v>
      </c>
      <c r="G166" s="140" t="s">
        <v>213</v>
      </c>
      <c r="H166" s="141">
        <v>33.417999999999999</v>
      </c>
      <c r="I166" s="142"/>
      <c r="J166" s="143">
        <f>ROUND(I166*H166,2)</f>
        <v>0</v>
      </c>
      <c r="K166" s="144"/>
      <c r="L166" s="32"/>
      <c r="M166" s="145" t="s">
        <v>1</v>
      </c>
      <c r="N166" s="146" t="s">
        <v>39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205</v>
      </c>
      <c r="AT166" s="149" t="s">
        <v>201</v>
      </c>
      <c r="AU166" s="149" t="s">
        <v>86</v>
      </c>
      <c r="AY166" s="17" t="s">
        <v>199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86</v>
      </c>
      <c r="BK166" s="150">
        <f>ROUND(I166*H166,2)</f>
        <v>0</v>
      </c>
      <c r="BL166" s="17" t="s">
        <v>205</v>
      </c>
      <c r="BM166" s="149" t="s">
        <v>3142</v>
      </c>
    </row>
    <row r="167" spans="2:65" s="12" customFormat="1" ht="12">
      <c r="B167" s="151"/>
      <c r="D167" s="152" t="s">
        <v>207</v>
      </c>
      <c r="E167" s="153" t="s">
        <v>1</v>
      </c>
      <c r="F167" s="154" t="s">
        <v>3143</v>
      </c>
      <c r="H167" s="155">
        <v>34.44</v>
      </c>
      <c r="I167" s="156"/>
      <c r="L167" s="151"/>
      <c r="M167" s="157"/>
      <c r="T167" s="158"/>
      <c r="AT167" s="153" t="s">
        <v>207</v>
      </c>
      <c r="AU167" s="153" t="s">
        <v>86</v>
      </c>
      <c r="AV167" s="12" t="s">
        <v>86</v>
      </c>
      <c r="AW167" s="12" t="s">
        <v>30</v>
      </c>
      <c r="AX167" s="12" t="s">
        <v>73</v>
      </c>
      <c r="AY167" s="153" t="s">
        <v>199</v>
      </c>
    </row>
    <row r="168" spans="2:65" s="12" customFormat="1" ht="12">
      <c r="B168" s="151"/>
      <c r="D168" s="152" t="s">
        <v>207</v>
      </c>
      <c r="E168" s="153" t="s">
        <v>1</v>
      </c>
      <c r="F168" s="154" t="s">
        <v>3141</v>
      </c>
      <c r="H168" s="155">
        <v>-1.022</v>
      </c>
      <c r="I168" s="156"/>
      <c r="L168" s="151"/>
      <c r="M168" s="157"/>
      <c r="T168" s="158"/>
      <c r="AT168" s="153" t="s">
        <v>207</v>
      </c>
      <c r="AU168" s="153" t="s">
        <v>86</v>
      </c>
      <c r="AV168" s="12" t="s">
        <v>86</v>
      </c>
      <c r="AW168" s="12" t="s">
        <v>30</v>
      </c>
      <c r="AX168" s="12" t="s">
        <v>73</v>
      </c>
      <c r="AY168" s="153" t="s">
        <v>199</v>
      </c>
    </row>
    <row r="169" spans="2:65" s="13" customFormat="1" ht="12">
      <c r="B169" s="159"/>
      <c r="D169" s="152" t="s">
        <v>207</v>
      </c>
      <c r="E169" s="160" t="s">
        <v>1</v>
      </c>
      <c r="F169" s="161" t="s">
        <v>209</v>
      </c>
      <c r="H169" s="162">
        <v>33.417999999999999</v>
      </c>
      <c r="I169" s="163"/>
      <c r="L169" s="159"/>
      <c r="M169" s="164"/>
      <c r="T169" s="165"/>
      <c r="AT169" s="160" t="s">
        <v>207</v>
      </c>
      <c r="AU169" s="160" t="s">
        <v>86</v>
      </c>
      <c r="AV169" s="13" t="s">
        <v>205</v>
      </c>
      <c r="AW169" s="13" t="s">
        <v>30</v>
      </c>
      <c r="AX169" s="13" t="s">
        <v>80</v>
      </c>
      <c r="AY169" s="160" t="s">
        <v>199</v>
      </c>
    </row>
    <row r="170" spans="2:65" s="1" customFormat="1" ht="16.5" customHeight="1">
      <c r="B170" s="32"/>
      <c r="C170" s="173" t="s">
        <v>261</v>
      </c>
      <c r="D170" s="173" t="s">
        <v>288</v>
      </c>
      <c r="E170" s="174" t="s">
        <v>3069</v>
      </c>
      <c r="F170" s="175" t="s">
        <v>3070</v>
      </c>
      <c r="G170" s="176" t="s">
        <v>247</v>
      </c>
      <c r="H170" s="177">
        <v>60.152000000000001</v>
      </c>
      <c r="I170" s="178"/>
      <c r="J170" s="179">
        <f>ROUND(I170*H170,2)</f>
        <v>0</v>
      </c>
      <c r="K170" s="180"/>
      <c r="L170" s="181"/>
      <c r="M170" s="182" t="s">
        <v>1</v>
      </c>
      <c r="N170" s="183" t="s">
        <v>39</v>
      </c>
      <c r="P170" s="147">
        <f>O170*H170</f>
        <v>0</v>
      </c>
      <c r="Q170" s="147">
        <v>1</v>
      </c>
      <c r="R170" s="147">
        <f>Q170*H170</f>
        <v>60.152000000000001</v>
      </c>
      <c r="S170" s="147">
        <v>0</v>
      </c>
      <c r="T170" s="148">
        <f>S170*H170</f>
        <v>0</v>
      </c>
      <c r="AR170" s="149" t="s">
        <v>250</v>
      </c>
      <c r="AT170" s="149" t="s">
        <v>288</v>
      </c>
      <c r="AU170" s="149" t="s">
        <v>86</v>
      </c>
      <c r="AY170" s="17" t="s">
        <v>199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86</v>
      </c>
      <c r="BK170" s="150">
        <f>ROUND(I170*H170,2)</f>
        <v>0</v>
      </c>
      <c r="BL170" s="17" t="s">
        <v>205</v>
      </c>
      <c r="BM170" s="149" t="s">
        <v>3144</v>
      </c>
    </row>
    <row r="171" spans="2:65" s="12" customFormat="1" ht="12">
      <c r="B171" s="151"/>
      <c r="D171" s="152" t="s">
        <v>207</v>
      </c>
      <c r="E171" s="153" t="s">
        <v>1</v>
      </c>
      <c r="F171" s="154" t="s">
        <v>3145</v>
      </c>
      <c r="H171" s="155">
        <v>60.152000000000001</v>
      </c>
      <c r="I171" s="156"/>
      <c r="L171" s="151"/>
      <c r="M171" s="157"/>
      <c r="T171" s="158"/>
      <c r="AT171" s="153" t="s">
        <v>207</v>
      </c>
      <c r="AU171" s="153" t="s">
        <v>86</v>
      </c>
      <c r="AV171" s="12" t="s">
        <v>86</v>
      </c>
      <c r="AW171" s="12" t="s">
        <v>30</v>
      </c>
      <c r="AX171" s="12" t="s">
        <v>73</v>
      </c>
      <c r="AY171" s="153" t="s">
        <v>199</v>
      </c>
    </row>
    <row r="172" spans="2:65" s="13" customFormat="1" ht="12">
      <c r="B172" s="159"/>
      <c r="D172" s="152" t="s">
        <v>207</v>
      </c>
      <c r="E172" s="160" t="s">
        <v>1</v>
      </c>
      <c r="F172" s="161" t="s">
        <v>209</v>
      </c>
      <c r="H172" s="162">
        <v>60.152000000000001</v>
      </c>
      <c r="I172" s="163"/>
      <c r="L172" s="159"/>
      <c r="M172" s="164"/>
      <c r="T172" s="165"/>
      <c r="AT172" s="160" t="s">
        <v>207</v>
      </c>
      <c r="AU172" s="160" t="s">
        <v>86</v>
      </c>
      <c r="AV172" s="13" t="s">
        <v>205</v>
      </c>
      <c r="AW172" s="13" t="s">
        <v>30</v>
      </c>
      <c r="AX172" s="13" t="s">
        <v>80</v>
      </c>
      <c r="AY172" s="160" t="s">
        <v>199</v>
      </c>
    </row>
    <row r="173" spans="2:65" s="1" customFormat="1" ht="24.25" customHeight="1">
      <c r="B173" s="32"/>
      <c r="C173" s="137" t="s">
        <v>269</v>
      </c>
      <c r="D173" s="137" t="s">
        <v>201</v>
      </c>
      <c r="E173" s="138" t="s">
        <v>2996</v>
      </c>
      <c r="F173" s="139" t="s">
        <v>2997</v>
      </c>
      <c r="G173" s="140" t="s">
        <v>213</v>
      </c>
      <c r="H173" s="141">
        <v>8.9960000000000004</v>
      </c>
      <c r="I173" s="142"/>
      <c r="J173" s="143">
        <f>ROUND(I173*H173,2)</f>
        <v>0</v>
      </c>
      <c r="K173" s="144"/>
      <c r="L173" s="32"/>
      <c r="M173" s="145" t="s">
        <v>1</v>
      </c>
      <c r="N173" s="146" t="s">
        <v>39</v>
      </c>
      <c r="P173" s="147">
        <f>O173*H173</f>
        <v>0</v>
      </c>
      <c r="Q173" s="147">
        <v>1.8907700000000001</v>
      </c>
      <c r="R173" s="147">
        <f>Q173*H173</f>
        <v>17.009366920000001</v>
      </c>
      <c r="S173" s="147">
        <v>0</v>
      </c>
      <c r="T173" s="148">
        <f>S173*H173</f>
        <v>0</v>
      </c>
      <c r="AR173" s="149" t="s">
        <v>205</v>
      </c>
      <c r="AT173" s="149" t="s">
        <v>201</v>
      </c>
      <c r="AU173" s="149" t="s">
        <v>86</v>
      </c>
      <c r="AY173" s="17" t="s">
        <v>199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86</v>
      </c>
      <c r="BK173" s="150">
        <f>ROUND(I173*H173,2)</f>
        <v>0</v>
      </c>
      <c r="BL173" s="17" t="s">
        <v>205</v>
      </c>
      <c r="BM173" s="149" t="s">
        <v>3146</v>
      </c>
    </row>
    <row r="174" spans="2:65" s="12" customFormat="1" ht="12">
      <c r="B174" s="151"/>
      <c r="D174" s="152" t="s">
        <v>207</v>
      </c>
      <c r="E174" s="153" t="s">
        <v>1</v>
      </c>
      <c r="F174" s="154" t="s">
        <v>3147</v>
      </c>
      <c r="H174" s="155">
        <v>6.56</v>
      </c>
      <c r="I174" s="156"/>
      <c r="L174" s="151"/>
      <c r="M174" s="157"/>
      <c r="T174" s="158"/>
      <c r="AT174" s="153" t="s">
        <v>207</v>
      </c>
      <c r="AU174" s="153" t="s">
        <v>86</v>
      </c>
      <c r="AV174" s="12" t="s">
        <v>86</v>
      </c>
      <c r="AW174" s="12" t="s">
        <v>30</v>
      </c>
      <c r="AX174" s="12" t="s">
        <v>73</v>
      </c>
      <c r="AY174" s="153" t="s">
        <v>199</v>
      </c>
    </row>
    <row r="175" spans="2:65" s="14" customFormat="1" ht="12">
      <c r="B175" s="166"/>
      <c r="D175" s="152" t="s">
        <v>207</v>
      </c>
      <c r="E175" s="167" t="s">
        <v>1</v>
      </c>
      <c r="F175" s="168" t="s">
        <v>3061</v>
      </c>
      <c r="H175" s="169">
        <v>6.56</v>
      </c>
      <c r="I175" s="170"/>
      <c r="L175" s="166"/>
      <c r="M175" s="171"/>
      <c r="T175" s="172"/>
      <c r="AT175" s="167" t="s">
        <v>207</v>
      </c>
      <c r="AU175" s="167" t="s">
        <v>86</v>
      </c>
      <c r="AV175" s="14" t="s">
        <v>223</v>
      </c>
      <c r="AW175" s="14" t="s">
        <v>30</v>
      </c>
      <c r="AX175" s="14" t="s">
        <v>73</v>
      </c>
      <c r="AY175" s="167" t="s">
        <v>199</v>
      </c>
    </row>
    <row r="176" spans="2:65" s="12" customFormat="1" ht="12">
      <c r="B176" s="151"/>
      <c r="D176" s="152" t="s">
        <v>207</v>
      </c>
      <c r="E176" s="153" t="s">
        <v>1</v>
      </c>
      <c r="F176" s="154" t="s">
        <v>3148</v>
      </c>
      <c r="H176" s="155">
        <v>1.464</v>
      </c>
      <c r="I176" s="156"/>
      <c r="L176" s="151"/>
      <c r="M176" s="157"/>
      <c r="T176" s="158"/>
      <c r="AT176" s="153" t="s">
        <v>207</v>
      </c>
      <c r="AU176" s="153" t="s">
        <v>86</v>
      </c>
      <c r="AV176" s="12" t="s">
        <v>86</v>
      </c>
      <c r="AW176" s="12" t="s">
        <v>30</v>
      </c>
      <c r="AX176" s="12" t="s">
        <v>73</v>
      </c>
      <c r="AY176" s="153" t="s">
        <v>199</v>
      </c>
    </row>
    <row r="177" spans="2:65" s="14" customFormat="1" ht="12">
      <c r="B177" s="166"/>
      <c r="D177" s="152" t="s">
        <v>207</v>
      </c>
      <c r="E177" s="167" t="s">
        <v>1</v>
      </c>
      <c r="F177" s="168" t="s">
        <v>3139</v>
      </c>
      <c r="H177" s="169">
        <v>1.464</v>
      </c>
      <c r="I177" s="170"/>
      <c r="L177" s="166"/>
      <c r="M177" s="171"/>
      <c r="T177" s="172"/>
      <c r="AT177" s="167" t="s">
        <v>207</v>
      </c>
      <c r="AU177" s="167" t="s">
        <v>86</v>
      </c>
      <c r="AV177" s="14" t="s">
        <v>223</v>
      </c>
      <c r="AW177" s="14" t="s">
        <v>30</v>
      </c>
      <c r="AX177" s="14" t="s">
        <v>73</v>
      </c>
      <c r="AY177" s="167" t="s">
        <v>199</v>
      </c>
    </row>
    <row r="178" spans="2:65" s="12" customFormat="1" ht="12">
      <c r="B178" s="151"/>
      <c r="D178" s="152" t="s">
        <v>207</v>
      </c>
      <c r="E178" s="153" t="s">
        <v>1</v>
      </c>
      <c r="F178" s="154" t="s">
        <v>3076</v>
      </c>
      <c r="H178" s="155">
        <v>0.97199999999999998</v>
      </c>
      <c r="I178" s="156"/>
      <c r="L178" s="151"/>
      <c r="M178" s="157"/>
      <c r="T178" s="158"/>
      <c r="AT178" s="153" t="s">
        <v>207</v>
      </c>
      <c r="AU178" s="153" t="s">
        <v>86</v>
      </c>
      <c r="AV178" s="12" t="s">
        <v>86</v>
      </c>
      <c r="AW178" s="12" t="s">
        <v>30</v>
      </c>
      <c r="AX178" s="12" t="s">
        <v>73</v>
      </c>
      <c r="AY178" s="153" t="s">
        <v>199</v>
      </c>
    </row>
    <row r="179" spans="2:65" s="14" customFormat="1" ht="12">
      <c r="B179" s="166"/>
      <c r="D179" s="152" t="s">
        <v>207</v>
      </c>
      <c r="E179" s="167" t="s">
        <v>1</v>
      </c>
      <c r="F179" s="168" t="s">
        <v>3064</v>
      </c>
      <c r="H179" s="169">
        <v>0.97199999999999998</v>
      </c>
      <c r="I179" s="170"/>
      <c r="L179" s="166"/>
      <c r="M179" s="171"/>
      <c r="T179" s="172"/>
      <c r="AT179" s="167" t="s">
        <v>207</v>
      </c>
      <c r="AU179" s="167" t="s">
        <v>86</v>
      </c>
      <c r="AV179" s="14" t="s">
        <v>223</v>
      </c>
      <c r="AW179" s="14" t="s">
        <v>30</v>
      </c>
      <c r="AX179" s="14" t="s">
        <v>73</v>
      </c>
      <c r="AY179" s="167" t="s">
        <v>199</v>
      </c>
    </row>
    <row r="180" spans="2:65" s="13" customFormat="1" ht="12">
      <c r="B180" s="159"/>
      <c r="D180" s="152" t="s">
        <v>207</v>
      </c>
      <c r="E180" s="160" t="s">
        <v>1</v>
      </c>
      <c r="F180" s="161" t="s">
        <v>209</v>
      </c>
      <c r="H180" s="162">
        <v>8.9959999999999987</v>
      </c>
      <c r="I180" s="163"/>
      <c r="L180" s="159"/>
      <c r="M180" s="164"/>
      <c r="T180" s="165"/>
      <c r="AT180" s="160" t="s">
        <v>207</v>
      </c>
      <c r="AU180" s="160" t="s">
        <v>86</v>
      </c>
      <c r="AV180" s="13" t="s">
        <v>205</v>
      </c>
      <c r="AW180" s="13" t="s">
        <v>30</v>
      </c>
      <c r="AX180" s="13" t="s">
        <v>80</v>
      </c>
      <c r="AY180" s="160" t="s">
        <v>199</v>
      </c>
    </row>
    <row r="181" spans="2:65" s="1" customFormat="1" ht="16.5" customHeight="1">
      <c r="B181" s="32"/>
      <c r="C181" s="137" t="s">
        <v>8</v>
      </c>
      <c r="D181" s="137" t="s">
        <v>201</v>
      </c>
      <c r="E181" s="138" t="s">
        <v>3001</v>
      </c>
      <c r="F181" s="139" t="s">
        <v>3002</v>
      </c>
      <c r="G181" s="140" t="s">
        <v>204</v>
      </c>
      <c r="H181" s="141">
        <v>89.965000000000003</v>
      </c>
      <c r="I181" s="142"/>
      <c r="J181" s="143">
        <f>ROUND(I181*H181,2)</f>
        <v>0</v>
      </c>
      <c r="K181" s="144"/>
      <c r="L181" s="32"/>
      <c r="M181" s="145" t="s">
        <v>1</v>
      </c>
      <c r="N181" s="146" t="s">
        <v>39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205</v>
      </c>
      <c r="AT181" s="149" t="s">
        <v>201</v>
      </c>
      <c r="AU181" s="149" t="s">
        <v>86</v>
      </c>
      <c r="AY181" s="17" t="s">
        <v>199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86</v>
      </c>
      <c r="BK181" s="150">
        <f>ROUND(I181*H181,2)</f>
        <v>0</v>
      </c>
      <c r="BL181" s="17" t="s">
        <v>205</v>
      </c>
      <c r="BM181" s="149" t="s">
        <v>3149</v>
      </c>
    </row>
    <row r="182" spans="2:65" s="12" customFormat="1" ht="12">
      <c r="B182" s="151"/>
      <c r="D182" s="152" t="s">
        <v>207</v>
      </c>
      <c r="E182" s="153" t="s">
        <v>1</v>
      </c>
      <c r="F182" s="154" t="s">
        <v>3150</v>
      </c>
      <c r="H182" s="155">
        <v>65.599999999999994</v>
      </c>
      <c r="I182" s="156"/>
      <c r="L182" s="151"/>
      <c r="M182" s="157"/>
      <c r="T182" s="158"/>
      <c r="AT182" s="153" t="s">
        <v>207</v>
      </c>
      <c r="AU182" s="153" t="s">
        <v>86</v>
      </c>
      <c r="AV182" s="12" t="s">
        <v>86</v>
      </c>
      <c r="AW182" s="12" t="s">
        <v>30</v>
      </c>
      <c r="AX182" s="12" t="s">
        <v>73</v>
      </c>
      <c r="AY182" s="153" t="s">
        <v>199</v>
      </c>
    </row>
    <row r="183" spans="2:65" s="14" customFormat="1" ht="12">
      <c r="B183" s="166"/>
      <c r="D183" s="152" t="s">
        <v>207</v>
      </c>
      <c r="E183" s="167" t="s">
        <v>1</v>
      </c>
      <c r="F183" s="168" t="s">
        <v>3061</v>
      </c>
      <c r="H183" s="169">
        <v>65.599999999999994</v>
      </c>
      <c r="I183" s="170"/>
      <c r="L183" s="166"/>
      <c r="M183" s="171"/>
      <c r="T183" s="172"/>
      <c r="AT183" s="167" t="s">
        <v>207</v>
      </c>
      <c r="AU183" s="167" t="s">
        <v>86</v>
      </c>
      <c r="AV183" s="14" t="s">
        <v>223</v>
      </c>
      <c r="AW183" s="14" t="s">
        <v>30</v>
      </c>
      <c r="AX183" s="14" t="s">
        <v>73</v>
      </c>
      <c r="AY183" s="167" t="s">
        <v>199</v>
      </c>
    </row>
    <row r="184" spans="2:65" s="12" customFormat="1" ht="12">
      <c r="B184" s="151"/>
      <c r="D184" s="152" t="s">
        <v>207</v>
      </c>
      <c r="E184" s="153" t="s">
        <v>1</v>
      </c>
      <c r="F184" s="154" t="s">
        <v>3151</v>
      </c>
      <c r="H184" s="155">
        <v>14.645</v>
      </c>
      <c r="I184" s="156"/>
      <c r="L184" s="151"/>
      <c r="M184" s="157"/>
      <c r="T184" s="158"/>
      <c r="AT184" s="153" t="s">
        <v>207</v>
      </c>
      <c r="AU184" s="153" t="s">
        <v>86</v>
      </c>
      <c r="AV184" s="12" t="s">
        <v>86</v>
      </c>
      <c r="AW184" s="12" t="s">
        <v>30</v>
      </c>
      <c r="AX184" s="12" t="s">
        <v>73</v>
      </c>
      <c r="AY184" s="153" t="s">
        <v>199</v>
      </c>
    </row>
    <row r="185" spans="2:65" s="14" customFormat="1" ht="12">
      <c r="B185" s="166"/>
      <c r="D185" s="152" t="s">
        <v>207</v>
      </c>
      <c r="E185" s="167" t="s">
        <v>1</v>
      </c>
      <c r="F185" s="168" t="s">
        <v>3139</v>
      </c>
      <c r="H185" s="169">
        <v>14.645</v>
      </c>
      <c r="I185" s="170"/>
      <c r="L185" s="166"/>
      <c r="M185" s="171"/>
      <c r="T185" s="172"/>
      <c r="AT185" s="167" t="s">
        <v>207</v>
      </c>
      <c r="AU185" s="167" t="s">
        <v>86</v>
      </c>
      <c r="AV185" s="14" t="s">
        <v>223</v>
      </c>
      <c r="AW185" s="14" t="s">
        <v>30</v>
      </c>
      <c r="AX185" s="14" t="s">
        <v>73</v>
      </c>
      <c r="AY185" s="167" t="s">
        <v>199</v>
      </c>
    </row>
    <row r="186" spans="2:65" s="12" customFormat="1" ht="12">
      <c r="B186" s="151"/>
      <c r="D186" s="152" t="s">
        <v>207</v>
      </c>
      <c r="E186" s="153" t="s">
        <v>1</v>
      </c>
      <c r="F186" s="154" t="s">
        <v>3080</v>
      </c>
      <c r="H186" s="155">
        <v>9.7200000000000006</v>
      </c>
      <c r="I186" s="156"/>
      <c r="L186" s="151"/>
      <c r="M186" s="157"/>
      <c r="T186" s="158"/>
      <c r="AT186" s="153" t="s">
        <v>207</v>
      </c>
      <c r="AU186" s="153" t="s">
        <v>86</v>
      </c>
      <c r="AV186" s="12" t="s">
        <v>86</v>
      </c>
      <c r="AW186" s="12" t="s">
        <v>30</v>
      </c>
      <c r="AX186" s="12" t="s">
        <v>73</v>
      </c>
      <c r="AY186" s="153" t="s">
        <v>199</v>
      </c>
    </row>
    <row r="187" spans="2:65" s="14" customFormat="1" ht="12">
      <c r="B187" s="166"/>
      <c r="D187" s="152" t="s">
        <v>207</v>
      </c>
      <c r="E187" s="167" t="s">
        <v>1</v>
      </c>
      <c r="F187" s="168" t="s">
        <v>3064</v>
      </c>
      <c r="H187" s="169">
        <v>9.7200000000000006</v>
      </c>
      <c r="I187" s="170"/>
      <c r="L187" s="166"/>
      <c r="M187" s="171"/>
      <c r="T187" s="172"/>
      <c r="AT187" s="167" t="s">
        <v>207</v>
      </c>
      <c r="AU187" s="167" t="s">
        <v>86</v>
      </c>
      <c r="AV187" s="14" t="s">
        <v>223</v>
      </c>
      <c r="AW187" s="14" t="s">
        <v>30</v>
      </c>
      <c r="AX187" s="14" t="s">
        <v>73</v>
      </c>
      <c r="AY187" s="167" t="s">
        <v>199</v>
      </c>
    </row>
    <row r="188" spans="2:65" s="13" customFormat="1" ht="12">
      <c r="B188" s="159"/>
      <c r="D188" s="152" t="s">
        <v>207</v>
      </c>
      <c r="E188" s="160" t="s">
        <v>1</v>
      </c>
      <c r="F188" s="161" t="s">
        <v>209</v>
      </c>
      <c r="H188" s="162">
        <v>89.964999999999989</v>
      </c>
      <c r="I188" s="163"/>
      <c r="L188" s="159"/>
      <c r="M188" s="164"/>
      <c r="T188" s="165"/>
      <c r="AT188" s="160" t="s">
        <v>207</v>
      </c>
      <c r="AU188" s="160" t="s">
        <v>86</v>
      </c>
      <c r="AV188" s="13" t="s">
        <v>205</v>
      </c>
      <c r="AW188" s="13" t="s">
        <v>30</v>
      </c>
      <c r="AX188" s="13" t="s">
        <v>80</v>
      </c>
      <c r="AY188" s="160" t="s">
        <v>199</v>
      </c>
    </row>
    <row r="189" spans="2:65" s="11" customFormat="1" ht="23" customHeight="1">
      <c r="B189" s="125"/>
      <c r="D189" s="126" t="s">
        <v>72</v>
      </c>
      <c r="E189" s="135" t="s">
        <v>86</v>
      </c>
      <c r="F189" s="135" t="s">
        <v>260</v>
      </c>
      <c r="I189" s="128"/>
      <c r="J189" s="136">
        <f>BK189</f>
        <v>0</v>
      </c>
      <c r="L189" s="125"/>
      <c r="M189" s="130"/>
      <c r="P189" s="131">
        <f>SUM(P190:P204)</f>
        <v>0</v>
      </c>
      <c r="R189" s="131">
        <f>SUM(R190:R204)</f>
        <v>5.4641848599999996</v>
      </c>
      <c r="T189" s="132">
        <f>SUM(T190:T204)</f>
        <v>0</v>
      </c>
      <c r="AR189" s="126" t="s">
        <v>80</v>
      </c>
      <c r="AT189" s="133" t="s">
        <v>72</v>
      </c>
      <c r="AU189" s="133" t="s">
        <v>80</v>
      </c>
      <c r="AY189" s="126" t="s">
        <v>199</v>
      </c>
      <c r="BK189" s="134">
        <f>SUM(BK190:BK204)</f>
        <v>0</v>
      </c>
    </row>
    <row r="190" spans="2:65" s="1" customFormat="1" ht="24.25" customHeight="1">
      <c r="B190" s="32"/>
      <c r="C190" s="137" t="s">
        <v>287</v>
      </c>
      <c r="D190" s="137" t="s">
        <v>201</v>
      </c>
      <c r="E190" s="138" t="s">
        <v>3152</v>
      </c>
      <c r="F190" s="139" t="s">
        <v>3153</v>
      </c>
      <c r="G190" s="140" t="s">
        <v>213</v>
      </c>
      <c r="H190" s="141">
        <v>2.2029999999999998</v>
      </c>
      <c r="I190" s="142"/>
      <c r="J190" s="143">
        <f>ROUND(I190*H190,2)</f>
        <v>0</v>
      </c>
      <c r="K190" s="144"/>
      <c r="L190" s="32"/>
      <c r="M190" s="145" t="s">
        <v>1</v>
      </c>
      <c r="N190" s="146" t="s">
        <v>39</v>
      </c>
      <c r="P190" s="147">
        <f>O190*H190</f>
        <v>0</v>
      </c>
      <c r="Q190" s="147">
        <v>2.3010199999999998</v>
      </c>
      <c r="R190" s="147">
        <f>Q190*H190</f>
        <v>5.0691470599999997</v>
      </c>
      <c r="S190" s="147">
        <v>0</v>
      </c>
      <c r="T190" s="148">
        <f>S190*H190</f>
        <v>0</v>
      </c>
      <c r="AR190" s="149" t="s">
        <v>205</v>
      </c>
      <c r="AT190" s="149" t="s">
        <v>201</v>
      </c>
      <c r="AU190" s="149" t="s">
        <v>86</v>
      </c>
      <c r="AY190" s="17" t="s">
        <v>199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86</v>
      </c>
      <c r="BK190" s="150">
        <f>ROUND(I190*H190,2)</f>
        <v>0</v>
      </c>
      <c r="BL190" s="17" t="s">
        <v>205</v>
      </c>
      <c r="BM190" s="149" t="s">
        <v>3154</v>
      </c>
    </row>
    <row r="191" spans="2:65" s="12" customFormat="1" ht="12">
      <c r="B191" s="151"/>
      <c r="D191" s="152" t="s">
        <v>207</v>
      </c>
      <c r="E191" s="153" t="s">
        <v>1</v>
      </c>
      <c r="F191" s="154" t="s">
        <v>3155</v>
      </c>
      <c r="H191" s="155">
        <v>2.2029999999999998</v>
      </c>
      <c r="I191" s="156"/>
      <c r="L191" s="151"/>
      <c r="M191" s="157"/>
      <c r="T191" s="158"/>
      <c r="AT191" s="153" t="s">
        <v>207</v>
      </c>
      <c r="AU191" s="153" t="s">
        <v>86</v>
      </c>
      <c r="AV191" s="12" t="s">
        <v>86</v>
      </c>
      <c r="AW191" s="12" t="s">
        <v>30</v>
      </c>
      <c r="AX191" s="12" t="s">
        <v>73</v>
      </c>
      <c r="AY191" s="153" t="s">
        <v>199</v>
      </c>
    </row>
    <row r="192" spans="2:65" s="13" customFormat="1" ht="12">
      <c r="B192" s="159"/>
      <c r="D192" s="152" t="s">
        <v>207</v>
      </c>
      <c r="E192" s="160" t="s">
        <v>1</v>
      </c>
      <c r="F192" s="161" t="s">
        <v>3156</v>
      </c>
      <c r="H192" s="162">
        <v>2.2029999999999998</v>
      </c>
      <c r="I192" s="163"/>
      <c r="L192" s="159"/>
      <c r="M192" s="164"/>
      <c r="T192" s="165"/>
      <c r="AT192" s="160" t="s">
        <v>207</v>
      </c>
      <c r="AU192" s="160" t="s">
        <v>86</v>
      </c>
      <c r="AV192" s="13" t="s">
        <v>205</v>
      </c>
      <c r="AW192" s="13" t="s">
        <v>30</v>
      </c>
      <c r="AX192" s="13" t="s">
        <v>80</v>
      </c>
      <c r="AY192" s="160" t="s">
        <v>199</v>
      </c>
    </row>
    <row r="193" spans="2:65" s="1" customFormat="1" ht="16.5" customHeight="1">
      <c r="B193" s="32"/>
      <c r="C193" s="137" t="s">
        <v>3014</v>
      </c>
      <c r="D193" s="137" t="s">
        <v>201</v>
      </c>
      <c r="E193" s="138" t="s">
        <v>335</v>
      </c>
      <c r="F193" s="139" t="s">
        <v>336</v>
      </c>
      <c r="G193" s="140" t="s">
        <v>204</v>
      </c>
      <c r="H193" s="141">
        <v>2.7040000000000002</v>
      </c>
      <c r="I193" s="142"/>
      <c r="J193" s="143">
        <f>ROUND(I193*H193,2)</f>
        <v>0</v>
      </c>
      <c r="K193" s="144"/>
      <c r="L193" s="32"/>
      <c r="M193" s="145" t="s">
        <v>1</v>
      </c>
      <c r="N193" s="146" t="s">
        <v>39</v>
      </c>
      <c r="P193" s="147">
        <f>O193*H193</f>
        <v>0</v>
      </c>
      <c r="Q193" s="147">
        <v>2.47E-3</v>
      </c>
      <c r="R193" s="147">
        <f>Q193*H193</f>
        <v>6.6788800000000008E-3</v>
      </c>
      <c r="S193" s="147">
        <v>0</v>
      </c>
      <c r="T193" s="148">
        <f>S193*H193</f>
        <v>0</v>
      </c>
      <c r="AR193" s="149" t="s">
        <v>205</v>
      </c>
      <c r="AT193" s="149" t="s">
        <v>201</v>
      </c>
      <c r="AU193" s="149" t="s">
        <v>86</v>
      </c>
      <c r="AY193" s="17" t="s">
        <v>199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86</v>
      </c>
      <c r="BK193" s="150">
        <f>ROUND(I193*H193,2)</f>
        <v>0</v>
      </c>
      <c r="BL193" s="17" t="s">
        <v>205</v>
      </c>
      <c r="BM193" s="149" t="s">
        <v>3157</v>
      </c>
    </row>
    <row r="194" spans="2:65" s="12" customFormat="1" ht="12">
      <c r="B194" s="151"/>
      <c r="D194" s="152" t="s">
        <v>207</v>
      </c>
      <c r="E194" s="153" t="s">
        <v>1</v>
      </c>
      <c r="F194" s="154" t="s">
        <v>3158</v>
      </c>
      <c r="H194" s="155">
        <v>2.7040000000000002</v>
      </c>
      <c r="I194" s="156"/>
      <c r="L194" s="151"/>
      <c r="M194" s="157"/>
      <c r="T194" s="158"/>
      <c r="AT194" s="153" t="s">
        <v>207</v>
      </c>
      <c r="AU194" s="153" t="s">
        <v>86</v>
      </c>
      <c r="AV194" s="12" t="s">
        <v>86</v>
      </c>
      <c r="AW194" s="12" t="s">
        <v>30</v>
      </c>
      <c r="AX194" s="12" t="s">
        <v>73</v>
      </c>
      <c r="AY194" s="153" t="s">
        <v>199</v>
      </c>
    </row>
    <row r="195" spans="2:65" s="13" customFormat="1" ht="12">
      <c r="B195" s="159"/>
      <c r="D195" s="152" t="s">
        <v>207</v>
      </c>
      <c r="E195" s="160" t="s">
        <v>1</v>
      </c>
      <c r="F195" s="161" t="s">
        <v>3159</v>
      </c>
      <c r="H195" s="162">
        <v>2.7040000000000002</v>
      </c>
      <c r="I195" s="163"/>
      <c r="L195" s="159"/>
      <c r="M195" s="164"/>
      <c r="T195" s="165"/>
      <c r="AT195" s="160" t="s">
        <v>207</v>
      </c>
      <c r="AU195" s="160" t="s">
        <v>86</v>
      </c>
      <c r="AV195" s="13" t="s">
        <v>205</v>
      </c>
      <c r="AW195" s="13" t="s">
        <v>30</v>
      </c>
      <c r="AX195" s="13" t="s">
        <v>80</v>
      </c>
      <c r="AY195" s="160" t="s">
        <v>199</v>
      </c>
    </row>
    <row r="196" spans="2:65" s="1" customFormat="1" ht="16.5" customHeight="1">
      <c r="B196" s="32"/>
      <c r="C196" s="137" t="s">
        <v>293</v>
      </c>
      <c r="D196" s="137" t="s">
        <v>201</v>
      </c>
      <c r="E196" s="138" t="s">
        <v>341</v>
      </c>
      <c r="F196" s="139" t="s">
        <v>342</v>
      </c>
      <c r="G196" s="140" t="s">
        <v>204</v>
      </c>
      <c r="H196" s="141">
        <v>2.7040000000000002</v>
      </c>
      <c r="I196" s="142"/>
      <c r="J196" s="143">
        <f>ROUND(I196*H196,2)</f>
        <v>0</v>
      </c>
      <c r="K196" s="144"/>
      <c r="L196" s="32"/>
      <c r="M196" s="145" t="s">
        <v>1</v>
      </c>
      <c r="N196" s="146" t="s">
        <v>39</v>
      </c>
      <c r="P196" s="147">
        <f>O196*H196</f>
        <v>0</v>
      </c>
      <c r="Q196" s="147">
        <v>0</v>
      </c>
      <c r="R196" s="147">
        <f>Q196*H196</f>
        <v>0</v>
      </c>
      <c r="S196" s="147">
        <v>0</v>
      </c>
      <c r="T196" s="148">
        <f>S196*H196</f>
        <v>0</v>
      </c>
      <c r="AR196" s="149" t="s">
        <v>205</v>
      </c>
      <c r="AT196" s="149" t="s">
        <v>201</v>
      </c>
      <c r="AU196" s="149" t="s">
        <v>86</v>
      </c>
      <c r="AY196" s="17" t="s">
        <v>199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86</v>
      </c>
      <c r="BK196" s="150">
        <f>ROUND(I196*H196,2)</f>
        <v>0</v>
      </c>
      <c r="BL196" s="17" t="s">
        <v>205</v>
      </c>
      <c r="BM196" s="149" t="s">
        <v>3160</v>
      </c>
    </row>
    <row r="197" spans="2:65" s="12" customFormat="1" ht="12">
      <c r="B197" s="151"/>
      <c r="D197" s="152" t="s">
        <v>207</v>
      </c>
      <c r="E197" s="153" t="s">
        <v>1</v>
      </c>
      <c r="F197" s="154" t="s">
        <v>3158</v>
      </c>
      <c r="H197" s="155">
        <v>2.7040000000000002</v>
      </c>
      <c r="I197" s="156"/>
      <c r="L197" s="151"/>
      <c r="M197" s="157"/>
      <c r="T197" s="158"/>
      <c r="AT197" s="153" t="s">
        <v>207</v>
      </c>
      <c r="AU197" s="153" t="s">
        <v>86</v>
      </c>
      <c r="AV197" s="12" t="s">
        <v>86</v>
      </c>
      <c r="AW197" s="12" t="s">
        <v>30</v>
      </c>
      <c r="AX197" s="12" t="s">
        <v>73</v>
      </c>
      <c r="AY197" s="153" t="s">
        <v>199</v>
      </c>
    </row>
    <row r="198" spans="2:65" s="13" customFormat="1" ht="12">
      <c r="B198" s="159"/>
      <c r="D198" s="152" t="s">
        <v>207</v>
      </c>
      <c r="E198" s="160" t="s">
        <v>1</v>
      </c>
      <c r="F198" s="161" t="s">
        <v>3159</v>
      </c>
      <c r="H198" s="162">
        <v>2.7040000000000002</v>
      </c>
      <c r="I198" s="163"/>
      <c r="L198" s="159"/>
      <c r="M198" s="164"/>
      <c r="T198" s="165"/>
      <c r="AT198" s="160" t="s">
        <v>207</v>
      </c>
      <c r="AU198" s="160" t="s">
        <v>86</v>
      </c>
      <c r="AV198" s="13" t="s">
        <v>205</v>
      </c>
      <c r="AW198" s="13" t="s">
        <v>30</v>
      </c>
      <c r="AX198" s="13" t="s">
        <v>80</v>
      </c>
      <c r="AY198" s="160" t="s">
        <v>199</v>
      </c>
    </row>
    <row r="199" spans="2:65" s="1" customFormat="1" ht="21.75" customHeight="1">
      <c r="B199" s="32"/>
      <c r="C199" s="137" t="s">
        <v>298</v>
      </c>
      <c r="D199" s="137" t="s">
        <v>201</v>
      </c>
      <c r="E199" s="138" t="s">
        <v>364</v>
      </c>
      <c r="F199" s="139" t="s">
        <v>365</v>
      </c>
      <c r="G199" s="140" t="s">
        <v>247</v>
      </c>
      <c r="H199" s="141">
        <v>0.28599999999999998</v>
      </c>
      <c r="I199" s="142"/>
      <c r="J199" s="143">
        <f>ROUND(I199*H199,2)</f>
        <v>0</v>
      </c>
      <c r="K199" s="144"/>
      <c r="L199" s="32"/>
      <c r="M199" s="145" t="s">
        <v>1</v>
      </c>
      <c r="N199" s="146" t="s">
        <v>39</v>
      </c>
      <c r="P199" s="147">
        <f>O199*H199</f>
        <v>0</v>
      </c>
      <c r="Q199" s="147">
        <v>1.0606199999999999</v>
      </c>
      <c r="R199" s="147">
        <f>Q199*H199</f>
        <v>0.30333731999999997</v>
      </c>
      <c r="S199" s="147">
        <v>0</v>
      </c>
      <c r="T199" s="148">
        <f>S199*H199</f>
        <v>0</v>
      </c>
      <c r="AR199" s="149" t="s">
        <v>205</v>
      </c>
      <c r="AT199" s="149" t="s">
        <v>201</v>
      </c>
      <c r="AU199" s="149" t="s">
        <v>86</v>
      </c>
      <c r="AY199" s="17" t="s">
        <v>199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86</v>
      </c>
      <c r="BK199" s="150">
        <f>ROUND(I199*H199,2)</f>
        <v>0</v>
      </c>
      <c r="BL199" s="17" t="s">
        <v>205</v>
      </c>
      <c r="BM199" s="149" t="s">
        <v>3161</v>
      </c>
    </row>
    <row r="200" spans="2:65" s="12" customFormat="1" ht="12">
      <c r="B200" s="151"/>
      <c r="D200" s="152" t="s">
        <v>207</v>
      </c>
      <c r="E200" s="153" t="s">
        <v>1</v>
      </c>
      <c r="F200" s="154" t="s">
        <v>3162</v>
      </c>
      <c r="H200" s="155">
        <v>0.28599999999999998</v>
      </c>
      <c r="I200" s="156"/>
      <c r="L200" s="151"/>
      <c r="M200" s="157"/>
      <c r="T200" s="158"/>
      <c r="AT200" s="153" t="s">
        <v>207</v>
      </c>
      <c r="AU200" s="153" t="s">
        <v>86</v>
      </c>
      <c r="AV200" s="12" t="s">
        <v>86</v>
      </c>
      <c r="AW200" s="12" t="s">
        <v>30</v>
      </c>
      <c r="AX200" s="12" t="s">
        <v>73</v>
      </c>
      <c r="AY200" s="153" t="s">
        <v>199</v>
      </c>
    </row>
    <row r="201" spans="2:65" s="13" customFormat="1" ht="12">
      <c r="B201" s="159"/>
      <c r="D201" s="152" t="s">
        <v>207</v>
      </c>
      <c r="E201" s="160" t="s">
        <v>1</v>
      </c>
      <c r="F201" s="161" t="s">
        <v>368</v>
      </c>
      <c r="H201" s="162">
        <v>0.28599999999999998</v>
      </c>
      <c r="I201" s="163"/>
      <c r="L201" s="159"/>
      <c r="M201" s="164"/>
      <c r="T201" s="165"/>
      <c r="AT201" s="160" t="s">
        <v>207</v>
      </c>
      <c r="AU201" s="160" t="s">
        <v>86</v>
      </c>
      <c r="AV201" s="13" t="s">
        <v>205</v>
      </c>
      <c r="AW201" s="13" t="s">
        <v>30</v>
      </c>
      <c r="AX201" s="13" t="s">
        <v>80</v>
      </c>
      <c r="AY201" s="160" t="s">
        <v>199</v>
      </c>
    </row>
    <row r="202" spans="2:65" s="1" customFormat="1" ht="16.5" customHeight="1">
      <c r="B202" s="32"/>
      <c r="C202" s="137" t="s">
        <v>302</v>
      </c>
      <c r="D202" s="137" t="s">
        <v>201</v>
      </c>
      <c r="E202" s="138" t="s">
        <v>3163</v>
      </c>
      <c r="F202" s="139" t="s">
        <v>3164</v>
      </c>
      <c r="G202" s="140" t="s">
        <v>247</v>
      </c>
      <c r="H202" s="141">
        <v>0.08</v>
      </c>
      <c r="I202" s="142"/>
      <c r="J202" s="143">
        <f>ROUND(I202*H202,2)</f>
        <v>0</v>
      </c>
      <c r="K202" s="144"/>
      <c r="L202" s="32"/>
      <c r="M202" s="145" t="s">
        <v>1</v>
      </c>
      <c r="N202" s="146" t="s">
        <v>39</v>
      </c>
      <c r="P202" s="147">
        <f>O202*H202</f>
        <v>0</v>
      </c>
      <c r="Q202" s="147">
        <v>1.06277</v>
      </c>
      <c r="R202" s="147">
        <f>Q202*H202</f>
        <v>8.5021600000000003E-2</v>
      </c>
      <c r="S202" s="147">
        <v>0</v>
      </c>
      <c r="T202" s="148">
        <f>S202*H202</f>
        <v>0</v>
      </c>
      <c r="AR202" s="149" t="s">
        <v>205</v>
      </c>
      <c r="AT202" s="149" t="s">
        <v>201</v>
      </c>
      <c r="AU202" s="149" t="s">
        <v>86</v>
      </c>
      <c r="AY202" s="17" t="s">
        <v>199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86</v>
      </c>
      <c r="BK202" s="150">
        <f>ROUND(I202*H202,2)</f>
        <v>0</v>
      </c>
      <c r="BL202" s="17" t="s">
        <v>205</v>
      </c>
      <c r="BM202" s="149" t="s">
        <v>3165</v>
      </c>
    </row>
    <row r="203" spans="2:65" s="12" customFormat="1" ht="12">
      <c r="B203" s="151"/>
      <c r="D203" s="152" t="s">
        <v>207</v>
      </c>
      <c r="E203" s="153" t="s">
        <v>1</v>
      </c>
      <c r="F203" s="154" t="s">
        <v>3166</v>
      </c>
      <c r="H203" s="155">
        <v>0.08</v>
      </c>
      <c r="I203" s="156"/>
      <c r="L203" s="151"/>
      <c r="M203" s="157"/>
      <c r="T203" s="158"/>
      <c r="AT203" s="153" t="s">
        <v>207</v>
      </c>
      <c r="AU203" s="153" t="s">
        <v>86</v>
      </c>
      <c r="AV203" s="12" t="s">
        <v>86</v>
      </c>
      <c r="AW203" s="12" t="s">
        <v>30</v>
      </c>
      <c r="AX203" s="12" t="s">
        <v>73</v>
      </c>
      <c r="AY203" s="153" t="s">
        <v>199</v>
      </c>
    </row>
    <row r="204" spans="2:65" s="13" customFormat="1" ht="12">
      <c r="B204" s="159"/>
      <c r="D204" s="152" t="s">
        <v>207</v>
      </c>
      <c r="E204" s="160" t="s">
        <v>1</v>
      </c>
      <c r="F204" s="161" t="s">
        <v>209</v>
      </c>
      <c r="H204" s="162">
        <v>0.08</v>
      </c>
      <c r="I204" s="163"/>
      <c r="L204" s="159"/>
      <c r="M204" s="164"/>
      <c r="T204" s="165"/>
      <c r="AT204" s="160" t="s">
        <v>207</v>
      </c>
      <c r="AU204" s="160" t="s">
        <v>86</v>
      </c>
      <c r="AV204" s="13" t="s">
        <v>205</v>
      </c>
      <c r="AW204" s="13" t="s">
        <v>30</v>
      </c>
      <c r="AX204" s="13" t="s">
        <v>80</v>
      </c>
      <c r="AY204" s="160" t="s">
        <v>199</v>
      </c>
    </row>
    <row r="205" spans="2:65" s="11" customFormat="1" ht="23" customHeight="1">
      <c r="B205" s="125"/>
      <c r="D205" s="126" t="s">
        <v>72</v>
      </c>
      <c r="E205" s="135" t="s">
        <v>223</v>
      </c>
      <c r="F205" s="135" t="s">
        <v>442</v>
      </c>
      <c r="I205" s="128"/>
      <c r="J205" s="136">
        <f>BK205</f>
        <v>0</v>
      </c>
      <c r="L205" s="125"/>
      <c r="M205" s="130"/>
      <c r="P205" s="131">
        <f>SUM(P206:P207)</f>
        <v>0</v>
      </c>
      <c r="R205" s="131">
        <f>SUM(R206:R207)</f>
        <v>0.36</v>
      </c>
      <c r="T205" s="132">
        <f>SUM(T206:T207)</f>
        <v>0</v>
      </c>
      <c r="AR205" s="126" t="s">
        <v>80</v>
      </c>
      <c r="AT205" s="133" t="s">
        <v>72</v>
      </c>
      <c r="AU205" s="133" t="s">
        <v>80</v>
      </c>
      <c r="AY205" s="126" t="s">
        <v>199</v>
      </c>
      <c r="BK205" s="134">
        <f>SUM(BK206:BK207)</f>
        <v>0</v>
      </c>
    </row>
    <row r="206" spans="2:65" s="1" customFormat="1" ht="24.25" customHeight="1">
      <c r="B206" s="32"/>
      <c r="C206" s="137" t="s">
        <v>307</v>
      </c>
      <c r="D206" s="137" t="s">
        <v>201</v>
      </c>
      <c r="E206" s="138" t="s">
        <v>3167</v>
      </c>
      <c r="F206" s="139" t="s">
        <v>3168</v>
      </c>
      <c r="G206" s="140" t="s">
        <v>296</v>
      </c>
      <c r="H206" s="141">
        <v>1</v>
      </c>
      <c r="I206" s="142"/>
      <c r="J206" s="143">
        <f>ROUND(I206*H206,2)</f>
        <v>0</v>
      </c>
      <c r="K206" s="144"/>
      <c r="L206" s="32"/>
      <c r="M206" s="145" t="s">
        <v>1</v>
      </c>
      <c r="N206" s="146" t="s">
        <v>39</v>
      </c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AR206" s="149" t="s">
        <v>205</v>
      </c>
      <c r="AT206" s="149" t="s">
        <v>201</v>
      </c>
      <c r="AU206" s="149" t="s">
        <v>86</v>
      </c>
      <c r="AY206" s="17" t="s">
        <v>199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86</v>
      </c>
      <c r="BK206" s="150">
        <f>ROUND(I206*H206,2)</f>
        <v>0</v>
      </c>
      <c r="BL206" s="17" t="s">
        <v>205</v>
      </c>
      <c r="BM206" s="149" t="s">
        <v>3169</v>
      </c>
    </row>
    <row r="207" spans="2:65" s="1" customFormat="1" ht="62.75" customHeight="1">
      <c r="B207" s="32"/>
      <c r="C207" s="173" t="s">
        <v>313</v>
      </c>
      <c r="D207" s="173" t="s">
        <v>288</v>
      </c>
      <c r="E207" s="174" t="s">
        <v>3170</v>
      </c>
      <c r="F207" s="175" t="s">
        <v>3171</v>
      </c>
      <c r="G207" s="176" t="s">
        <v>296</v>
      </c>
      <c r="H207" s="177">
        <v>1</v>
      </c>
      <c r="I207" s="178"/>
      <c r="J207" s="179">
        <f>ROUND(I207*H207,2)</f>
        <v>0</v>
      </c>
      <c r="K207" s="180"/>
      <c r="L207" s="181"/>
      <c r="M207" s="182" t="s">
        <v>1</v>
      </c>
      <c r="N207" s="183" t="s">
        <v>39</v>
      </c>
      <c r="P207" s="147">
        <f>O207*H207</f>
        <v>0</v>
      </c>
      <c r="Q207" s="147">
        <v>0.36</v>
      </c>
      <c r="R207" s="147">
        <f>Q207*H207</f>
        <v>0.36</v>
      </c>
      <c r="S207" s="147">
        <v>0</v>
      </c>
      <c r="T207" s="148">
        <f>S207*H207</f>
        <v>0</v>
      </c>
      <c r="AR207" s="149" t="s">
        <v>250</v>
      </c>
      <c r="AT207" s="149" t="s">
        <v>288</v>
      </c>
      <c r="AU207" s="149" t="s">
        <v>86</v>
      </c>
      <c r="AY207" s="17" t="s">
        <v>199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86</v>
      </c>
      <c r="BK207" s="150">
        <f>ROUND(I207*H207,2)</f>
        <v>0</v>
      </c>
      <c r="BL207" s="17" t="s">
        <v>205</v>
      </c>
      <c r="BM207" s="149" t="s">
        <v>3172</v>
      </c>
    </row>
    <row r="208" spans="2:65" s="11" customFormat="1" ht="23" customHeight="1">
      <c r="B208" s="125"/>
      <c r="D208" s="126" t="s">
        <v>72</v>
      </c>
      <c r="E208" s="135" t="s">
        <v>250</v>
      </c>
      <c r="F208" s="135" t="s">
        <v>892</v>
      </c>
      <c r="I208" s="128"/>
      <c r="J208" s="136">
        <f>BK208</f>
        <v>0</v>
      </c>
      <c r="L208" s="125"/>
      <c r="M208" s="130"/>
      <c r="P208" s="131">
        <f>SUM(P209:P224)</f>
        <v>0</v>
      </c>
      <c r="R208" s="131">
        <f>SUM(R209:R224)</f>
        <v>1.3519599999999998</v>
      </c>
      <c r="T208" s="132">
        <f>SUM(T209:T224)</f>
        <v>0</v>
      </c>
      <c r="AR208" s="126" t="s">
        <v>80</v>
      </c>
      <c r="AT208" s="133" t="s">
        <v>72</v>
      </c>
      <c r="AU208" s="133" t="s">
        <v>80</v>
      </c>
      <c r="AY208" s="126" t="s">
        <v>199</v>
      </c>
      <c r="BK208" s="134">
        <f>SUM(BK209:BK224)</f>
        <v>0</v>
      </c>
    </row>
    <row r="209" spans="2:65" s="1" customFormat="1" ht="24.25" customHeight="1">
      <c r="B209" s="32"/>
      <c r="C209" s="137" t="s">
        <v>319</v>
      </c>
      <c r="D209" s="137" t="s">
        <v>201</v>
      </c>
      <c r="E209" s="138" t="s">
        <v>3081</v>
      </c>
      <c r="F209" s="139" t="s">
        <v>3082</v>
      </c>
      <c r="G209" s="140" t="s">
        <v>264</v>
      </c>
      <c r="H209" s="141">
        <v>82</v>
      </c>
      <c r="I209" s="142"/>
      <c r="J209" s="143">
        <f>ROUND(I209*H209,2)</f>
        <v>0</v>
      </c>
      <c r="K209" s="144"/>
      <c r="L209" s="32"/>
      <c r="M209" s="145" t="s">
        <v>1</v>
      </c>
      <c r="N209" s="146" t="s">
        <v>39</v>
      </c>
      <c r="P209" s="147">
        <f>O209*H209</f>
        <v>0</v>
      </c>
      <c r="Q209" s="147">
        <v>1.0000000000000001E-5</v>
      </c>
      <c r="R209" s="147">
        <f>Q209*H209</f>
        <v>8.2000000000000009E-4</v>
      </c>
      <c r="S209" s="147">
        <v>0</v>
      </c>
      <c r="T209" s="148">
        <f>S209*H209</f>
        <v>0</v>
      </c>
      <c r="AR209" s="149" t="s">
        <v>205</v>
      </c>
      <c r="AT209" s="149" t="s">
        <v>201</v>
      </c>
      <c r="AU209" s="149" t="s">
        <v>86</v>
      </c>
      <c r="AY209" s="17" t="s">
        <v>199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86</v>
      </c>
      <c r="BK209" s="150">
        <f>ROUND(I209*H209,2)</f>
        <v>0</v>
      </c>
      <c r="BL209" s="17" t="s">
        <v>205</v>
      </c>
      <c r="BM209" s="149" t="s">
        <v>3173</v>
      </c>
    </row>
    <row r="210" spans="2:65" s="12" customFormat="1" ht="12">
      <c r="B210" s="151"/>
      <c r="D210" s="152" t="s">
        <v>207</v>
      </c>
      <c r="E210" s="153" t="s">
        <v>1</v>
      </c>
      <c r="F210" s="154" t="s">
        <v>3174</v>
      </c>
      <c r="H210" s="155">
        <v>82</v>
      </c>
      <c r="I210" s="156"/>
      <c r="L210" s="151"/>
      <c r="M210" s="157"/>
      <c r="T210" s="158"/>
      <c r="AT210" s="153" t="s">
        <v>207</v>
      </c>
      <c r="AU210" s="153" t="s">
        <v>86</v>
      </c>
      <c r="AV210" s="12" t="s">
        <v>86</v>
      </c>
      <c r="AW210" s="12" t="s">
        <v>30</v>
      </c>
      <c r="AX210" s="12" t="s">
        <v>73</v>
      </c>
      <c r="AY210" s="153" t="s">
        <v>199</v>
      </c>
    </row>
    <row r="211" spans="2:65" s="13" customFormat="1" ht="12">
      <c r="B211" s="159"/>
      <c r="D211" s="152" t="s">
        <v>207</v>
      </c>
      <c r="E211" s="160" t="s">
        <v>1</v>
      </c>
      <c r="F211" s="161" t="s">
        <v>209</v>
      </c>
      <c r="H211" s="162">
        <v>82</v>
      </c>
      <c r="I211" s="163"/>
      <c r="L211" s="159"/>
      <c r="M211" s="164"/>
      <c r="T211" s="165"/>
      <c r="AT211" s="160" t="s">
        <v>207</v>
      </c>
      <c r="AU211" s="160" t="s">
        <v>86</v>
      </c>
      <c r="AV211" s="13" t="s">
        <v>205</v>
      </c>
      <c r="AW211" s="13" t="s">
        <v>30</v>
      </c>
      <c r="AX211" s="13" t="s">
        <v>80</v>
      </c>
      <c r="AY211" s="160" t="s">
        <v>199</v>
      </c>
    </row>
    <row r="212" spans="2:65" s="1" customFormat="1" ht="16.5" customHeight="1">
      <c r="B212" s="32"/>
      <c r="C212" s="173" t="s">
        <v>7</v>
      </c>
      <c r="D212" s="173" t="s">
        <v>288</v>
      </c>
      <c r="E212" s="174" t="s">
        <v>3084</v>
      </c>
      <c r="F212" s="175" t="s">
        <v>3085</v>
      </c>
      <c r="G212" s="176" t="s">
        <v>296</v>
      </c>
      <c r="H212" s="177">
        <v>15</v>
      </c>
      <c r="I212" s="178"/>
      <c r="J212" s="179">
        <f>ROUND(I212*H212,2)</f>
        <v>0</v>
      </c>
      <c r="K212" s="180"/>
      <c r="L212" s="181"/>
      <c r="M212" s="182" t="s">
        <v>1</v>
      </c>
      <c r="N212" s="183" t="s">
        <v>39</v>
      </c>
      <c r="P212" s="147">
        <f>O212*H212</f>
        <v>0</v>
      </c>
      <c r="Q212" s="147">
        <v>1.6320000000000001E-2</v>
      </c>
      <c r="R212" s="147">
        <f>Q212*H212</f>
        <v>0.24480000000000002</v>
      </c>
      <c r="S212" s="147">
        <v>0</v>
      </c>
      <c r="T212" s="148">
        <f>S212*H212</f>
        <v>0</v>
      </c>
      <c r="AR212" s="149" t="s">
        <v>250</v>
      </c>
      <c r="AT212" s="149" t="s">
        <v>288</v>
      </c>
      <c r="AU212" s="149" t="s">
        <v>86</v>
      </c>
      <c r="AY212" s="17" t="s">
        <v>199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86</v>
      </c>
      <c r="BK212" s="150">
        <f>ROUND(I212*H212,2)</f>
        <v>0</v>
      </c>
      <c r="BL212" s="17" t="s">
        <v>205</v>
      </c>
      <c r="BM212" s="149" t="s">
        <v>3175</v>
      </c>
    </row>
    <row r="213" spans="2:65" s="12" customFormat="1" ht="12">
      <c r="B213" s="151"/>
      <c r="D213" s="152" t="s">
        <v>207</v>
      </c>
      <c r="E213" s="153" t="s">
        <v>1</v>
      </c>
      <c r="F213" s="154" t="s">
        <v>3176</v>
      </c>
      <c r="H213" s="155">
        <v>15.032999999999999</v>
      </c>
      <c r="I213" s="156"/>
      <c r="L213" s="151"/>
      <c r="M213" s="157"/>
      <c r="T213" s="158"/>
      <c r="AT213" s="153" t="s">
        <v>207</v>
      </c>
      <c r="AU213" s="153" t="s">
        <v>86</v>
      </c>
      <c r="AV213" s="12" t="s">
        <v>86</v>
      </c>
      <c r="AW213" s="12" t="s">
        <v>30</v>
      </c>
      <c r="AX213" s="12" t="s">
        <v>73</v>
      </c>
      <c r="AY213" s="153" t="s">
        <v>199</v>
      </c>
    </row>
    <row r="214" spans="2:65" s="13" customFormat="1" ht="12">
      <c r="B214" s="159"/>
      <c r="D214" s="152" t="s">
        <v>207</v>
      </c>
      <c r="E214" s="160" t="s">
        <v>1</v>
      </c>
      <c r="F214" s="161" t="s">
        <v>209</v>
      </c>
      <c r="H214" s="162">
        <v>15.032999999999999</v>
      </c>
      <c r="I214" s="163"/>
      <c r="L214" s="159"/>
      <c r="M214" s="164"/>
      <c r="T214" s="165"/>
      <c r="AT214" s="160" t="s">
        <v>207</v>
      </c>
      <c r="AU214" s="160" t="s">
        <v>86</v>
      </c>
      <c r="AV214" s="13" t="s">
        <v>205</v>
      </c>
      <c r="AW214" s="13" t="s">
        <v>30</v>
      </c>
      <c r="AX214" s="13" t="s">
        <v>73</v>
      </c>
      <c r="AY214" s="160" t="s">
        <v>199</v>
      </c>
    </row>
    <row r="215" spans="2:65" s="12" customFormat="1" ht="12">
      <c r="B215" s="151"/>
      <c r="D215" s="152" t="s">
        <v>207</v>
      </c>
      <c r="E215" s="153" t="s">
        <v>1</v>
      </c>
      <c r="F215" s="154" t="s">
        <v>3177</v>
      </c>
      <c r="H215" s="155">
        <v>15</v>
      </c>
      <c r="I215" s="156"/>
      <c r="L215" s="151"/>
      <c r="M215" s="157"/>
      <c r="T215" s="158"/>
      <c r="AT215" s="153" t="s">
        <v>207</v>
      </c>
      <c r="AU215" s="153" t="s">
        <v>86</v>
      </c>
      <c r="AV215" s="12" t="s">
        <v>86</v>
      </c>
      <c r="AW215" s="12" t="s">
        <v>30</v>
      </c>
      <c r="AX215" s="12" t="s">
        <v>73</v>
      </c>
      <c r="AY215" s="153" t="s">
        <v>199</v>
      </c>
    </row>
    <row r="216" spans="2:65" s="13" customFormat="1" ht="12">
      <c r="B216" s="159"/>
      <c r="D216" s="152" t="s">
        <v>207</v>
      </c>
      <c r="E216" s="160" t="s">
        <v>1</v>
      </c>
      <c r="F216" s="161" t="s">
        <v>3088</v>
      </c>
      <c r="H216" s="162">
        <v>15</v>
      </c>
      <c r="I216" s="163"/>
      <c r="L216" s="159"/>
      <c r="M216" s="164"/>
      <c r="T216" s="165"/>
      <c r="AT216" s="160" t="s">
        <v>207</v>
      </c>
      <c r="AU216" s="160" t="s">
        <v>86</v>
      </c>
      <c r="AV216" s="13" t="s">
        <v>205</v>
      </c>
      <c r="AW216" s="13" t="s">
        <v>30</v>
      </c>
      <c r="AX216" s="13" t="s">
        <v>80</v>
      </c>
      <c r="AY216" s="160" t="s">
        <v>199</v>
      </c>
    </row>
    <row r="217" spans="2:65" s="1" customFormat="1" ht="33" customHeight="1">
      <c r="B217" s="32"/>
      <c r="C217" s="137" t="s">
        <v>329</v>
      </c>
      <c r="D217" s="137" t="s">
        <v>201</v>
      </c>
      <c r="E217" s="138" t="s">
        <v>3178</v>
      </c>
      <c r="F217" s="139" t="s">
        <v>3179</v>
      </c>
      <c r="G217" s="140" t="s">
        <v>296</v>
      </c>
      <c r="H217" s="141">
        <v>4</v>
      </c>
      <c r="I217" s="142"/>
      <c r="J217" s="143">
        <f t="shared" ref="J217:J222" si="0">ROUND(I217*H217,2)</f>
        <v>0</v>
      </c>
      <c r="K217" s="144"/>
      <c r="L217" s="32"/>
      <c r="M217" s="145" t="s">
        <v>1</v>
      </c>
      <c r="N217" s="146" t="s">
        <v>39</v>
      </c>
      <c r="P217" s="147">
        <f t="shared" ref="P217:P222" si="1">O217*H217</f>
        <v>0</v>
      </c>
      <c r="Q217" s="147">
        <v>0</v>
      </c>
      <c r="R217" s="147">
        <f t="shared" ref="R217:R222" si="2">Q217*H217</f>
        <v>0</v>
      </c>
      <c r="S217" s="147">
        <v>0</v>
      </c>
      <c r="T217" s="148">
        <f t="shared" ref="T217:T222" si="3">S217*H217</f>
        <v>0</v>
      </c>
      <c r="AR217" s="149" t="s">
        <v>205</v>
      </c>
      <c r="AT217" s="149" t="s">
        <v>201</v>
      </c>
      <c r="AU217" s="149" t="s">
        <v>86</v>
      </c>
      <c r="AY217" s="17" t="s">
        <v>199</v>
      </c>
      <c r="BE217" s="150">
        <f t="shared" ref="BE217:BE222" si="4">IF(N217="základní",J217,0)</f>
        <v>0</v>
      </c>
      <c r="BF217" s="150">
        <f t="shared" ref="BF217:BF222" si="5">IF(N217="snížená",J217,0)</f>
        <v>0</v>
      </c>
      <c r="BG217" s="150">
        <f t="shared" ref="BG217:BG222" si="6">IF(N217="zákl. přenesená",J217,0)</f>
        <v>0</v>
      </c>
      <c r="BH217" s="150">
        <f t="shared" ref="BH217:BH222" si="7">IF(N217="sníž. přenesená",J217,0)</f>
        <v>0</v>
      </c>
      <c r="BI217" s="150">
        <f t="shared" ref="BI217:BI222" si="8">IF(N217="nulová",J217,0)</f>
        <v>0</v>
      </c>
      <c r="BJ217" s="17" t="s">
        <v>86</v>
      </c>
      <c r="BK217" s="150">
        <f t="shared" ref="BK217:BK222" si="9">ROUND(I217*H217,2)</f>
        <v>0</v>
      </c>
      <c r="BL217" s="17" t="s">
        <v>205</v>
      </c>
      <c r="BM217" s="149" t="s">
        <v>3180</v>
      </c>
    </row>
    <row r="218" spans="2:65" s="1" customFormat="1" ht="24.25" customHeight="1">
      <c r="B218" s="32"/>
      <c r="C218" s="173" t="s">
        <v>334</v>
      </c>
      <c r="D218" s="173" t="s">
        <v>288</v>
      </c>
      <c r="E218" s="174" t="s">
        <v>3181</v>
      </c>
      <c r="F218" s="175" t="s">
        <v>3182</v>
      </c>
      <c r="G218" s="176" t="s">
        <v>296</v>
      </c>
      <c r="H218" s="177">
        <v>4</v>
      </c>
      <c r="I218" s="178"/>
      <c r="J218" s="179">
        <f t="shared" si="0"/>
        <v>0</v>
      </c>
      <c r="K218" s="180"/>
      <c r="L218" s="181"/>
      <c r="M218" s="182" t="s">
        <v>1</v>
      </c>
      <c r="N218" s="183" t="s">
        <v>39</v>
      </c>
      <c r="P218" s="147">
        <f t="shared" si="1"/>
        <v>0</v>
      </c>
      <c r="Q218" s="147">
        <v>7.2000000000000005E-4</v>
      </c>
      <c r="R218" s="147">
        <f t="shared" si="2"/>
        <v>2.8800000000000002E-3</v>
      </c>
      <c r="S218" s="147">
        <v>0</v>
      </c>
      <c r="T218" s="148">
        <f t="shared" si="3"/>
        <v>0</v>
      </c>
      <c r="AR218" s="149" t="s">
        <v>384</v>
      </c>
      <c r="AT218" s="149" t="s">
        <v>288</v>
      </c>
      <c r="AU218" s="149" t="s">
        <v>86</v>
      </c>
      <c r="AY218" s="17" t="s">
        <v>199</v>
      </c>
      <c r="BE218" s="150">
        <f t="shared" si="4"/>
        <v>0</v>
      </c>
      <c r="BF218" s="150">
        <f t="shared" si="5"/>
        <v>0</v>
      </c>
      <c r="BG218" s="150">
        <f t="shared" si="6"/>
        <v>0</v>
      </c>
      <c r="BH218" s="150">
        <f t="shared" si="7"/>
        <v>0</v>
      </c>
      <c r="BI218" s="150">
        <f t="shared" si="8"/>
        <v>0</v>
      </c>
      <c r="BJ218" s="17" t="s">
        <v>86</v>
      </c>
      <c r="BK218" s="150">
        <f t="shared" si="9"/>
        <v>0</v>
      </c>
      <c r="BL218" s="17" t="s">
        <v>298</v>
      </c>
      <c r="BM218" s="149" t="s">
        <v>3183</v>
      </c>
    </row>
    <row r="219" spans="2:65" s="1" customFormat="1" ht="24.25" customHeight="1">
      <c r="B219" s="32"/>
      <c r="C219" s="137" t="s">
        <v>340</v>
      </c>
      <c r="D219" s="137" t="s">
        <v>201</v>
      </c>
      <c r="E219" s="138" t="s">
        <v>3097</v>
      </c>
      <c r="F219" s="139" t="s">
        <v>3098</v>
      </c>
      <c r="G219" s="140" t="s">
        <v>296</v>
      </c>
      <c r="H219" s="141">
        <v>3</v>
      </c>
      <c r="I219" s="142"/>
      <c r="J219" s="143">
        <f t="shared" si="0"/>
        <v>0</v>
      </c>
      <c r="K219" s="144"/>
      <c r="L219" s="32"/>
      <c r="M219" s="145" t="s">
        <v>1</v>
      </c>
      <c r="N219" s="146" t="s">
        <v>39</v>
      </c>
      <c r="P219" s="147">
        <f t="shared" si="1"/>
        <v>0</v>
      </c>
      <c r="Q219" s="147">
        <v>0.1056</v>
      </c>
      <c r="R219" s="147">
        <f t="shared" si="2"/>
        <v>0.31679999999999997</v>
      </c>
      <c r="S219" s="147">
        <v>0</v>
      </c>
      <c r="T219" s="148">
        <f t="shared" si="3"/>
        <v>0</v>
      </c>
      <c r="AR219" s="149" t="s">
        <v>205</v>
      </c>
      <c r="AT219" s="149" t="s">
        <v>201</v>
      </c>
      <c r="AU219" s="149" t="s">
        <v>86</v>
      </c>
      <c r="AY219" s="17" t="s">
        <v>199</v>
      </c>
      <c r="BE219" s="150">
        <f t="shared" si="4"/>
        <v>0</v>
      </c>
      <c r="BF219" s="150">
        <f t="shared" si="5"/>
        <v>0</v>
      </c>
      <c r="BG219" s="150">
        <f t="shared" si="6"/>
        <v>0</v>
      </c>
      <c r="BH219" s="150">
        <f t="shared" si="7"/>
        <v>0</v>
      </c>
      <c r="BI219" s="150">
        <f t="shared" si="8"/>
        <v>0</v>
      </c>
      <c r="BJ219" s="17" t="s">
        <v>86</v>
      </c>
      <c r="BK219" s="150">
        <f t="shared" si="9"/>
        <v>0</v>
      </c>
      <c r="BL219" s="17" t="s">
        <v>205</v>
      </c>
      <c r="BM219" s="149" t="s">
        <v>3184</v>
      </c>
    </row>
    <row r="220" spans="2:65" s="1" customFormat="1" ht="24.25" customHeight="1">
      <c r="B220" s="32"/>
      <c r="C220" s="137" t="s">
        <v>345</v>
      </c>
      <c r="D220" s="137" t="s">
        <v>201</v>
      </c>
      <c r="E220" s="138" t="s">
        <v>3100</v>
      </c>
      <c r="F220" s="139" t="s">
        <v>3101</v>
      </c>
      <c r="G220" s="140" t="s">
        <v>296</v>
      </c>
      <c r="H220" s="141">
        <v>3</v>
      </c>
      <c r="I220" s="142"/>
      <c r="J220" s="143">
        <f t="shared" si="0"/>
        <v>0</v>
      </c>
      <c r="K220" s="144"/>
      <c r="L220" s="32"/>
      <c r="M220" s="145" t="s">
        <v>1</v>
      </c>
      <c r="N220" s="146" t="s">
        <v>39</v>
      </c>
      <c r="P220" s="147">
        <f t="shared" si="1"/>
        <v>0</v>
      </c>
      <c r="Q220" s="147">
        <v>1.2120000000000001E-2</v>
      </c>
      <c r="R220" s="147">
        <f t="shared" si="2"/>
        <v>3.6360000000000003E-2</v>
      </c>
      <c r="S220" s="147">
        <v>0</v>
      </c>
      <c r="T220" s="148">
        <f t="shared" si="3"/>
        <v>0</v>
      </c>
      <c r="AR220" s="149" t="s">
        <v>205</v>
      </c>
      <c r="AT220" s="149" t="s">
        <v>201</v>
      </c>
      <c r="AU220" s="149" t="s">
        <v>86</v>
      </c>
      <c r="AY220" s="17" t="s">
        <v>199</v>
      </c>
      <c r="BE220" s="150">
        <f t="shared" si="4"/>
        <v>0</v>
      </c>
      <c r="BF220" s="150">
        <f t="shared" si="5"/>
        <v>0</v>
      </c>
      <c r="BG220" s="150">
        <f t="shared" si="6"/>
        <v>0</v>
      </c>
      <c r="BH220" s="150">
        <f t="shared" si="7"/>
        <v>0</v>
      </c>
      <c r="BI220" s="150">
        <f t="shared" si="8"/>
        <v>0</v>
      </c>
      <c r="BJ220" s="17" t="s">
        <v>86</v>
      </c>
      <c r="BK220" s="150">
        <f t="shared" si="9"/>
        <v>0</v>
      </c>
      <c r="BL220" s="17" t="s">
        <v>205</v>
      </c>
      <c r="BM220" s="149" t="s">
        <v>3185</v>
      </c>
    </row>
    <row r="221" spans="2:65" s="1" customFormat="1" ht="33" customHeight="1">
      <c r="B221" s="32"/>
      <c r="C221" s="137" t="s">
        <v>351</v>
      </c>
      <c r="D221" s="137" t="s">
        <v>201</v>
      </c>
      <c r="E221" s="138" t="s">
        <v>3103</v>
      </c>
      <c r="F221" s="139" t="s">
        <v>3104</v>
      </c>
      <c r="G221" s="140" t="s">
        <v>296</v>
      </c>
      <c r="H221" s="141">
        <v>3</v>
      </c>
      <c r="I221" s="142"/>
      <c r="J221" s="143">
        <f t="shared" si="0"/>
        <v>0</v>
      </c>
      <c r="K221" s="144"/>
      <c r="L221" s="32"/>
      <c r="M221" s="145" t="s">
        <v>1</v>
      </c>
      <c r="N221" s="146" t="s">
        <v>39</v>
      </c>
      <c r="P221" s="147">
        <f t="shared" si="1"/>
        <v>0</v>
      </c>
      <c r="Q221" s="147">
        <v>0.24845999999999999</v>
      </c>
      <c r="R221" s="147">
        <f t="shared" si="2"/>
        <v>0.74537999999999993</v>
      </c>
      <c r="S221" s="147">
        <v>0</v>
      </c>
      <c r="T221" s="148">
        <f t="shared" si="3"/>
        <v>0</v>
      </c>
      <c r="AR221" s="149" t="s">
        <v>205</v>
      </c>
      <c r="AT221" s="149" t="s">
        <v>201</v>
      </c>
      <c r="AU221" s="149" t="s">
        <v>86</v>
      </c>
      <c r="AY221" s="17" t="s">
        <v>199</v>
      </c>
      <c r="BE221" s="150">
        <f t="shared" si="4"/>
        <v>0</v>
      </c>
      <c r="BF221" s="150">
        <f t="shared" si="5"/>
        <v>0</v>
      </c>
      <c r="BG221" s="150">
        <f t="shared" si="6"/>
        <v>0</v>
      </c>
      <c r="BH221" s="150">
        <f t="shared" si="7"/>
        <v>0</v>
      </c>
      <c r="BI221" s="150">
        <f t="shared" si="8"/>
        <v>0</v>
      </c>
      <c r="BJ221" s="17" t="s">
        <v>86</v>
      </c>
      <c r="BK221" s="150">
        <f t="shared" si="9"/>
        <v>0</v>
      </c>
      <c r="BL221" s="17" t="s">
        <v>205</v>
      </c>
      <c r="BM221" s="149" t="s">
        <v>3186</v>
      </c>
    </row>
    <row r="222" spans="2:65" s="1" customFormat="1" ht="21.75" customHeight="1">
      <c r="B222" s="32"/>
      <c r="C222" s="137" t="s">
        <v>356</v>
      </c>
      <c r="D222" s="137" t="s">
        <v>201</v>
      </c>
      <c r="E222" s="138" t="s">
        <v>3031</v>
      </c>
      <c r="F222" s="139" t="s">
        <v>3032</v>
      </c>
      <c r="G222" s="140" t="s">
        <v>264</v>
      </c>
      <c r="H222" s="141">
        <v>82</v>
      </c>
      <c r="I222" s="142"/>
      <c r="J222" s="143">
        <f t="shared" si="0"/>
        <v>0</v>
      </c>
      <c r="K222" s="144"/>
      <c r="L222" s="32"/>
      <c r="M222" s="145" t="s">
        <v>1</v>
      </c>
      <c r="N222" s="146" t="s">
        <v>39</v>
      </c>
      <c r="P222" s="147">
        <f t="shared" si="1"/>
        <v>0</v>
      </c>
      <c r="Q222" s="147">
        <v>6.0000000000000002E-5</v>
      </c>
      <c r="R222" s="147">
        <f t="shared" si="2"/>
        <v>4.9199999999999999E-3</v>
      </c>
      <c r="S222" s="147">
        <v>0</v>
      </c>
      <c r="T222" s="148">
        <f t="shared" si="3"/>
        <v>0</v>
      </c>
      <c r="AR222" s="149" t="s">
        <v>205</v>
      </c>
      <c r="AT222" s="149" t="s">
        <v>201</v>
      </c>
      <c r="AU222" s="149" t="s">
        <v>86</v>
      </c>
      <c r="AY222" s="17" t="s">
        <v>199</v>
      </c>
      <c r="BE222" s="150">
        <f t="shared" si="4"/>
        <v>0</v>
      </c>
      <c r="BF222" s="150">
        <f t="shared" si="5"/>
        <v>0</v>
      </c>
      <c r="BG222" s="150">
        <f t="shared" si="6"/>
        <v>0</v>
      </c>
      <c r="BH222" s="150">
        <f t="shared" si="7"/>
        <v>0</v>
      </c>
      <c r="BI222" s="150">
        <f t="shared" si="8"/>
        <v>0</v>
      </c>
      <c r="BJ222" s="17" t="s">
        <v>86</v>
      </c>
      <c r="BK222" s="150">
        <f t="shared" si="9"/>
        <v>0</v>
      </c>
      <c r="BL222" s="17" t="s">
        <v>205</v>
      </c>
      <c r="BM222" s="149" t="s">
        <v>3187</v>
      </c>
    </row>
    <row r="223" spans="2:65" s="12" customFormat="1" ht="12">
      <c r="B223" s="151"/>
      <c r="D223" s="152" t="s">
        <v>207</v>
      </c>
      <c r="E223" s="153" t="s">
        <v>1</v>
      </c>
      <c r="F223" s="154" t="s">
        <v>3174</v>
      </c>
      <c r="H223" s="155">
        <v>82</v>
      </c>
      <c r="I223" s="156"/>
      <c r="L223" s="151"/>
      <c r="M223" s="157"/>
      <c r="T223" s="158"/>
      <c r="AT223" s="153" t="s">
        <v>207</v>
      </c>
      <c r="AU223" s="153" t="s">
        <v>86</v>
      </c>
      <c r="AV223" s="12" t="s">
        <v>86</v>
      </c>
      <c r="AW223" s="12" t="s">
        <v>30</v>
      </c>
      <c r="AX223" s="12" t="s">
        <v>73</v>
      </c>
      <c r="AY223" s="153" t="s">
        <v>199</v>
      </c>
    </row>
    <row r="224" spans="2:65" s="13" customFormat="1" ht="12">
      <c r="B224" s="159"/>
      <c r="D224" s="152" t="s">
        <v>207</v>
      </c>
      <c r="E224" s="160" t="s">
        <v>1</v>
      </c>
      <c r="F224" s="161" t="s">
        <v>209</v>
      </c>
      <c r="H224" s="162">
        <v>82</v>
      </c>
      <c r="I224" s="163"/>
      <c r="L224" s="159"/>
      <c r="M224" s="164"/>
      <c r="T224" s="165"/>
      <c r="AT224" s="160" t="s">
        <v>207</v>
      </c>
      <c r="AU224" s="160" t="s">
        <v>86</v>
      </c>
      <c r="AV224" s="13" t="s">
        <v>205</v>
      </c>
      <c r="AW224" s="13" t="s">
        <v>30</v>
      </c>
      <c r="AX224" s="13" t="s">
        <v>80</v>
      </c>
      <c r="AY224" s="160" t="s">
        <v>199</v>
      </c>
    </row>
    <row r="225" spans="2:65" s="11" customFormat="1" ht="23" customHeight="1">
      <c r="B225" s="125"/>
      <c r="D225" s="126" t="s">
        <v>72</v>
      </c>
      <c r="E225" s="135" t="s">
        <v>965</v>
      </c>
      <c r="F225" s="135" t="s">
        <v>966</v>
      </c>
      <c r="I225" s="128"/>
      <c r="J225" s="136">
        <f>BK225</f>
        <v>0</v>
      </c>
      <c r="L225" s="125"/>
      <c r="M225" s="130"/>
      <c r="P225" s="131">
        <f>P226</f>
        <v>0</v>
      </c>
      <c r="R225" s="131">
        <f>R226</f>
        <v>0</v>
      </c>
      <c r="T225" s="132">
        <f>T226</f>
        <v>0</v>
      </c>
      <c r="AR225" s="126" t="s">
        <v>80</v>
      </c>
      <c r="AT225" s="133" t="s">
        <v>72</v>
      </c>
      <c r="AU225" s="133" t="s">
        <v>80</v>
      </c>
      <c r="AY225" s="126" t="s">
        <v>199</v>
      </c>
      <c r="BK225" s="134">
        <f>BK226</f>
        <v>0</v>
      </c>
    </row>
    <row r="226" spans="2:65" s="1" customFormat="1" ht="24.25" customHeight="1">
      <c r="B226" s="32"/>
      <c r="C226" s="137" t="s">
        <v>363</v>
      </c>
      <c r="D226" s="137" t="s">
        <v>201</v>
      </c>
      <c r="E226" s="138" t="s">
        <v>3034</v>
      </c>
      <c r="F226" s="139" t="s">
        <v>3035</v>
      </c>
      <c r="G226" s="140" t="s">
        <v>247</v>
      </c>
      <c r="H226" s="141">
        <v>96.173000000000002</v>
      </c>
      <c r="I226" s="142"/>
      <c r="J226" s="143">
        <f>ROUND(I226*H226,2)</f>
        <v>0</v>
      </c>
      <c r="K226" s="144"/>
      <c r="L226" s="32"/>
      <c r="M226" s="145" t="s">
        <v>1</v>
      </c>
      <c r="N226" s="146" t="s">
        <v>39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205</v>
      </c>
      <c r="AT226" s="149" t="s">
        <v>201</v>
      </c>
      <c r="AU226" s="149" t="s">
        <v>86</v>
      </c>
      <c r="AY226" s="17" t="s">
        <v>199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86</v>
      </c>
      <c r="BK226" s="150">
        <f>ROUND(I226*H226,2)</f>
        <v>0</v>
      </c>
      <c r="BL226" s="17" t="s">
        <v>205</v>
      </c>
      <c r="BM226" s="149" t="s">
        <v>3188</v>
      </c>
    </row>
    <row r="227" spans="2:65" s="11" customFormat="1" ht="23" customHeight="1">
      <c r="B227" s="125"/>
      <c r="D227" s="126" t="s">
        <v>72</v>
      </c>
      <c r="E227" s="135" t="s">
        <v>1103</v>
      </c>
      <c r="F227" s="135" t="s">
        <v>1104</v>
      </c>
      <c r="I227" s="128"/>
      <c r="J227" s="136">
        <f>BK227</f>
        <v>0</v>
      </c>
      <c r="L227" s="125"/>
      <c r="M227" s="130"/>
      <c r="P227" s="131">
        <f>SUM(P228:P231)</f>
        <v>0</v>
      </c>
      <c r="R227" s="131">
        <f>SUM(R228:R231)</f>
        <v>2.1975000000000001E-2</v>
      </c>
      <c r="T227" s="132">
        <f>SUM(T228:T231)</f>
        <v>0</v>
      </c>
      <c r="AR227" s="126" t="s">
        <v>86</v>
      </c>
      <c r="AT227" s="133" t="s">
        <v>72</v>
      </c>
      <c r="AU227" s="133" t="s">
        <v>80</v>
      </c>
      <c r="AY227" s="126" t="s">
        <v>199</v>
      </c>
      <c r="BK227" s="134">
        <f>SUM(BK228:BK231)</f>
        <v>0</v>
      </c>
    </row>
    <row r="228" spans="2:65" s="1" customFormat="1" ht="16.5" customHeight="1">
      <c r="B228" s="32"/>
      <c r="C228" s="137" t="s">
        <v>369</v>
      </c>
      <c r="D228" s="137" t="s">
        <v>201</v>
      </c>
      <c r="E228" s="138" t="s">
        <v>3189</v>
      </c>
      <c r="F228" s="139" t="s">
        <v>3190</v>
      </c>
      <c r="G228" s="140" t="s">
        <v>264</v>
      </c>
      <c r="H228" s="141">
        <v>7.5</v>
      </c>
      <c r="I228" s="142"/>
      <c r="J228" s="143">
        <f>ROUND(I228*H228,2)</f>
        <v>0</v>
      </c>
      <c r="K228" s="144"/>
      <c r="L228" s="32"/>
      <c r="M228" s="145" t="s">
        <v>1</v>
      </c>
      <c r="N228" s="146" t="s">
        <v>39</v>
      </c>
      <c r="P228" s="147">
        <f>O228*H228</f>
        <v>0</v>
      </c>
      <c r="Q228" s="147">
        <v>1.9300000000000001E-3</v>
      </c>
      <c r="R228" s="147">
        <f>Q228*H228</f>
        <v>1.4475E-2</v>
      </c>
      <c r="S228" s="147">
        <v>0</v>
      </c>
      <c r="T228" s="148">
        <f>S228*H228</f>
        <v>0</v>
      </c>
      <c r="AR228" s="149" t="s">
        <v>298</v>
      </c>
      <c r="AT228" s="149" t="s">
        <v>201</v>
      </c>
      <c r="AU228" s="149" t="s">
        <v>86</v>
      </c>
      <c r="AY228" s="17" t="s">
        <v>199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86</v>
      </c>
      <c r="BK228" s="150">
        <f>ROUND(I228*H228,2)</f>
        <v>0</v>
      </c>
      <c r="BL228" s="17" t="s">
        <v>298</v>
      </c>
      <c r="BM228" s="149" t="s">
        <v>3191</v>
      </c>
    </row>
    <row r="229" spans="2:65" s="12" customFormat="1" ht="12">
      <c r="B229" s="151"/>
      <c r="D229" s="152" t="s">
        <v>207</v>
      </c>
      <c r="E229" s="153" t="s">
        <v>1</v>
      </c>
      <c r="F229" s="154" t="s">
        <v>3192</v>
      </c>
      <c r="H229" s="155">
        <v>7.5</v>
      </c>
      <c r="I229" s="156"/>
      <c r="L229" s="151"/>
      <c r="M229" s="157"/>
      <c r="T229" s="158"/>
      <c r="AT229" s="153" t="s">
        <v>207</v>
      </c>
      <c r="AU229" s="153" t="s">
        <v>86</v>
      </c>
      <c r="AV229" s="12" t="s">
        <v>86</v>
      </c>
      <c r="AW229" s="12" t="s">
        <v>30</v>
      </c>
      <c r="AX229" s="12" t="s">
        <v>73</v>
      </c>
      <c r="AY229" s="153" t="s">
        <v>199</v>
      </c>
    </row>
    <row r="230" spans="2:65" s="13" customFormat="1" ht="12">
      <c r="B230" s="159"/>
      <c r="D230" s="152" t="s">
        <v>207</v>
      </c>
      <c r="E230" s="160" t="s">
        <v>1</v>
      </c>
      <c r="F230" s="161" t="s">
        <v>209</v>
      </c>
      <c r="H230" s="162">
        <v>7.5</v>
      </c>
      <c r="I230" s="163"/>
      <c r="L230" s="159"/>
      <c r="M230" s="164"/>
      <c r="T230" s="165"/>
      <c r="AT230" s="160" t="s">
        <v>207</v>
      </c>
      <c r="AU230" s="160" t="s">
        <v>86</v>
      </c>
      <c r="AV230" s="13" t="s">
        <v>205</v>
      </c>
      <c r="AW230" s="13" t="s">
        <v>30</v>
      </c>
      <c r="AX230" s="13" t="s">
        <v>80</v>
      </c>
      <c r="AY230" s="160" t="s">
        <v>199</v>
      </c>
    </row>
    <row r="231" spans="2:65" s="1" customFormat="1" ht="24.25" customHeight="1">
      <c r="B231" s="32"/>
      <c r="C231" s="137" t="s">
        <v>374</v>
      </c>
      <c r="D231" s="137" t="s">
        <v>201</v>
      </c>
      <c r="E231" s="138" t="s">
        <v>3193</v>
      </c>
      <c r="F231" s="139" t="s">
        <v>3194</v>
      </c>
      <c r="G231" s="140" t="s">
        <v>296</v>
      </c>
      <c r="H231" s="141">
        <v>5</v>
      </c>
      <c r="I231" s="142"/>
      <c r="J231" s="143">
        <f>ROUND(I231*H231,2)</f>
        <v>0</v>
      </c>
      <c r="K231" s="144"/>
      <c r="L231" s="32"/>
      <c r="M231" s="145" t="s">
        <v>1</v>
      </c>
      <c r="N231" s="146" t="s">
        <v>39</v>
      </c>
      <c r="P231" s="147">
        <f>O231*H231</f>
        <v>0</v>
      </c>
      <c r="Q231" s="147">
        <v>1.5E-3</v>
      </c>
      <c r="R231" s="147">
        <f>Q231*H231</f>
        <v>7.4999999999999997E-3</v>
      </c>
      <c r="S231" s="147">
        <v>0</v>
      </c>
      <c r="T231" s="148">
        <f>S231*H231</f>
        <v>0</v>
      </c>
      <c r="AR231" s="149" t="s">
        <v>298</v>
      </c>
      <c r="AT231" s="149" t="s">
        <v>201</v>
      </c>
      <c r="AU231" s="149" t="s">
        <v>86</v>
      </c>
      <c r="AY231" s="17" t="s">
        <v>199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86</v>
      </c>
      <c r="BK231" s="150">
        <f>ROUND(I231*H231,2)</f>
        <v>0</v>
      </c>
      <c r="BL231" s="17" t="s">
        <v>298</v>
      </c>
      <c r="BM231" s="149" t="s">
        <v>3195</v>
      </c>
    </row>
    <row r="232" spans="2:65" s="11" customFormat="1" ht="26" customHeight="1">
      <c r="B232" s="125"/>
      <c r="D232" s="126" t="s">
        <v>72</v>
      </c>
      <c r="E232" s="127" t="s">
        <v>3037</v>
      </c>
      <c r="F232" s="127" t="s">
        <v>3038</v>
      </c>
      <c r="I232" s="128"/>
      <c r="J232" s="129">
        <f>BK232</f>
        <v>0</v>
      </c>
      <c r="L232" s="125"/>
      <c r="M232" s="130"/>
      <c r="P232" s="131">
        <f>SUM(P233:P235)</f>
        <v>0</v>
      </c>
      <c r="R232" s="131">
        <f>SUM(R233:R235)</f>
        <v>0</v>
      </c>
      <c r="T232" s="132">
        <f>SUM(T233:T235)</f>
        <v>0</v>
      </c>
      <c r="AR232" s="126" t="s">
        <v>205</v>
      </c>
      <c r="AT232" s="133" t="s">
        <v>72</v>
      </c>
      <c r="AU232" s="133" t="s">
        <v>73</v>
      </c>
      <c r="AY232" s="126" t="s">
        <v>199</v>
      </c>
      <c r="BK232" s="134">
        <f>SUM(BK233:BK235)</f>
        <v>0</v>
      </c>
    </row>
    <row r="233" spans="2:65" s="1" customFormat="1" ht="16.5" customHeight="1">
      <c r="B233" s="32"/>
      <c r="C233" s="137" t="s">
        <v>379</v>
      </c>
      <c r="D233" s="137" t="s">
        <v>201</v>
      </c>
      <c r="E233" s="138" t="s">
        <v>3039</v>
      </c>
      <c r="F233" s="139" t="s">
        <v>3040</v>
      </c>
      <c r="G233" s="140" t="s">
        <v>1188</v>
      </c>
      <c r="H233" s="141">
        <v>8</v>
      </c>
      <c r="I233" s="142"/>
      <c r="J233" s="143">
        <f>ROUND(I233*H233,2)</f>
        <v>0</v>
      </c>
      <c r="K233" s="144"/>
      <c r="L233" s="32"/>
      <c r="M233" s="145" t="s">
        <v>1</v>
      </c>
      <c r="N233" s="146" t="s">
        <v>39</v>
      </c>
      <c r="P233" s="147">
        <f>O233*H233</f>
        <v>0</v>
      </c>
      <c r="Q233" s="147">
        <v>0</v>
      </c>
      <c r="R233" s="147">
        <f>Q233*H233</f>
        <v>0</v>
      </c>
      <c r="S233" s="147">
        <v>0</v>
      </c>
      <c r="T233" s="148">
        <f>S233*H233</f>
        <v>0</v>
      </c>
      <c r="AR233" s="149" t="s">
        <v>1179</v>
      </c>
      <c r="AT233" s="149" t="s">
        <v>201</v>
      </c>
      <c r="AU233" s="149" t="s">
        <v>80</v>
      </c>
      <c r="AY233" s="17" t="s">
        <v>199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86</v>
      </c>
      <c r="BK233" s="150">
        <f>ROUND(I233*H233,2)</f>
        <v>0</v>
      </c>
      <c r="BL233" s="17" t="s">
        <v>1179</v>
      </c>
      <c r="BM233" s="149" t="s">
        <v>3196</v>
      </c>
    </row>
    <row r="234" spans="2:65" s="12" customFormat="1" ht="12">
      <c r="B234" s="151"/>
      <c r="D234" s="152" t="s">
        <v>207</v>
      </c>
      <c r="E234" s="153" t="s">
        <v>1</v>
      </c>
      <c r="F234" s="154" t="s">
        <v>1150</v>
      </c>
      <c r="H234" s="155">
        <v>8</v>
      </c>
      <c r="I234" s="156"/>
      <c r="L234" s="151"/>
      <c r="M234" s="157"/>
      <c r="T234" s="158"/>
      <c r="AT234" s="153" t="s">
        <v>207</v>
      </c>
      <c r="AU234" s="153" t="s">
        <v>80</v>
      </c>
      <c r="AV234" s="12" t="s">
        <v>86</v>
      </c>
      <c r="AW234" s="12" t="s">
        <v>30</v>
      </c>
      <c r="AX234" s="12" t="s">
        <v>73</v>
      </c>
      <c r="AY234" s="153" t="s">
        <v>199</v>
      </c>
    </row>
    <row r="235" spans="2:65" s="13" customFormat="1" ht="12">
      <c r="B235" s="159"/>
      <c r="D235" s="152" t="s">
        <v>207</v>
      </c>
      <c r="E235" s="160" t="s">
        <v>1</v>
      </c>
      <c r="F235" s="161" t="s">
        <v>3197</v>
      </c>
      <c r="H235" s="162">
        <v>8</v>
      </c>
      <c r="I235" s="163"/>
      <c r="L235" s="159"/>
      <c r="M235" s="195"/>
      <c r="N235" s="196"/>
      <c r="O235" s="196"/>
      <c r="P235" s="196"/>
      <c r="Q235" s="196"/>
      <c r="R235" s="196"/>
      <c r="S235" s="196"/>
      <c r="T235" s="197"/>
      <c r="AT235" s="160" t="s">
        <v>207</v>
      </c>
      <c r="AU235" s="160" t="s">
        <v>80</v>
      </c>
      <c r="AV235" s="13" t="s">
        <v>205</v>
      </c>
      <c r="AW235" s="13" t="s">
        <v>30</v>
      </c>
      <c r="AX235" s="13" t="s">
        <v>80</v>
      </c>
      <c r="AY235" s="160" t="s">
        <v>199</v>
      </c>
    </row>
    <row r="236" spans="2:65" s="1" customFormat="1" ht="7" customHeight="1">
      <c r="B236" s="43"/>
      <c r="C236" s="44"/>
      <c r="D236" s="44"/>
      <c r="E236" s="44"/>
      <c r="F236" s="44"/>
      <c r="G236" s="44"/>
      <c r="H236" s="44"/>
      <c r="I236" s="44"/>
      <c r="J236" s="44"/>
      <c r="K236" s="44"/>
      <c r="L236" s="32"/>
    </row>
  </sheetData>
  <sheetProtection algorithmName="SHA-512" hashValue="GOiD638kAFSFGEA02//3x7v3WAGgMWO0vXx37AG/xUWqGySfMuOSY2AisOsOhcB1YiJ0kiF5yQEdUiagM1hkWg==" saltValue="0WKWXkmDPBbq1sxYoxNKgyD+9pMmjzuCriDz+ftHQyMZ4tDGswzwKu4pYx8Th4PrHOI1spAIT+MbZO6hy1tdbw==" spinCount="100000" sheet="1" objects="1" scenarios="1" formatColumns="0" formatRows="0" autoFilter="0"/>
  <autoFilter ref="C127:K235" xr:uid="{00000000-0009-0000-0000-000004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68"/>
  <sheetViews>
    <sheetView showGridLines="0" workbookViewId="0"/>
  </sheetViews>
  <sheetFormatPr baseColWidth="10" defaultColWidth="8.7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99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132</v>
      </c>
      <c r="L4" s="20"/>
      <c r="M4" s="91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133</v>
      </c>
      <c r="L8" s="20"/>
    </row>
    <row r="9" spans="2:46" s="1" customFormat="1" ht="16.5" customHeight="1">
      <c r="B9" s="32"/>
      <c r="E9" s="241" t="s">
        <v>134</v>
      </c>
      <c r="F9" s="240"/>
      <c r="G9" s="240"/>
      <c r="H9" s="240"/>
      <c r="L9" s="32"/>
    </row>
    <row r="10" spans="2:46" s="1" customFormat="1" ht="12" customHeight="1">
      <c r="B10" s="32"/>
      <c r="D10" s="27" t="s">
        <v>135</v>
      </c>
      <c r="L10" s="32"/>
    </row>
    <row r="11" spans="2:46" s="1" customFormat="1" ht="30" customHeight="1">
      <c r="B11" s="32"/>
      <c r="E11" s="236" t="s">
        <v>3198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1" t="str">
        <f>'Rekapitulace stavby'!AN8</f>
        <v>1. 11. 2024</v>
      </c>
      <c r="L14" s="32"/>
    </row>
    <row r="15" spans="2:46" s="1" customFormat="1" ht="11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2"/>
      <c r="E29" s="228" t="s">
        <v>1</v>
      </c>
      <c r="F29" s="228"/>
      <c r="G29" s="228"/>
      <c r="H29" s="228"/>
      <c r="L29" s="92"/>
    </row>
    <row r="30" spans="2:12" s="1" customFormat="1" ht="7" customHeight="1">
      <c r="B30" s="32"/>
      <c r="L30" s="32"/>
    </row>
    <row r="31" spans="2:12" s="1" customFormat="1" ht="7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25.25" customHeight="1">
      <c r="B32" s="32"/>
      <c r="D32" s="93" t="s">
        <v>33</v>
      </c>
      <c r="J32" s="64">
        <f>ROUND(J125, 2)</f>
        <v>0</v>
      </c>
      <c r="L32" s="32"/>
    </row>
    <row r="33" spans="2:12" s="1" customFormat="1" ht="7" customHeight="1">
      <c r="B33" s="32"/>
      <c r="D33" s="52"/>
      <c r="E33" s="52"/>
      <c r="F33" s="52"/>
      <c r="G33" s="52"/>
      <c r="H33" s="52"/>
      <c r="I33" s="52"/>
      <c r="J33" s="52"/>
      <c r="K33" s="52"/>
      <c r="L33" s="32"/>
    </row>
    <row r="34" spans="2:12" s="1" customFormat="1" ht="14.5" customHeight="1">
      <c r="B34" s="32"/>
      <c r="F34" s="94" t="s">
        <v>35</v>
      </c>
      <c r="I34" s="94" t="s">
        <v>34</v>
      </c>
      <c r="J34" s="94" t="s">
        <v>36</v>
      </c>
      <c r="L34" s="32"/>
    </row>
    <row r="35" spans="2:12" s="1" customFormat="1" ht="14.5" customHeight="1">
      <c r="B35" s="32"/>
      <c r="D35" s="95" t="s">
        <v>37</v>
      </c>
      <c r="E35" s="27" t="s">
        <v>38</v>
      </c>
      <c r="F35" s="84">
        <f>ROUND((SUM(BE125:BE167)),  2)</f>
        <v>0</v>
      </c>
      <c r="I35" s="96">
        <v>0.21</v>
      </c>
      <c r="J35" s="84">
        <f>ROUND(((SUM(BE125:BE167))*I35),  2)</f>
        <v>0</v>
      </c>
      <c r="L35" s="32"/>
    </row>
    <row r="36" spans="2:12" s="1" customFormat="1" ht="14.5" customHeight="1">
      <c r="B36" s="32"/>
      <c r="E36" s="27" t="s">
        <v>39</v>
      </c>
      <c r="F36" s="84">
        <f>ROUND((SUM(BF125:BF167)),  2)</f>
        <v>0</v>
      </c>
      <c r="I36" s="96">
        <v>0.12</v>
      </c>
      <c r="J36" s="84">
        <f>ROUND(((SUM(BF125:BF167))*I36),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4">
        <f>ROUND((SUM(BG125:BG167)),  2)</f>
        <v>0</v>
      </c>
      <c r="I37" s="96">
        <v>0.21</v>
      </c>
      <c r="J37" s="84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4">
        <f>ROUND((SUM(BH125:BH167)),  2)</f>
        <v>0</v>
      </c>
      <c r="I38" s="96">
        <v>0.12</v>
      </c>
      <c r="J38" s="84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4">
        <f>ROUND((SUM(BI125:BI167)),  2)</f>
        <v>0</v>
      </c>
      <c r="I39" s="96">
        <v>0</v>
      </c>
      <c r="J39" s="84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25" customHeight="1">
      <c r="B41" s="32"/>
      <c r="C41" s="97"/>
      <c r="D41" s="98" t="s">
        <v>43</v>
      </c>
      <c r="E41" s="55"/>
      <c r="F41" s="55"/>
      <c r="G41" s="99" t="s">
        <v>44</v>
      </c>
      <c r="H41" s="100" t="s">
        <v>45</v>
      </c>
      <c r="I41" s="55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2" t="s">
        <v>48</v>
      </c>
      <c r="E61" s="34"/>
      <c r="F61" s="103" t="s">
        <v>49</v>
      </c>
      <c r="G61" s="42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2" t="s">
        <v>48</v>
      </c>
      <c r="E76" s="34"/>
      <c r="F76" s="103" t="s">
        <v>49</v>
      </c>
      <c r="G76" s="42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12" s="1" customFormat="1" ht="25" customHeight="1">
      <c r="B82" s="32"/>
      <c r="C82" s="21" t="s">
        <v>137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133</v>
      </c>
      <c r="L86" s="20"/>
    </row>
    <row r="87" spans="2:12" s="1" customFormat="1" ht="16.5" customHeight="1">
      <c r="B87" s="32"/>
      <c r="E87" s="241" t="s">
        <v>134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135</v>
      </c>
      <c r="L88" s="32"/>
    </row>
    <row r="89" spans="2:12" s="1" customFormat="1" ht="30" customHeight="1">
      <c r="B89" s="32"/>
      <c r="E89" s="236" t="str">
        <f>E11</f>
        <v>Rozvod vody SO01 - Voda k vodním zásuvkám, automatický závlahový systém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1" t="str">
        <f>IF(J14="","",J14)</f>
        <v>1. 11. 2024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138</v>
      </c>
      <c r="D96" s="97"/>
      <c r="E96" s="97"/>
      <c r="F96" s="97"/>
      <c r="G96" s="97"/>
      <c r="H96" s="97"/>
      <c r="I96" s="97"/>
      <c r="J96" s="106" t="s">
        <v>139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3" customHeight="1">
      <c r="B98" s="32"/>
      <c r="C98" s="107" t="s">
        <v>140</v>
      </c>
      <c r="J98" s="64">
        <f>J125</f>
        <v>0</v>
      </c>
      <c r="L98" s="32"/>
      <c r="AU98" s="17" t="s">
        <v>141</v>
      </c>
    </row>
    <row r="99" spans="2:47" s="8" customFormat="1" ht="25" customHeight="1">
      <c r="B99" s="108"/>
      <c r="D99" s="109" t="s">
        <v>142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20" customHeight="1">
      <c r="B100" s="112"/>
      <c r="D100" s="113" t="s">
        <v>143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9" customFormat="1" ht="20" customHeight="1">
      <c r="B101" s="112"/>
      <c r="D101" s="113" t="s">
        <v>149</v>
      </c>
      <c r="E101" s="114"/>
      <c r="F101" s="114"/>
      <c r="G101" s="114"/>
      <c r="H101" s="114"/>
      <c r="I101" s="114"/>
      <c r="J101" s="115">
        <f>J153</f>
        <v>0</v>
      </c>
      <c r="L101" s="112"/>
    </row>
    <row r="102" spans="2:47" s="9" customFormat="1" ht="20" customHeight="1">
      <c r="B102" s="112"/>
      <c r="D102" s="113" t="s">
        <v>151</v>
      </c>
      <c r="E102" s="114"/>
      <c r="F102" s="114"/>
      <c r="G102" s="114"/>
      <c r="H102" s="114"/>
      <c r="I102" s="114"/>
      <c r="J102" s="115">
        <f>J162</f>
        <v>0</v>
      </c>
      <c r="L102" s="112"/>
    </row>
    <row r="103" spans="2:47" s="8" customFormat="1" ht="25" customHeight="1">
      <c r="B103" s="108"/>
      <c r="D103" s="109" t="s">
        <v>2961</v>
      </c>
      <c r="E103" s="110"/>
      <c r="F103" s="110"/>
      <c r="G103" s="110"/>
      <c r="H103" s="110"/>
      <c r="I103" s="110"/>
      <c r="J103" s="111">
        <f>J164</f>
        <v>0</v>
      </c>
      <c r="L103" s="108"/>
    </row>
    <row r="104" spans="2:47" s="1" customFormat="1" ht="21.75" customHeight="1">
      <c r="B104" s="32"/>
      <c r="L104" s="32"/>
    </row>
    <row r="105" spans="2:47" s="1" customFormat="1" ht="7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2"/>
    </row>
    <row r="109" spans="2:47" s="1" customFormat="1" ht="7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2"/>
    </row>
    <row r="110" spans="2:47" s="1" customFormat="1" ht="25" customHeight="1">
      <c r="B110" s="32"/>
      <c r="C110" s="21" t="s">
        <v>184</v>
      </c>
      <c r="L110" s="32"/>
    </row>
    <row r="111" spans="2:47" s="1" customFormat="1" ht="7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1" t="str">
        <f>E7</f>
        <v>Rozšíření kom.soc. služeb CSS Stod</v>
      </c>
      <c r="F113" s="242"/>
      <c r="G113" s="242"/>
      <c r="H113" s="242"/>
      <c r="L113" s="32"/>
    </row>
    <row r="114" spans="2:65" ht="12" customHeight="1">
      <c r="B114" s="20"/>
      <c r="C114" s="27" t="s">
        <v>133</v>
      </c>
      <c r="L114" s="20"/>
    </row>
    <row r="115" spans="2:65" s="1" customFormat="1" ht="16.5" customHeight="1">
      <c r="B115" s="32"/>
      <c r="E115" s="241" t="s">
        <v>134</v>
      </c>
      <c r="F115" s="240"/>
      <c r="G115" s="240"/>
      <c r="H115" s="240"/>
      <c r="L115" s="32"/>
    </row>
    <row r="116" spans="2:65" s="1" customFormat="1" ht="12" customHeight="1">
      <c r="B116" s="32"/>
      <c r="C116" s="27" t="s">
        <v>135</v>
      </c>
      <c r="L116" s="32"/>
    </row>
    <row r="117" spans="2:65" s="1" customFormat="1" ht="30" customHeight="1">
      <c r="B117" s="32"/>
      <c r="E117" s="236" t="str">
        <f>E11</f>
        <v>Rozvod vody SO01 - Voda k vodním zásuvkám, automatický závlahový systém</v>
      </c>
      <c r="F117" s="240"/>
      <c r="G117" s="240"/>
      <c r="H117" s="240"/>
      <c r="L117" s="32"/>
    </row>
    <row r="118" spans="2:65" s="1" customFormat="1" ht="7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 xml:space="preserve"> </v>
      </c>
      <c r="I119" s="27" t="s">
        <v>22</v>
      </c>
      <c r="J119" s="51" t="str">
        <f>IF(J14="","",J14)</f>
        <v>1. 11. 2024</v>
      </c>
      <c r="L119" s="32"/>
    </row>
    <row r="120" spans="2:65" s="1" customFormat="1" ht="7" customHeight="1">
      <c r="B120" s="32"/>
      <c r="L120" s="32"/>
    </row>
    <row r="121" spans="2:65" s="1" customFormat="1" ht="15.25" customHeight="1">
      <c r="B121" s="32"/>
      <c r="C121" s="27" t="s">
        <v>24</v>
      </c>
      <c r="F121" s="25" t="str">
        <f>E17</f>
        <v xml:space="preserve"> </v>
      </c>
      <c r="I121" s="27" t="s">
        <v>29</v>
      </c>
      <c r="J121" s="30" t="str">
        <f>E23</f>
        <v xml:space="preserve"> </v>
      </c>
      <c r="L121" s="32"/>
    </row>
    <row r="122" spans="2:65" s="1" customFormat="1" ht="15.25" customHeight="1">
      <c r="B122" s="32"/>
      <c r="C122" s="27" t="s">
        <v>27</v>
      </c>
      <c r="F122" s="25" t="str">
        <f>IF(E20="","",E20)</f>
        <v>Vyplň údaj</v>
      </c>
      <c r="I122" s="27" t="s">
        <v>31</v>
      </c>
      <c r="J122" s="30" t="str">
        <f>E26</f>
        <v xml:space="preserve"> </v>
      </c>
      <c r="L122" s="32"/>
    </row>
    <row r="123" spans="2:65" s="1" customFormat="1" ht="10.25" customHeight="1">
      <c r="B123" s="32"/>
      <c r="L123" s="32"/>
    </row>
    <row r="124" spans="2:65" s="10" customFormat="1" ht="29.25" customHeight="1">
      <c r="B124" s="116"/>
      <c r="C124" s="117" t="s">
        <v>185</v>
      </c>
      <c r="D124" s="118" t="s">
        <v>58</v>
      </c>
      <c r="E124" s="118" t="s">
        <v>54</v>
      </c>
      <c r="F124" s="118" t="s">
        <v>55</v>
      </c>
      <c r="G124" s="118" t="s">
        <v>186</v>
      </c>
      <c r="H124" s="118" t="s">
        <v>187</v>
      </c>
      <c r="I124" s="118" t="s">
        <v>188</v>
      </c>
      <c r="J124" s="119" t="s">
        <v>139</v>
      </c>
      <c r="K124" s="120" t="s">
        <v>189</v>
      </c>
      <c r="L124" s="116"/>
      <c r="M124" s="57" t="s">
        <v>1</v>
      </c>
      <c r="N124" s="58" t="s">
        <v>37</v>
      </c>
      <c r="O124" s="58" t="s">
        <v>190</v>
      </c>
      <c r="P124" s="58" t="s">
        <v>191</v>
      </c>
      <c r="Q124" s="58" t="s">
        <v>192</v>
      </c>
      <c r="R124" s="58" t="s">
        <v>193</v>
      </c>
      <c r="S124" s="58" t="s">
        <v>194</v>
      </c>
      <c r="T124" s="59" t="s">
        <v>195</v>
      </c>
    </row>
    <row r="125" spans="2:65" s="1" customFormat="1" ht="23" customHeight="1">
      <c r="B125" s="32"/>
      <c r="C125" s="62" t="s">
        <v>196</v>
      </c>
      <c r="J125" s="121">
        <f>BK125</f>
        <v>0</v>
      </c>
      <c r="L125" s="32"/>
      <c r="M125" s="60"/>
      <c r="N125" s="52"/>
      <c r="O125" s="52"/>
      <c r="P125" s="122">
        <f>P126+P164</f>
        <v>0</v>
      </c>
      <c r="Q125" s="52"/>
      <c r="R125" s="122">
        <f>R126+R164</f>
        <v>6.6673840000000002</v>
      </c>
      <c r="S125" s="52"/>
      <c r="T125" s="123">
        <f>T126+T164</f>
        <v>0</v>
      </c>
      <c r="AT125" s="17" t="s">
        <v>72</v>
      </c>
      <c r="AU125" s="17" t="s">
        <v>141</v>
      </c>
      <c r="BK125" s="124">
        <f>BK126+BK164</f>
        <v>0</v>
      </c>
    </row>
    <row r="126" spans="2:65" s="11" customFormat="1" ht="26" customHeight="1">
      <c r="B126" s="125"/>
      <c r="D126" s="126" t="s">
        <v>72</v>
      </c>
      <c r="E126" s="127" t="s">
        <v>197</v>
      </c>
      <c r="F126" s="127" t="s">
        <v>198</v>
      </c>
      <c r="I126" s="128"/>
      <c r="J126" s="129">
        <f>BK126</f>
        <v>0</v>
      </c>
      <c r="L126" s="125"/>
      <c r="M126" s="130"/>
      <c r="P126" s="131">
        <f>P127+P153+P162</f>
        <v>0</v>
      </c>
      <c r="R126" s="131">
        <f>R127+R153+R162</f>
        <v>6.6673840000000002</v>
      </c>
      <c r="T126" s="132">
        <f>T127+T153+T162</f>
        <v>0</v>
      </c>
      <c r="AR126" s="126" t="s">
        <v>80</v>
      </c>
      <c r="AT126" s="133" t="s">
        <v>72</v>
      </c>
      <c r="AU126" s="133" t="s">
        <v>73</v>
      </c>
      <c r="AY126" s="126" t="s">
        <v>199</v>
      </c>
      <c r="BK126" s="134">
        <f>BK127+BK153+BK162</f>
        <v>0</v>
      </c>
    </row>
    <row r="127" spans="2:65" s="11" customFormat="1" ht="23" customHeight="1">
      <c r="B127" s="125"/>
      <c r="D127" s="126" t="s">
        <v>72</v>
      </c>
      <c r="E127" s="135" t="s">
        <v>80</v>
      </c>
      <c r="F127" s="135" t="s">
        <v>200</v>
      </c>
      <c r="I127" s="128"/>
      <c r="J127" s="136">
        <f>BK127</f>
        <v>0</v>
      </c>
      <c r="L127" s="125"/>
      <c r="M127" s="130"/>
      <c r="P127" s="131">
        <f>SUM(P128:P152)</f>
        <v>0</v>
      </c>
      <c r="R127" s="131">
        <f>SUM(R128:R152)</f>
        <v>6.5889240000000004</v>
      </c>
      <c r="T127" s="132">
        <f>SUM(T128:T152)</f>
        <v>0</v>
      </c>
      <c r="AR127" s="126" t="s">
        <v>80</v>
      </c>
      <c r="AT127" s="133" t="s">
        <v>72</v>
      </c>
      <c r="AU127" s="133" t="s">
        <v>80</v>
      </c>
      <c r="AY127" s="126" t="s">
        <v>199</v>
      </c>
      <c r="BK127" s="134">
        <f>SUM(BK128:BK152)</f>
        <v>0</v>
      </c>
    </row>
    <row r="128" spans="2:65" s="1" customFormat="1" ht="33" customHeight="1">
      <c r="B128" s="32"/>
      <c r="C128" s="137" t="s">
        <v>80</v>
      </c>
      <c r="D128" s="137" t="s">
        <v>201</v>
      </c>
      <c r="E128" s="138" t="s">
        <v>3199</v>
      </c>
      <c r="F128" s="139" t="s">
        <v>3200</v>
      </c>
      <c r="G128" s="140" t="s">
        <v>213</v>
      </c>
      <c r="H128" s="141">
        <v>7.2</v>
      </c>
      <c r="I128" s="142"/>
      <c r="J128" s="143">
        <f>ROUND(I128*H128,2)</f>
        <v>0</v>
      </c>
      <c r="K128" s="144"/>
      <c r="L128" s="32"/>
      <c r="M128" s="145" t="s">
        <v>1</v>
      </c>
      <c r="N128" s="146" t="s">
        <v>39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205</v>
      </c>
      <c r="AT128" s="149" t="s">
        <v>201</v>
      </c>
      <c r="AU128" s="149" t="s">
        <v>86</v>
      </c>
      <c r="AY128" s="17" t="s">
        <v>199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86</v>
      </c>
      <c r="BK128" s="150">
        <f>ROUND(I128*H128,2)</f>
        <v>0</v>
      </c>
      <c r="BL128" s="17" t="s">
        <v>205</v>
      </c>
      <c r="BM128" s="149" t="s">
        <v>3201</v>
      </c>
    </row>
    <row r="129" spans="2:65" s="12" customFormat="1" ht="12">
      <c r="B129" s="151"/>
      <c r="D129" s="152" t="s">
        <v>207</v>
      </c>
      <c r="E129" s="153" t="s">
        <v>1</v>
      </c>
      <c r="F129" s="154" t="s">
        <v>3202</v>
      </c>
      <c r="H129" s="155">
        <v>7.2</v>
      </c>
      <c r="I129" s="156"/>
      <c r="L129" s="151"/>
      <c r="M129" s="157"/>
      <c r="T129" s="158"/>
      <c r="AT129" s="153" t="s">
        <v>207</v>
      </c>
      <c r="AU129" s="153" t="s">
        <v>86</v>
      </c>
      <c r="AV129" s="12" t="s">
        <v>86</v>
      </c>
      <c r="AW129" s="12" t="s">
        <v>30</v>
      </c>
      <c r="AX129" s="12" t="s">
        <v>73</v>
      </c>
      <c r="AY129" s="153" t="s">
        <v>199</v>
      </c>
    </row>
    <row r="130" spans="2:65" s="13" customFormat="1" ht="12">
      <c r="B130" s="159"/>
      <c r="D130" s="152" t="s">
        <v>207</v>
      </c>
      <c r="E130" s="160" t="s">
        <v>1</v>
      </c>
      <c r="F130" s="161" t="s">
        <v>209</v>
      </c>
      <c r="H130" s="162">
        <v>7.2</v>
      </c>
      <c r="I130" s="163"/>
      <c r="L130" s="159"/>
      <c r="M130" s="164"/>
      <c r="T130" s="165"/>
      <c r="AT130" s="160" t="s">
        <v>207</v>
      </c>
      <c r="AU130" s="160" t="s">
        <v>86</v>
      </c>
      <c r="AV130" s="13" t="s">
        <v>205</v>
      </c>
      <c r="AW130" s="13" t="s">
        <v>30</v>
      </c>
      <c r="AX130" s="13" t="s">
        <v>80</v>
      </c>
      <c r="AY130" s="160" t="s">
        <v>199</v>
      </c>
    </row>
    <row r="131" spans="2:65" s="1" customFormat="1" ht="33" customHeight="1">
      <c r="B131" s="32"/>
      <c r="C131" s="137" t="s">
        <v>86</v>
      </c>
      <c r="D131" s="137" t="s">
        <v>201</v>
      </c>
      <c r="E131" s="138" t="s">
        <v>235</v>
      </c>
      <c r="F131" s="139" t="s">
        <v>236</v>
      </c>
      <c r="G131" s="140" t="s">
        <v>213</v>
      </c>
      <c r="H131" s="141">
        <v>3.6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39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205</v>
      </c>
      <c r="AT131" s="149" t="s">
        <v>201</v>
      </c>
      <c r="AU131" s="149" t="s">
        <v>86</v>
      </c>
      <c r="AY131" s="17" t="s">
        <v>199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86</v>
      </c>
      <c r="BK131" s="150">
        <f>ROUND(I131*H131,2)</f>
        <v>0</v>
      </c>
      <c r="BL131" s="17" t="s">
        <v>205</v>
      </c>
      <c r="BM131" s="149" t="s">
        <v>3203</v>
      </c>
    </row>
    <row r="132" spans="2:65" s="12" customFormat="1" ht="12">
      <c r="B132" s="151"/>
      <c r="D132" s="152" t="s">
        <v>207</v>
      </c>
      <c r="E132" s="153" t="s">
        <v>1</v>
      </c>
      <c r="F132" s="154" t="s">
        <v>3204</v>
      </c>
      <c r="H132" s="155">
        <v>3.6</v>
      </c>
      <c r="I132" s="156"/>
      <c r="L132" s="151"/>
      <c r="M132" s="157"/>
      <c r="T132" s="158"/>
      <c r="AT132" s="153" t="s">
        <v>207</v>
      </c>
      <c r="AU132" s="153" t="s">
        <v>86</v>
      </c>
      <c r="AV132" s="12" t="s">
        <v>86</v>
      </c>
      <c r="AW132" s="12" t="s">
        <v>30</v>
      </c>
      <c r="AX132" s="12" t="s">
        <v>73</v>
      </c>
      <c r="AY132" s="153" t="s">
        <v>199</v>
      </c>
    </row>
    <row r="133" spans="2:65" s="13" customFormat="1" ht="12">
      <c r="B133" s="159"/>
      <c r="D133" s="152" t="s">
        <v>207</v>
      </c>
      <c r="E133" s="160" t="s">
        <v>1</v>
      </c>
      <c r="F133" s="161" t="s">
        <v>2978</v>
      </c>
      <c r="H133" s="162">
        <v>3.6</v>
      </c>
      <c r="I133" s="163"/>
      <c r="L133" s="159"/>
      <c r="M133" s="164"/>
      <c r="T133" s="165"/>
      <c r="AT133" s="160" t="s">
        <v>207</v>
      </c>
      <c r="AU133" s="160" t="s">
        <v>86</v>
      </c>
      <c r="AV133" s="13" t="s">
        <v>205</v>
      </c>
      <c r="AW133" s="13" t="s">
        <v>30</v>
      </c>
      <c r="AX133" s="13" t="s">
        <v>80</v>
      </c>
      <c r="AY133" s="160" t="s">
        <v>199</v>
      </c>
    </row>
    <row r="134" spans="2:65" s="1" customFormat="1" ht="38" customHeight="1">
      <c r="B134" s="32"/>
      <c r="C134" s="137" t="s">
        <v>223</v>
      </c>
      <c r="D134" s="137" t="s">
        <v>201</v>
      </c>
      <c r="E134" s="138" t="s">
        <v>240</v>
      </c>
      <c r="F134" s="139" t="s">
        <v>241</v>
      </c>
      <c r="G134" s="140" t="s">
        <v>213</v>
      </c>
      <c r="H134" s="141">
        <v>54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39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205</v>
      </c>
      <c r="AT134" s="149" t="s">
        <v>201</v>
      </c>
      <c r="AU134" s="149" t="s">
        <v>86</v>
      </c>
      <c r="AY134" s="17" t="s">
        <v>199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86</v>
      </c>
      <c r="BK134" s="150">
        <f>ROUND(I134*H134,2)</f>
        <v>0</v>
      </c>
      <c r="BL134" s="17" t="s">
        <v>205</v>
      </c>
      <c r="BM134" s="149" t="s">
        <v>3205</v>
      </c>
    </row>
    <row r="135" spans="2:65" s="12" customFormat="1" ht="12">
      <c r="B135" s="151"/>
      <c r="D135" s="152" t="s">
        <v>207</v>
      </c>
      <c r="E135" s="153" t="s">
        <v>1</v>
      </c>
      <c r="F135" s="154" t="s">
        <v>3206</v>
      </c>
      <c r="H135" s="155">
        <v>54</v>
      </c>
      <c r="I135" s="156"/>
      <c r="L135" s="151"/>
      <c r="M135" s="157"/>
      <c r="T135" s="158"/>
      <c r="AT135" s="153" t="s">
        <v>207</v>
      </c>
      <c r="AU135" s="153" t="s">
        <v>86</v>
      </c>
      <c r="AV135" s="12" t="s">
        <v>86</v>
      </c>
      <c r="AW135" s="12" t="s">
        <v>30</v>
      </c>
      <c r="AX135" s="12" t="s">
        <v>73</v>
      </c>
      <c r="AY135" s="153" t="s">
        <v>199</v>
      </c>
    </row>
    <row r="136" spans="2:65" s="13" customFormat="1" ht="12">
      <c r="B136" s="159"/>
      <c r="D136" s="152" t="s">
        <v>207</v>
      </c>
      <c r="E136" s="160" t="s">
        <v>1</v>
      </c>
      <c r="F136" s="161" t="s">
        <v>209</v>
      </c>
      <c r="H136" s="162">
        <v>54</v>
      </c>
      <c r="I136" s="163"/>
      <c r="L136" s="159"/>
      <c r="M136" s="164"/>
      <c r="T136" s="165"/>
      <c r="AT136" s="160" t="s">
        <v>207</v>
      </c>
      <c r="AU136" s="160" t="s">
        <v>86</v>
      </c>
      <c r="AV136" s="13" t="s">
        <v>205</v>
      </c>
      <c r="AW136" s="13" t="s">
        <v>30</v>
      </c>
      <c r="AX136" s="13" t="s">
        <v>80</v>
      </c>
      <c r="AY136" s="160" t="s">
        <v>199</v>
      </c>
    </row>
    <row r="137" spans="2:65" s="1" customFormat="1" ht="33" customHeight="1">
      <c r="B137" s="32"/>
      <c r="C137" s="137" t="s">
        <v>205</v>
      </c>
      <c r="D137" s="137" t="s">
        <v>201</v>
      </c>
      <c r="E137" s="138" t="s">
        <v>245</v>
      </c>
      <c r="F137" s="139" t="s">
        <v>246</v>
      </c>
      <c r="G137" s="140" t="s">
        <v>247</v>
      </c>
      <c r="H137" s="141">
        <v>3.6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39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205</v>
      </c>
      <c r="AT137" s="149" t="s">
        <v>201</v>
      </c>
      <c r="AU137" s="149" t="s">
        <v>86</v>
      </c>
      <c r="AY137" s="17" t="s">
        <v>199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86</v>
      </c>
      <c r="BK137" s="150">
        <f>ROUND(I137*H137,2)</f>
        <v>0</v>
      </c>
      <c r="BL137" s="17" t="s">
        <v>205</v>
      </c>
      <c r="BM137" s="149" t="s">
        <v>3207</v>
      </c>
    </row>
    <row r="138" spans="2:65" s="1" customFormat="1" ht="24.25" customHeight="1">
      <c r="B138" s="32"/>
      <c r="C138" s="137" t="s">
        <v>234</v>
      </c>
      <c r="D138" s="137" t="s">
        <v>201</v>
      </c>
      <c r="E138" s="138" t="s">
        <v>251</v>
      </c>
      <c r="F138" s="139" t="s">
        <v>252</v>
      </c>
      <c r="G138" s="140" t="s">
        <v>213</v>
      </c>
      <c r="H138" s="141">
        <v>3.6</v>
      </c>
      <c r="I138" s="142"/>
      <c r="J138" s="143">
        <f>ROUND(I138*H138,2)</f>
        <v>0</v>
      </c>
      <c r="K138" s="144"/>
      <c r="L138" s="32"/>
      <c r="M138" s="145" t="s">
        <v>1</v>
      </c>
      <c r="N138" s="146" t="s">
        <v>39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205</v>
      </c>
      <c r="AT138" s="149" t="s">
        <v>201</v>
      </c>
      <c r="AU138" s="149" t="s">
        <v>86</v>
      </c>
      <c r="AY138" s="17" t="s">
        <v>199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86</v>
      </c>
      <c r="BK138" s="150">
        <f>ROUND(I138*H138,2)</f>
        <v>0</v>
      </c>
      <c r="BL138" s="17" t="s">
        <v>205</v>
      </c>
      <c r="BM138" s="149" t="s">
        <v>3208</v>
      </c>
    </row>
    <row r="139" spans="2:65" s="12" customFormat="1" ht="12">
      <c r="B139" s="151"/>
      <c r="D139" s="152" t="s">
        <v>207</v>
      </c>
      <c r="E139" s="153" t="s">
        <v>1</v>
      </c>
      <c r="F139" s="154" t="s">
        <v>3209</v>
      </c>
      <c r="H139" s="155">
        <v>3.6</v>
      </c>
      <c r="I139" s="156"/>
      <c r="L139" s="151"/>
      <c r="M139" s="157"/>
      <c r="T139" s="158"/>
      <c r="AT139" s="153" t="s">
        <v>207</v>
      </c>
      <c r="AU139" s="153" t="s">
        <v>86</v>
      </c>
      <c r="AV139" s="12" t="s">
        <v>86</v>
      </c>
      <c r="AW139" s="12" t="s">
        <v>30</v>
      </c>
      <c r="AX139" s="12" t="s">
        <v>73</v>
      </c>
      <c r="AY139" s="153" t="s">
        <v>199</v>
      </c>
    </row>
    <row r="140" spans="2:65" s="13" customFormat="1" ht="12">
      <c r="B140" s="159"/>
      <c r="D140" s="152" t="s">
        <v>207</v>
      </c>
      <c r="E140" s="160" t="s">
        <v>1</v>
      </c>
      <c r="F140" s="161" t="s">
        <v>209</v>
      </c>
      <c r="H140" s="162">
        <v>3.6</v>
      </c>
      <c r="I140" s="163"/>
      <c r="L140" s="159"/>
      <c r="M140" s="164"/>
      <c r="T140" s="165"/>
      <c r="AT140" s="160" t="s">
        <v>207</v>
      </c>
      <c r="AU140" s="160" t="s">
        <v>86</v>
      </c>
      <c r="AV140" s="13" t="s">
        <v>205</v>
      </c>
      <c r="AW140" s="13" t="s">
        <v>30</v>
      </c>
      <c r="AX140" s="13" t="s">
        <v>80</v>
      </c>
      <c r="AY140" s="160" t="s">
        <v>199</v>
      </c>
    </row>
    <row r="141" spans="2:65" s="1" customFormat="1" ht="24.25" customHeight="1">
      <c r="B141" s="32"/>
      <c r="C141" s="137" t="s">
        <v>239</v>
      </c>
      <c r="D141" s="137" t="s">
        <v>201</v>
      </c>
      <c r="E141" s="138" t="s">
        <v>3065</v>
      </c>
      <c r="F141" s="139" t="s">
        <v>3066</v>
      </c>
      <c r="G141" s="140" t="s">
        <v>213</v>
      </c>
      <c r="H141" s="141">
        <v>2.4</v>
      </c>
      <c r="I141" s="142"/>
      <c r="J141" s="143">
        <f>ROUND(I141*H141,2)</f>
        <v>0</v>
      </c>
      <c r="K141" s="144"/>
      <c r="L141" s="32"/>
      <c r="M141" s="145" t="s">
        <v>1</v>
      </c>
      <c r="N141" s="146" t="s">
        <v>39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205</v>
      </c>
      <c r="AT141" s="149" t="s">
        <v>201</v>
      </c>
      <c r="AU141" s="149" t="s">
        <v>86</v>
      </c>
      <c r="AY141" s="17" t="s">
        <v>199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86</v>
      </c>
      <c r="BK141" s="150">
        <f>ROUND(I141*H141,2)</f>
        <v>0</v>
      </c>
      <c r="BL141" s="17" t="s">
        <v>205</v>
      </c>
      <c r="BM141" s="149" t="s">
        <v>3210</v>
      </c>
    </row>
    <row r="142" spans="2:65" s="12" customFormat="1" ht="12">
      <c r="B142" s="151"/>
      <c r="D142" s="152" t="s">
        <v>207</v>
      </c>
      <c r="E142" s="153" t="s">
        <v>1</v>
      </c>
      <c r="F142" s="154" t="s">
        <v>3211</v>
      </c>
      <c r="H142" s="155">
        <v>2.4</v>
      </c>
      <c r="I142" s="156"/>
      <c r="L142" s="151"/>
      <c r="M142" s="157"/>
      <c r="T142" s="158"/>
      <c r="AT142" s="153" t="s">
        <v>207</v>
      </c>
      <c r="AU142" s="153" t="s">
        <v>86</v>
      </c>
      <c r="AV142" s="12" t="s">
        <v>86</v>
      </c>
      <c r="AW142" s="12" t="s">
        <v>30</v>
      </c>
      <c r="AX142" s="12" t="s">
        <v>73</v>
      </c>
      <c r="AY142" s="153" t="s">
        <v>199</v>
      </c>
    </row>
    <row r="143" spans="2:65" s="13" customFormat="1" ht="12">
      <c r="B143" s="159"/>
      <c r="D143" s="152" t="s">
        <v>207</v>
      </c>
      <c r="E143" s="160" t="s">
        <v>1</v>
      </c>
      <c r="F143" s="161" t="s">
        <v>209</v>
      </c>
      <c r="H143" s="162">
        <v>2.4</v>
      </c>
      <c r="I143" s="163"/>
      <c r="L143" s="159"/>
      <c r="M143" s="164"/>
      <c r="T143" s="165"/>
      <c r="AT143" s="160" t="s">
        <v>207</v>
      </c>
      <c r="AU143" s="160" t="s">
        <v>86</v>
      </c>
      <c r="AV143" s="13" t="s">
        <v>205</v>
      </c>
      <c r="AW143" s="13" t="s">
        <v>30</v>
      </c>
      <c r="AX143" s="13" t="s">
        <v>80</v>
      </c>
      <c r="AY143" s="160" t="s">
        <v>199</v>
      </c>
    </row>
    <row r="144" spans="2:65" s="1" customFormat="1" ht="16.5" customHeight="1">
      <c r="B144" s="32"/>
      <c r="C144" s="173" t="s">
        <v>244</v>
      </c>
      <c r="D144" s="173" t="s">
        <v>288</v>
      </c>
      <c r="E144" s="174" t="s">
        <v>2993</v>
      </c>
      <c r="F144" s="175" t="s">
        <v>2994</v>
      </c>
      <c r="G144" s="176" t="s">
        <v>247</v>
      </c>
      <c r="H144" s="177">
        <v>4.32</v>
      </c>
      <c r="I144" s="178"/>
      <c r="J144" s="179">
        <f>ROUND(I144*H144,2)</f>
        <v>0</v>
      </c>
      <c r="K144" s="180"/>
      <c r="L144" s="181"/>
      <c r="M144" s="182" t="s">
        <v>1</v>
      </c>
      <c r="N144" s="183" t="s">
        <v>39</v>
      </c>
      <c r="P144" s="147">
        <f>O144*H144</f>
        <v>0</v>
      </c>
      <c r="Q144" s="147">
        <v>1</v>
      </c>
      <c r="R144" s="147">
        <f>Q144*H144</f>
        <v>4.32</v>
      </c>
      <c r="S144" s="147">
        <v>0</v>
      </c>
      <c r="T144" s="148">
        <f>S144*H144</f>
        <v>0</v>
      </c>
      <c r="AR144" s="149" t="s">
        <v>250</v>
      </c>
      <c r="AT144" s="149" t="s">
        <v>288</v>
      </c>
      <c r="AU144" s="149" t="s">
        <v>86</v>
      </c>
      <c r="AY144" s="17" t="s">
        <v>199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86</v>
      </c>
      <c r="BK144" s="150">
        <f>ROUND(I144*H144,2)</f>
        <v>0</v>
      </c>
      <c r="BL144" s="17" t="s">
        <v>205</v>
      </c>
      <c r="BM144" s="149" t="s">
        <v>3212</v>
      </c>
    </row>
    <row r="145" spans="2:65" s="12" customFormat="1" ht="12">
      <c r="B145" s="151"/>
      <c r="D145" s="152" t="s">
        <v>207</v>
      </c>
      <c r="E145" s="153" t="s">
        <v>1</v>
      </c>
      <c r="F145" s="154" t="s">
        <v>3213</v>
      </c>
      <c r="H145" s="155">
        <v>4.32</v>
      </c>
      <c r="I145" s="156"/>
      <c r="L145" s="151"/>
      <c r="M145" s="157"/>
      <c r="T145" s="158"/>
      <c r="AT145" s="153" t="s">
        <v>207</v>
      </c>
      <c r="AU145" s="153" t="s">
        <v>86</v>
      </c>
      <c r="AV145" s="12" t="s">
        <v>86</v>
      </c>
      <c r="AW145" s="12" t="s">
        <v>30</v>
      </c>
      <c r="AX145" s="12" t="s">
        <v>73</v>
      </c>
      <c r="AY145" s="153" t="s">
        <v>199</v>
      </c>
    </row>
    <row r="146" spans="2:65" s="13" customFormat="1" ht="12">
      <c r="B146" s="159"/>
      <c r="D146" s="152" t="s">
        <v>207</v>
      </c>
      <c r="E146" s="160" t="s">
        <v>1</v>
      </c>
      <c r="F146" s="161" t="s">
        <v>209</v>
      </c>
      <c r="H146" s="162">
        <v>4.32</v>
      </c>
      <c r="I146" s="163"/>
      <c r="L146" s="159"/>
      <c r="M146" s="164"/>
      <c r="T146" s="165"/>
      <c r="AT146" s="160" t="s">
        <v>207</v>
      </c>
      <c r="AU146" s="160" t="s">
        <v>86</v>
      </c>
      <c r="AV146" s="13" t="s">
        <v>205</v>
      </c>
      <c r="AW146" s="13" t="s">
        <v>30</v>
      </c>
      <c r="AX146" s="13" t="s">
        <v>80</v>
      </c>
      <c r="AY146" s="160" t="s">
        <v>199</v>
      </c>
    </row>
    <row r="147" spans="2:65" s="1" customFormat="1" ht="24.25" customHeight="1">
      <c r="B147" s="32"/>
      <c r="C147" s="137" t="s">
        <v>250</v>
      </c>
      <c r="D147" s="137" t="s">
        <v>201</v>
      </c>
      <c r="E147" s="138" t="s">
        <v>2996</v>
      </c>
      <c r="F147" s="139" t="s">
        <v>2997</v>
      </c>
      <c r="G147" s="140" t="s">
        <v>213</v>
      </c>
      <c r="H147" s="141">
        <v>1.2</v>
      </c>
      <c r="I147" s="142"/>
      <c r="J147" s="143">
        <f>ROUND(I147*H147,2)</f>
        <v>0</v>
      </c>
      <c r="K147" s="144"/>
      <c r="L147" s="32"/>
      <c r="M147" s="145" t="s">
        <v>1</v>
      </c>
      <c r="N147" s="146" t="s">
        <v>39</v>
      </c>
      <c r="P147" s="147">
        <f>O147*H147</f>
        <v>0</v>
      </c>
      <c r="Q147" s="147">
        <v>1.8907700000000001</v>
      </c>
      <c r="R147" s="147">
        <f>Q147*H147</f>
        <v>2.2689240000000002</v>
      </c>
      <c r="S147" s="147">
        <v>0</v>
      </c>
      <c r="T147" s="148">
        <f>S147*H147</f>
        <v>0</v>
      </c>
      <c r="AR147" s="149" t="s">
        <v>205</v>
      </c>
      <c r="AT147" s="149" t="s">
        <v>201</v>
      </c>
      <c r="AU147" s="149" t="s">
        <v>86</v>
      </c>
      <c r="AY147" s="17" t="s">
        <v>199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86</v>
      </c>
      <c r="BK147" s="150">
        <f>ROUND(I147*H147,2)</f>
        <v>0</v>
      </c>
      <c r="BL147" s="17" t="s">
        <v>205</v>
      </c>
      <c r="BM147" s="149" t="s">
        <v>3214</v>
      </c>
    </row>
    <row r="148" spans="2:65" s="12" customFormat="1" ht="12">
      <c r="B148" s="151"/>
      <c r="D148" s="152" t="s">
        <v>207</v>
      </c>
      <c r="E148" s="153" t="s">
        <v>1</v>
      </c>
      <c r="F148" s="154" t="s">
        <v>3215</v>
      </c>
      <c r="H148" s="155">
        <v>1.2</v>
      </c>
      <c r="I148" s="156"/>
      <c r="L148" s="151"/>
      <c r="M148" s="157"/>
      <c r="T148" s="158"/>
      <c r="AT148" s="153" t="s">
        <v>207</v>
      </c>
      <c r="AU148" s="153" t="s">
        <v>86</v>
      </c>
      <c r="AV148" s="12" t="s">
        <v>86</v>
      </c>
      <c r="AW148" s="12" t="s">
        <v>30</v>
      </c>
      <c r="AX148" s="12" t="s">
        <v>73</v>
      </c>
      <c r="AY148" s="153" t="s">
        <v>199</v>
      </c>
    </row>
    <row r="149" spans="2:65" s="13" customFormat="1" ht="12">
      <c r="B149" s="159"/>
      <c r="D149" s="152" t="s">
        <v>207</v>
      </c>
      <c r="E149" s="160" t="s">
        <v>1</v>
      </c>
      <c r="F149" s="161" t="s">
        <v>209</v>
      </c>
      <c r="H149" s="162">
        <v>1.2</v>
      </c>
      <c r="I149" s="163"/>
      <c r="L149" s="159"/>
      <c r="M149" s="164"/>
      <c r="T149" s="165"/>
      <c r="AT149" s="160" t="s">
        <v>207</v>
      </c>
      <c r="AU149" s="160" t="s">
        <v>86</v>
      </c>
      <c r="AV149" s="13" t="s">
        <v>205</v>
      </c>
      <c r="AW149" s="13" t="s">
        <v>30</v>
      </c>
      <c r="AX149" s="13" t="s">
        <v>80</v>
      </c>
      <c r="AY149" s="160" t="s">
        <v>199</v>
      </c>
    </row>
    <row r="150" spans="2:65" s="1" customFormat="1" ht="16.5" customHeight="1">
      <c r="B150" s="32"/>
      <c r="C150" s="137" t="s">
        <v>255</v>
      </c>
      <c r="D150" s="137" t="s">
        <v>201</v>
      </c>
      <c r="E150" s="138" t="s">
        <v>3001</v>
      </c>
      <c r="F150" s="139" t="s">
        <v>3002</v>
      </c>
      <c r="G150" s="140" t="s">
        <v>204</v>
      </c>
      <c r="H150" s="141">
        <v>12</v>
      </c>
      <c r="I150" s="142"/>
      <c r="J150" s="143">
        <f>ROUND(I150*H150,2)</f>
        <v>0</v>
      </c>
      <c r="K150" s="144"/>
      <c r="L150" s="32"/>
      <c r="M150" s="145" t="s">
        <v>1</v>
      </c>
      <c r="N150" s="146" t="s">
        <v>39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205</v>
      </c>
      <c r="AT150" s="149" t="s">
        <v>201</v>
      </c>
      <c r="AU150" s="149" t="s">
        <v>86</v>
      </c>
      <c r="AY150" s="17" t="s">
        <v>199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86</v>
      </c>
      <c r="BK150" s="150">
        <f>ROUND(I150*H150,2)</f>
        <v>0</v>
      </c>
      <c r="BL150" s="17" t="s">
        <v>205</v>
      </c>
      <c r="BM150" s="149" t="s">
        <v>3216</v>
      </c>
    </row>
    <row r="151" spans="2:65" s="12" customFormat="1" ht="12">
      <c r="B151" s="151"/>
      <c r="D151" s="152" t="s">
        <v>207</v>
      </c>
      <c r="E151" s="153" t="s">
        <v>1</v>
      </c>
      <c r="F151" s="154" t="s">
        <v>3217</v>
      </c>
      <c r="H151" s="155">
        <v>12</v>
      </c>
      <c r="I151" s="156"/>
      <c r="L151" s="151"/>
      <c r="M151" s="157"/>
      <c r="T151" s="158"/>
      <c r="AT151" s="153" t="s">
        <v>207</v>
      </c>
      <c r="AU151" s="153" t="s">
        <v>86</v>
      </c>
      <c r="AV151" s="12" t="s">
        <v>86</v>
      </c>
      <c r="AW151" s="12" t="s">
        <v>30</v>
      </c>
      <c r="AX151" s="12" t="s">
        <v>73</v>
      </c>
      <c r="AY151" s="153" t="s">
        <v>199</v>
      </c>
    </row>
    <row r="152" spans="2:65" s="13" customFormat="1" ht="12">
      <c r="B152" s="159"/>
      <c r="D152" s="152" t="s">
        <v>207</v>
      </c>
      <c r="E152" s="160" t="s">
        <v>1</v>
      </c>
      <c r="F152" s="161" t="s">
        <v>209</v>
      </c>
      <c r="H152" s="162">
        <v>12</v>
      </c>
      <c r="I152" s="163"/>
      <c r="L152" s="159"/>
      <c r="M152" s="164"/>
      <c r="T152" s="165"/>
      <c r="AT152" s="160" t="s">
        <v>207</v>
      </c>
      <c r="AU152" s="160" t="s">
        <v>86</v>
      </c>
      <c r="AV152" s="13" t="s">
        <v>205</v>
      </c>
      <c r="AW152" s="13" t="s">
        <v>30</v>
      </c>
      <c r="AX152" s="13" t="s">
        <v>80</v>
      </c>
      <c r="AY152" s="160" t="s">
        <v>199</v>
      </c>
    </row>
    <row r="153" spans="2:65" s="11" customFormat="1" ht="23" customHeight="1">
      <c r="B153" s="125"/>
      <c r="D153" s="126" t="s">
        <v>72</v>
      </c>
      <c r="E153" s="135" t="s">
        <v>250</v>
      </c>
      <c r="F153" s="135" t="s">
        <v>892</v>
      </c>
      <c r="I153" s="128"/>
      <c r="J153" s="136">
        <f>BK153</f>
        <v>0</v>
      </c>
      <c r="L153" s="125"/>
      <c r="M153" s="130"/>
      <c r="P153" s="131">
        <f>SUM(P154:P161)</f>
        <v>0</v>
      </c>
      <c r="R153" s="131">
        <f>SUM(R154:R161)</f>
        <v>7.8459999999999988E-2</v>
      </c>
      <c r="T153" s="132">
        <f>SUM(T154:T161)</f>
        <v>0</v>
      </c>
      <c r="AR153" s="126" t="s">
        <v>80</v>
      </c>
      <c r="AT153" s="133" t="s">
        <v>72</v>
      </c>
      <c r="AU153" s="133" t="s">
        <v>80</v>
      </c>
      <c r="AY153" s="126" t="s">
        <v>199</v>
      </c>
      <c r="BK153" s="134">
        <f>SUM(BK154:BK161)</f>
        <v>0</v>
      </c>
    </row>
    <row r="154" spans="2:65" s="1" customFormat="1" ht="24.25" customHeight="1">
      <c r="B154" s="32"/>
      <c r="C154" s="137" t="s">
        <v>261</v>
      </c>
      <c r="D154" s="137" t="s">
        <v>201</v>
      </c>
      <c r="E154" s="138" t="s">
        <v>1198</v>
      </c>
      <c r="F154" s="139" t="s">
        <v>1199</v>
      </c>
      <c r="G154" s="140" t="s">
        <v>264</v>
      </c>
      <c r="H154" s="141">
        <v>40</v>
      </c>
      <c r="I154" s="142"/>
      <c r="J154" s="143">
        <f>ROUND(I154*H154,2)</f>
        <v>0</v>
      </c>
      <c r="K154" s="144"/>
      <c r="L154" s="32"/>
      <c r="M154" s="145" t="s">
        <v>1</v>
      </c>
      <c r="N154" s="146" t="s">
        <v>39</v>
      </c>
      <c r="P154" s="147">
        <f>O154*H154</f>
        <v>0</v>
      </c>
      <c r="Q154" s="147">
        <v>2.0000000000000001E-4</v>
      </c>
      <c r="R154" s="147">
        <f>Q154*H154</f>
        <v>8.0000000000000002E-3</v>
      </c>
      <c r="S154" s="147">
        <v>0</v>
      </c>
      <c r="T154" s="148">
        <f>S154*H154</f>
        <v>0</v>
      </c>
      <c r="AR154" s="149" t="s">
        <v>298</v>
      </c>
      <c r="AT154" s="149" t="s">
        <v>201</v>
      </c>
      <c r="AU154" s="149" t="s">
        <v>86</v>
      </c>
      <c r="AY154" s="17" t="s">
        <v>199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86</v>
      </c>
      <c r="BK154" s="150">
        <f>ROUND(I154*H154,2)</f>
        <v>0</v>
      </c>
      <c r="BL154" s="17" t="s">
        <v>298</v>
      </c>
      <c r="BM154" s="149" t="s">
        <v>3218</v>
      </c>
    </row>
    <row r="155" spans="2:65" s="12" customFormat="1" ht="12">
      <c r="B155" s="151"/>
      <c r="D155" s="152" t="s">
        <v>207</v>
      </c>
      <c r="E155" s="153" t="s">
        <v>1</v>
      </c>
      <c r="F155" s="154" t="s">
        <v>3219</v>
      </c>
      <c r="H155" s="155">
        <v>40</v>
      </c>
      <c r="I155" s="156"/>
      <c r="L155" s="151"/>
      <c r="M155" s="157"/>
      <c r="T155" s="158"/>
      <c r="AT155" s="153" t="s">
        <v>207</v>
      </c>
      <c r="AU155" s="153" t="s">
        <v>86</v>
      </c>
      <c r="AV155" s="12" t="s">
        <v>86</v>
      </c>
      <c r="AW155" s="12" t="s">
        <v>30</v>
      </c>
      <c r="AX155" s="12" t="s">
        <v>73</v>
      </c>
      <c r="AY155" s="153" t="s">
        <v>199</v>
      </c>
    </row>
    <row r="156" spans="2:65" s="13" customFormat="1" ht="12">
      <c r="B156" s="159"/>
      <c r="D156" s="152" t="s">
        <v>207</v>
      </c>
      <c r="E156" s="160" t="s">
        <v>1</v>
      </c>
      <c r="F156" s="161" t="s">
        <v>209</v>
      </c>
      <c r="H156" s="162">
        <v>40</v>
      </c>
      <c r="I156" s="163"/>
      <c r="L156" s="159"/>
      <c r="M156" s="164"/>
      <c r="T156" s="165"/>
      <c r="AT156" s="160" t="s">
        <v>207</v>
      </c>
      <c r="AU156" s="160" t="s">
        <v>86</v>
      </c>
      <c r="AV156" s="13" t="s">
        <v>205</v>
      </c>
      <c r="AW156" s="13" t="s">
        <v>30</v>
      </c>
      <c r="AX156" s="13" t="s">
        <v>80</v>
      </c>
      <c r="AY156" s="160" t="s">
        <v>199</v>
      </c>
    </row>
    <row r="157" spans="2:65" s="1" customFormat="1" ht="21.75" customHeight="1">
      <c r="B157" s="32"/>
      <c r="C157" s="137" t="s">
        <v>269</v>
      </c>
      <c r="D157" s="137" t="s">
        <v>201</v>
      </c>
      <c r="E157" s="138" t="s">
        <v>3031</v>
      </c>
      <c r="F157" s="139" t="s">
        <v>3032</v>
      </c>
      <c r="G157" s="140" t="s">
        <v>264</v>
      </c>
      <c r="H157" s="141">
        <v>40</v>
      </c>
      <c r="I157" s="142"/>
      <c r="J157" s="143">
        <f>ROUND(I157*H157,2)</f>
        <v>0</v>
      </c>
      <c r="K157" s="144"/>
      <c r="L157" s="32"/>
      <c r="M157" s="145" t="s">
        <v>1</v>
      </c>
      <c r="N157" s="146" t="s">
        <v>39</v>
      </c>
      <c r="P157" s="147">
        <f>O157*H157</f>
        <v>0</v>
      </c>
      <c r="Q157" s="147">
        <v>6.0000000000000002E-5</v>
      </c>
      <c r="R157" s="147">
        <f>Q157*H157</f>
        <v>2.4000000000000002E-3</v>
      </c>
      <c r="S157" s="147">
        <v>0</v>
      </c>
      <c r="T157" s="148">
        <f>S157*H157</f>
        <v>0</v>
      </c>
      <c r="AR157" s="149" t="s">
        <v>205</v>
      </c>
      <c r="AT157" s="149" t="s">
        <v>201</v>
      </c>
      <c r="AU157" s="149" t="s">
        <v>86</v>
      </c>
      <c r="AY157" s="17" t="s">
        <v>199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86</v>
      </c>
      <c r="BK157" s="150">
        <f>ROUND(I157*H157,2)</f>
        <v>0</v>
      </c>
      <c r="BL157" s="17" t="s">
        <v>205</v>
      </c>
      <c r="BM157" s="149" t="s">
        <v>3220</v>
      </c>
    </row>
    <row r="158" spans="2:65" s="12" customFormat="1" ht="12">
      <c r="B158" s="151"/>
      <c r="D158" s="152" t="s">
        <v>207</v>
      </c>
      <c r="E158" s="153" t="s">
        <v>1</v>
      </c>
      <c r="F158" s="154" t="s">
        <v>3219</v>
      </c>
      <c r="H158" s="155">
        <v>40</v>
      </c>
      <c r="I158" s="156"/>
      <c r="L158" s="151"/>
      <c r="M158" s="157"/>
      <c r="T158" s="158"/>
      <c r="AT158" s="153" t="s">
        <v>207</v>
      </c>
      <c r="AU158" s="153" t="s">
        <v>86</v>
      </c>
      <c r="AV158" s="12" t="s">
        <v>86</v>
      </c>
      <c r="AW158" s="12" t="s">
        <v>30</v>
      </c>
      <c r="AX158" s="12" t="s">
        <v>73</v>
      </c>
      <c r="AY158" s="153" t="s">
        <v>199</v>
      </c>
    </row>
    <row r="159" spans="2:65" s="13" customFormat="1" ht="12">
      <c r="B159" s="159"/>
      <c r="D159" s="152" t="s">
        <v>207</v>
      </c>
      <c r="E159" s="160" t="s">
        <v>1</v>
      </c>
      <c r="F159" s="161" t="s">
        <v>209</v>
      </c>
      <c r="H159" s="162">
        <v>40</v>
      </c>
      <c r="I159" s="163"/>
      <c r="L159" s="159"/>
      <c r="M159" s="164"/>
      <c r="T159" s="165"/>
      <c r="AT159" s="160" t="s">
        <v>207</v>
      </c>
      <c r="AU159" s="160" t="s">
        <v>86</v>
      </c>
      <c r="AV159" s="13" t="s">
        <v>205</v>
      </c>
      <c r="AW159" s="13" t="s">
        <v>30</v>
      </c>
      <c r="AX159" s="13" t="s">
        <v>80</v>
      </c>
      <c r="AY159" s="160" t="s">
        <v>199</v>
      </c>
    </row>
    <row r="160" spans="2:65" s="1" customFormat="1" ht="24.25" customHeight="1">
      <c r="B160" s="32"/>
      <c r="C160" s="137" t="s">
        <v>8</v>
      </c>
      <c r="D160" s="137" t="s">
        <v>201</v>
      </c>
      <c r="E160" s="138" t="s">
        <v>3221</v>
      </c>
      <c r="F160" s="139" t="s">
        <v>3222</v>
      </c>
      <c r="G160" s="140" t="s">
        <v>296</v>
      </c>
      <c r="H160" s="141">
        <v>3</v>
      </c>
      <c r="I160" s="142"/>
      <c r="J160" s="143">
        <f>ROUND(I160*H160,2)</f>
        <v>0</v>
      </c>
      <c r="K160" s="144"/>
      <c r="L160" s="32"/>
      <c r="M160" s="145" t="s">
        <v>1</v>
      </c>
      <c r="N160" s="146" t="s">
        <v>39</v>
      </c>
      <c r="P160" s="147">
        <f>O160*H160</f>
        <v>0</v>
      </c>
      <c r="Q160" s="147">
        <v>2.2579999999999999E-2</v>
      </c>
      <c r="R160" s="147">
        <f>Q160*H160</f>
        <v>6.7739999999999995E-2</v>
      </c>
      <c r="S160" s="147">
        <v>0</v>
      </c>
      <c r="T160" s="148">
        <f>S160*H160</f>
        <v>0</v>
      </c>
      <c r="AR160" s="149" t="s">
        <v>205</v>
      </c>
      <c r="AT160" s="149" t="s">
        <v>201</v>
      </c>
      <c r="AU160" s="149" t="s">
        <v>86</v>
      </c>
      <c r="AY160" s="17" t="s">
        <v>199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86</v>
      </c>
      <c r="BK160" s="150">
        <f>ROUND(I160*H160,2)</f>
        <v>0</v>
      </c>
      <c r="BL160" s="17" t="s">
        <v>205</v>
      </c>
      <c r="BM160" s="149" t="s">
        <v>3223</v>
      </c>
    </row>
    <row r="161" spans="2:65" s="1" customFormat="1" ht="24.25" customHeight="1">
      <c r="B161" s="32"/>
      <c r="C161" s="137" t="s">
        <v>287</v>
      </c>
      <c r="D161" s="137" t="s">
        <v>201</v>
      </c>
      <c r="E161" s="138" t="s">
        <v>3224</v>
      </c>
      <c r="F161" s="139" t="s">
        <v>3225</v>
      </c>
      <c r="G161" s="140" t="s">
        <v>296</v>
      </c>
      <c r="H161" s="141">
        <v>1</v>
      </c>
      <c r="I161" s="142"/>
      <c r="J161" s="143">
        <f>ROUND(I161*H161,2)</f>
        <v>0</v>
      </c>
      <c r="K161" s="144"/>
      <c r="L161" s="32"/>
      <c r="M161" s="145" t="s">
        <v>1</v>
      </c>
      <c r="N161" s="146" t="s">
        <v>39</v>
      </c>
      <c r="P161" s="147">
        <f>O161*H161</f>
        <v>0</v>
      </c>
      <c r="Q161" s="147">
        <v>3.2000000000000003E-4</v>
      </c>
      <c r="R161" s="147">
        <f>Q161*H161</f>
        <v>3.2000000000000003E-4</v>
      </c>
      <c r="S161" s="147">
        <v>0</v>
      </c>
      <c r="T161" s="148">
        <f>S161*H161</f>
        <v>0</v>
      </c>
      <c r="AR161" s="149" t="s">
        <v>205</v>
      </c>
      <c r="AT161" s="149" t="s">
        <v>201</v>
      </c>
      <c r="AU161" s="149" t="s">
        <v>86</v>
      </c>
      <c r="AY161" s="17" t="s">
        <v>199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86</v>
      </c>
      <c r="BK161" s="150">
        <f>ROUND(I161*H161,2)</f>
        <v>0</v>
      </c>
      <c r="BL161" s="17" t="s">
        <v>205</v>
      </c>
      <c r="BM161" s="149" t="s">
        <v>3226</v>
      </c>
    </row>
    <row r="162" spans="2:65" s="11" customFormat="1" ht="23" customHeight="1">
      <c r="B162" s="125"/>
      <c r="D162" s="126" t="s">
        <v>72</v>
      </c>
      <c r="E162" s="135" t="s">
        <v>965</v>
      </c>
      <c r="F162" s="135" t="s">
        <v>966</v>
      </c>
      <c r="I162" s="128"/>
      <c r="J162" s="136">
        <f>BK162</f>
        <v>0</v>
      </c>
      <c r="L162" s="125"/>
      <c r="M162" s="130"/>
      <c r="P162" s="131">
        <f>P163</f>
        <v>0</v>
      </c>
      <c r="R162" s="131">
        <f>R163</f>
        <v>0</v>
      </c>
      <c r="T162" s="132">
        <f>T163</f>
        <v>0</v>
      </c>
      <c r="AR162" s="126" t="s">
        <v>80</v>
      </c>
      <c r="AT162" s="133" t="s">
        <v>72</v>
      </c>
      <c r="AU162" s="133" t="s">
        <v>80</v>
      </c>
      <c r="AY162" s="126" t="s">
        <v>199</v>
      </c>
      <c r="BK162" s="134">
        <f>BK163</f>
        <v>0</v>
      </c>
    </row>
    <row r="163" spans="2:65" s="1" customFormat="1" ht="24.25" customHeight="1">
      <c r="B163" s="32"/>
      <c r="C163" s="137" t="s">
        <v>3014</v>
      </c>
      <c r="D163" s="137" t="s">
        <v>201</v>
      </c>
      <c r="E163" s="138" t="s">
        <v>3034</v>
      </c>
      <c r="F163" s="139" t="s">
        <v>3035</v>
      </c>
      <c r="G163" s="140" t="s">
        <v>247</v>
      </c>
      <c r="H163" s="141">
        <v>6.6219999999999999</v>
      </c>
      <c r="I163" s="142"/>
      <c r="J163" s="143">
        <f>ROUND(I163*H163,2)</f>
        <v>0</v>
      </c>
      <c r="K163" s="144"/>
      <c r="L163" s="32"/>
      <c r="M163" s="145" t="s">
        <v>1</v>
      </c>
      <c r="N163" s="146" t="s">
        <v>39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205</v>
      </c>
      <c r="AT163" s="149" t="s">
        <v>201</v>
      </c>
      <c r="AU163" s="149" t="s">
        <v>86</v>
      </c>
      <c r="AY163" s="17" t="s">
        <v>199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86</v>
      </c>
      <c r="BK163" s="150">
        <f>ROUND(I163*H163,2)</f>
        <v>0</v>
      </c>
      <c r="BL163" s="17" t="s">
        <v>205</v>
      </c>
      <c r="BM163" s="149" t="s">
        <v>3227</v>
      </c>
    </row>
    <row r="164" spans="2:65" s="11" customFormat="1" ht="26" customHeight="1">
      <c r="B164" s="125"/>
      <c r="D164" s="126" t="s">
        <v>72</v>
      </c>
      <c r="E164" s="127" t="s">
        <v>3037</v>
      </c>
      <c r="F164" s="127" t="s">
        <v>3038</v>
      </c>
      <c r="I164" s="128"/>
      <c r="J164" s="129">
        <f>BK164</f>
        <v>0</v>
      </c>
      <c r="L164" s="125"/>
      <c r="M164" s="130"/>
      <c r="P164" s="131">
        <f>SUM(P165:P167)</f>
        <v>0</v>
      </c>
      <c r="R164" s="131">
        <f>SUM(R165:R167)</f>
        <v>0</v>
      </c>
      <c r="T164" s="132">
        <f>SUM(T165:T167)</f>
        <v>0</v>
      </c>
      <c r="AR164" s="126" t="s">
        <v>205</v>
      </c>
      <c r="AT164" s="133" t="s">
        <v>72</v>
      </c>
      <c r="AU164" s="133" t="s">
        <v>73</v>
      </c>
      <c r="AY164" s="126" t="s">
        <v>199</v>
      </c>
      <c r="BK164" s="134">
        <f>SUM(BK165:BK167)</f>
        <v>0</v>
      </c>
    </row>
    <row r="165" spans="2:65" s="1" customFormat="1" ht="16.5" customHeight="1">
      <c r="B165" s="32"/>
      <c r="C165" s="137" t="s">
        <v>293</v>
      </c>
      <c r="D165" s="137" t="s">
        <v>201</v>
      </c>
      <c r="E165" s="138" t="s">
        <v>3039</v>
      </c>
      <c r="F165" s="139" t="s">
        <v>3040</v>
      </c>
      <c r="G165" s="140" t="s">
        <v>1188</v>
      </c>
      <c r="H165" s="141">
        <v>8</v>
      </c>
      <c r="I165" s="142"/>
      <c r="J165" s="143">
        <f>ROUND(I165*H165,2)</f>
        <v>0</v>
      </c>
      <c r="K165" s="144"/>
      <c r="L165" s="32"/>
      <c r="M165" s="145" t="s">
        <v>1</v>
      </c>
      <c r="N165" s="146" t="s">
        <v>39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1179</v>
      </c>
      <c r="AT165" s="149" t="s">
        <v>201</v>
      </c>
      <c r="AU165" s="149" t="s">
        <v>80</v>
      </c>
      <c r="AY165" s="17" t="s">
        <v>199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86</v>
      </c>
      <c r="BK165" s="150">
        <f>ROUND(I165*H165,2)</f>
        <v>0</v>
      </c>
      <c r="BL165" s="17" t="s">
        <v>1179</v>
      </c>
      <c r="BM165" s="149" t="s">
        <v>3228</v>
      </c>
    </row>
    <row r="166" spans="2:65" s="12" customFormat="1" ht="12">
      <c r="B166" s="151"/>
      <c r="D166" s="152" t="s">
        <v>207</v>
      </c>
      <c r="E166" s="153" t="s">
        <v>1</v>
      </c>
      <c r="F166" s="154" t="s">
        <v>1150</v>
      </c>
      <c r="H166" s="155">
        <v>8</v>
      </c>
      <c r="I166" s="156"/>
      <c r="L166" s="151"/>
      <c r="M166" s="157"/>
      <c r="T166" s="158"/>
      <c r="AT166" s="153" t="s">
        <v>207</v>
      </c>
      <c r="AU166" s="153" t="s">
        <v>80</v>
      </c>
      <c r="AV166" s="12" t="s">
        <v>86</v>
      </c>
      <c r="AW166" s="12" t="s">
        <v>30</v>
      </c>
      <c r="AX166" s="12" t="s">
        <v>73</v>
      </c>
      <c r="AY166" s="153" t="s">
        <v>199</v>
      </c>
    </row>
    <row r="167" spans="2:65" s="13" customFormat="1" ht="12">
      <c r="B167" s="159"/>
      <c r="D167" s="152" t="s">
        <v>207</v>
      </c>
      <c r="E167" s="160" t="s">
        <v>1</v>
      </c>
      <c r="F167" s="161" t="s">
        <v>3229</v>
      </c>
      <c r="H167" s="162">
        <v>8</v>
      </c>
      <c r="I167" s="163"/>
      <c r="L167" s="159"/>
      <c r="M167" s="195"/>
      <c r="N167" s="196"/>
      <c r="O167" s="196"/>
      <c r="P167" s="196"/>
      <c r="Q167" s="196"/>
      <c r="R167" s="196"/>
      <c r="S167" s="196"/>
      <c r="T167" s="197"/>
      <c r="AT167" s="160" t="s">
        <v>207</v>
      </c>
      <c r="AU167" s="160" t="s">
        <v>80</v>
      </c>
      <c r="AV167" s="13" t="s">
        <v>205</v>
      </c>
      <c r="AW167" s="13" t="s">
        <v>30</v>
      </c>
      <c r="AX167" s="13" t="s">
        <v>80</v>
      </c>
      <c r="AY167" s="160" t="s">
        <v>199</v>
      </c>
    </row>
    <row r="168" spans="2:65" s="1" customFormat="1" ht="7" customHeight="1">
      <c r="B168" s="43"/>
      <c r="C168" s="44"/>
      <c r="D168" s="44"/>
      <c r="E168" s="44"/>
      <c r="F168" s="44"/>
      <c r="G168" s="44"/>
      <c r="H168" s="44"/>
      <c r="I168" s="44"/>
      <c r="J168" s="44"/>
      <c r="K168" s="44"/>
      <c r="L168" s="32"/>
    </row>
  </sheetData>
  <sheetProtection algorithmName="SHA-512" hashValue="cna+irluZyXm2L0zzznhEcrapaKNhRvKxf/oWX5COvf0leTz1qYIPeOPh6CzpGuCssch9rsiY/0bGcCYHvROnA==" saltValue="PfngiexbPTW7lRqvA8SAYFE6kfERLD5aGZYavIZ2RG2EYacTqonPTaQkkwW8lO7ivKOtAVueTxuLpSJ/44PQaQ==" spinCount="100000" sheet="1" objects="1" scenarios="1" formatColumns="0" formatRows="0" autoFilter="0"/>
  <autoFilter ref="C124:K167" xr:uid="{00000000-0009-0000-0000-000005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35"/>
  <sheetViews>
    <sheetView showGridLines="0" workbookViewId="0"/>
  </sheetViews>
  <sheetFormatPr baseColWidth="10" defaultColWidth="8.7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102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132</v>
      </c>
      <c r="L4" s="20"/>
      <c r="M4" s="91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133</v>
      </c>
      <c r="L8" s="20"/>
    </row>
    <row r="9" spans="2:46" s="1" customFormat="1" ht="16.5" customHeight="1">
      <c r="B9" s="32"/>
      <c r="E9" s="241" t="s">
        <v>134</v>
      </c>
      <c r="F9" s="240"/>
      <c r="G9" s="240"/>
      <c r="H9" s="240"/>
      <c r="L9" s="32"/>
    </row>
    <row r="10" spans="2:46" s="1" customFormat="1" ht="12" customHeight="1">
      <c r="B10" s="32"/>
      <c r="D10" s="27" t="s">
        <v>135</v>
      </c>
      <c r="L10" s="32"/>
    </row>
    <row r="11" spans="2:46" s="1" customFormat="1" ht="16.5" customHeight="1">
      <c r="B11" s="32"/>
      <c r="E11" s="236" t="s">
        <v>3230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1" t="str">
        <f>'Rekapitulace stavby'!AN8</f>
        <v>1. 11. 2024</v>
      </c>
      <c r="L14" s="32"/>
    </row>
    <row r="15" spans="2:46" s="1" customFormat="1" ht="11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2"/>
      <c r="E29" s="228" t="s">
        <v>1</v>
      </c>
      <c r="F29" s="228"/>
      <c r="G29" s="228"/>
      <c r="H29" s="228"/>
      <c r="L29" s="92"/>
    </row>
    <row r="30" spans="2:12" s="1" customFormat="1" ht="7" customHeight="1">
      <c r="B30" s="32"/>
      <c r="L30" s="32"/>
    </row>
    <row r="31" spans="2:12" s="1" customFormat="1" ht="7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25.25" customHeight="1">
      <c r="B32" s="32"/>
      <c r="D32" s="93" t="s">
        <v>33</v>
      </c>
      <c r="J32" s="64">
        <f>ROUND(J131, 2)</f>
        <v>0</v>
      </c>
      <c r="L32" s="32"/>
    </row>
    <row r="33" spans="2:12" s="1" customFormat="1" ht="7" customHeight="1">
      <c r="B33" s="32"/>
      <c r="D33" s="52"/>
      <c r="E33" s="52"/>
      <c r="F33" s="52"/>
      <c r="G33" s="52"/>
      <c r="H33" s="52"/>
      <c r="I33" s="52"/>
      <c r="J33" s="52"/>
      <c r="K33" s="52"/>
      <c r="L33" s="32"/>
    </row>
    <row r="34" spans="2:12" s="1" customFormat="1" ht="14.5" customHeight="1">
      <c r="B34" s="32"/>
      <c r="F34" s="94" t="s">
        <v>35</v>
      </c>
      <c r="I34" s="94" t="s">
        <v>34</v>
      </c>
      <c r="J34" s="94" t="s">
        <v>36</v>
      </c>
      <c r="L34" s="32"/>
    </row>
    <row r="35" spans="2:12" s="1" customFormat="1" ht="14.5" customHeight="1">
      <c r="B35" s="32"/>
      <c r="D35" s="95" t="s">
        <v>37</v>
      </c>
      <c r="E35" s="27" t="s">
        <v>38</v>
      </c>
      <c r="F35" s="84">
        <f>ROUND((SUM(BE131:BE234)),  2)</f>
        <v>0</v>
      </c>
      <c r="I35" s="96">
        <v>0.21</v>
      </c>
      <c r="J35" s="84">
        <f>ROUND(((SUM(BE131:BE234))*I35),  2)</f>
        <v>0</v>
      </c>
      <c r="L35" s="32"/>
    </row>
    <row r="36" spans="2:12" s="1" customFormat="1" ht="14.5" customHeight="1">
      <c r="B36" s="32"/>
      <c r="E36" s="27" t="s">
        <v>39</v>
      </c>
      <c r="F36" s="84">
        <f>ROUND((SUM(BF131:BF234)),  2)</f>
        <v>0</v>
      </c>
      <c r="I36" s="96">
        <v>0.12</v>
      </c>
      <c r="J36" s="84">
        <f>ROUND(((SUM(BF131:BF234))*I36),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4">
        <f>ROUND((SUM(BG131:BG234)),  2)</f>
        <v>0</v>
      </c>
      <c r="I37" s="96">
        <v>0.21</v>
      </c>
      <c r="J37" s="84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4">
        <f>ROUND((SUM(BH131:BH234)),  2)</f>
        <v>0</v>
      </c>
      <c r="I38" s="96">
        <v>0.12</v>
      </c>
      <c r="J38" s="84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4">
        <f>ROUND((SUM(BI131:BI234)),  2)</f>
        <v>0</v>
      </c>
      <c r="I39" s="96">
        <v>0</v>
      </c>
      <c r="J39" s="84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25" customHeight="1">
      <c r="B41" s="32"/>
      <c r="C41" s="97"/>
      <c r="D41" s="98" t="s">
        <v>43</v>
      </c>
      <c r="E41" s="55"/>
      <c r="F41" s="55"/>
      <c r="G41" s="99" t="s">
        <v>44</v>
      </c>
      <c r="H41" s="100" t="s">
        <v>45</v>
      </c>
      <c r="I41" s="55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2" t="s">
        <v>48</v>
      </c>
      <c r="E61" s="34"/>
      <c r="F61" s="103" t="s">
        <v>49</v>
      </c>
      <c r="G61" s="42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2" t="s">
        <v>48</v>
      </c>
      <c r="E76" s="34"/>
      <c r="F76" s="103" t="s">
        <v>49</v>
      </c>
      <c r="G76" s="42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12" s="1" customFormat="1" ht="25" customHeight="1">
      <c r="B82" s="32"/>
      <c r="C82" s="21" t="s">
        <v>137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133</v>
      </c>
      <c r="L86" s="20"/>
    </row>
    <row r="87" spans="2:12" s="1" customFormat="1" ht="16.5" customHeight="1">
      <c r="B87" s="32"/>
      <c r="E87" s="241" t="s">
        <v>134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135</v>
      </c>
      <c r="L88" s="32"/>
    </row>
    <row r="89" spans="2:12" s="1" customFormat="1" ht="16.5" customHeight="1">
      <c r="B89" s="32"/>
      <c r="E89" s="236" t="str">
        <f>E11</f>
        <v>Vrty TČ SO01 - Vrty TČ vč. dopojení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1" t="str">
        <f>IF(J14="","",J14)</f>
        <v>1. 11. 2024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138</v>
      </c>
      <c r="D96" s="97"/>
      <c r="E96" s="97"/>
      <c r="F96" s="97"/>
      <c r="G96" s="97"/>
      <c r="H96" s="97"/>
      <c r="I96" s="97"/>
      <c r="J96" s="106" t="s">
        <v>139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3" customHeight="1">
      <c r="B98" s="32"/>
      <c r="C98" s="107" t="s">
        <v>140</v>
      </c>
      <c r="J98" s="64">
        <f>J131</f>
        <v>0</v>
      </c>
      <c r="L98" s="32"/>
      <c r="AU98" s="17" t="s">
        <v>141</v>
      </c>
    </row>
    <row r="99" spans="2:47" s="8" customFormat="1" ht="25" customHeight="1">
      <c r="B99" s="108"/>
      <c r="D99" s="109" t="s">
        <v>142</v>
      </c>
      <c r="E99" s="110"/>
      <c r="F99" s="110"/>
      <c r="G99" s="110"/>
      <c r="H99" s="110"/>
      <c r="I99" s="110"/>
      <c r="J99" s="111">
        <f>J132</f>
        <v>0</v>
      </c>
      <c r="L99" s="108"/>
    </row>
    <row r="100" spans="2:47" s="9" customFormat="1" ht="20" customHeight="1">
      <c r="B100" s="112"/>
      <c r="D100" s="113" t="s">
        <v>143</v>
      </c>
      <c r="E100" s="114"/>
      <c r="F100" s="114"/>
      <c r="G100" s="114"/>
      <c r="H100" s="114"/>
      <c r="I100" s="114"/>
      <c r="J100" s="115">
        <f>J133</f>
        <v>0</v>
      </c>
      <c r="L100" s="112"/>
    </row>
    <row r="101" spans="2:47" s="9" customFormat="1" ht="20" customHeight="1">
      <c r="B101" s="112"/>
      <c r="D101" s="113" t="s">
        <v>144</v>
      </c>
      <c r="E101" s="114"/>
      <c r="F101" s="114"/>
      <c r="G101" s="114"/>
      <c r="H101" s="114"/>
      <c r="I101" s="114"/>
      <c r="J101" s="115">
        <f>J175</f>
        <v>0</v>
      </c>
      <c r="L101" s="112"/>
    </row>
    <row r="102" spans="2:47" s="9" customFormat="1" ht="20" customHeight="1">
      <c r="B102" s="112"/>
      <c r="D102" s="113" t="s">
        <v>149</v>
      </c>
      <c r="E102" s="114"/>
      <c r="F102" s="114"/>
      <c r="G102" s="114"/>
      <c r="H102" s="114"/>
      <c r="I102" s="114"/>
      <c r="J102" s="115">
        <f>J186</f>
        <v>0</v>
      </c>
      <c r="L102" s="112"/>
    </row>
    <row r="103" spans="2:47" s="9" customFormat="1" ht="20" customHeight="1">
      <c r="B103" s="112"/>
      <c r="D103" s="113" t="s">
        <v>151</v>
      </c>
      <c r="E103" s="114"/>
      <c r="F103" s="114"/>
      <c r="G103" s="114"/>
      <c r="H103" s="114"/>
      <c r="I103" s="114"/>
      <c r="J103" s="115">
        <f>J213</f>
        <v>0</v>
      </c>
      <c r="L103" s="112"/>
    </row>
    <row r="104" spans="2:47" s="8" customFormat="1" ht="25" customHeight="1">
      <c r="B104" s="108"/>
      <c r="D104" s="109" t="s">
        <v>152</v>
      </c>
      <c r="E104" s="110"/>
      <c r="F104" s="110"/>
      <c r="G104" s="110"/>
      <c r="H104" s="110"/>
      <c r="I104" s="110"/>
      <c r="J104" s="111">
        <f>J215</f>
        <v>0</v>
      </c>
      <c r="L104" s="108"/>
    </row>
    <row r="105" spans="2:47" s="9" customFormat="1" ht="20" customHeight="1">
      <c r="B105" s="112"/>
      <c r="D105" s="113" t="s">
        <v>3231</v>
      </c>
      <c r="E105" s="114"/>
      <c r="F105" s="114"/>
      <c r="G105" s="114"/>
      <c r="H105" s="114"/>
      <c r="I105" s="114"/>
      <c r="J105" s="115">
        <f>J216</f>
        <v>0</v>
      </c>
      <c r="L105" s="112"/>
    </row>
    <row r="106" spans="2:47" s="9" customFormat="1" ht="20" customHeight="1">
      <c r="B106" s="112"/>
      <c r="D106" s="113" t="s">
        <v>3232</v>
      </c>
      <c r="E106" s="114"/>
      <c r="F106" s="114"/>
      <c r="G106" s="114"/>
      <c r="H106" s="114"/>
      <c r="I106" s="114"/>
      <c r="J106" s="115">
        <f>J221</f>
        <v>0</v>
      </c>
      <c r="L106" s="112"/>
    </row>
    <row r="107" spans="2:47" s="8" customFormat="1" ht="25" customHeight="1">
      <c r="B107" s="108"/>
      <c r="D107" s="109" t="s">
        <v>3233</v>
      </c>
      <c r="E107" s="110"/>
      <c r="F107" s="110"/>
      <c r="G107" s="110"/>
      <c r="H107" s="110"/>
      <c r="I107" s="110"/>
      <c r="J107" s="111">
        <f>J227</f>
        <v>0</v>
      </c>
      <c r="L107" s="108"/>
    </row>
    <row r="108" spans="2:47" s="9" customFormat="1" ht="20" customHeight="1">
      <c r="B108" s="112"/>
      <c r="D108" s="113" t="s">
        <v>3234</v>
      </c>
      <c r="E108" s="114"/>
      <c r="F108" s="114"/>
      <c r="G108" s="114"/>
      <c r="H108" s="114"/>
      <c r="I108" s="114"/>
      <c r="J108" s="115">
        <f>J228</f>
        <v>0</v>
      </c>
      <c r="L108" s="112"/>
    </row>
    <row r="109" spans="2:47" s="8" customFormat="1" ht="25" customHeight="1">
      <c r="B109" s="108"/>
      <c r="D109" s="109" t="s">
        <v>2961</v>
      </c>
      <c r="E109" s="110"/>
      <c r="F109" s="110"/>
      <c r="G109" s="110"/>
      <c r="H109" s="110"/>
      <c r="I109" s="110"/>
      <c r="J109" s="111">
        <f>J231</f>
        <v>0</v>
      </c>
      <c r="L109" s="108"/>
    </row>
    <row r="110" spans="2:47" s="1" customFormat="1" ht="21.75" customHeight="1">
      <c r="B110" s="32"/>
      <c r="L110" s="32"/>
    </row>
    <row r="111" spans="2:47" s="1" customFormat="1" ht="7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2"/>
    </row>
    <row r="115" spans="2:12" s="1" customFormat="1" ht="7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32"/>
    </row>
    <row r="116" spans="2:12" s="1" customFormat="1" ht="25" customHeight="1">
      <c r="B116" s="32"/>
      <c r="C116" s="21" t="s">
        <v>184</v>
      </c>
      <c r="L116" s="32"/>
    </row>
    <row r="117" spans="2:12" s="1" customFormat="1" ht="7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16.5" customHeight="1">
      <c r="B119" s="32"/>
      <c r="E119" s="241" t="str">
        <f>E7</f>
        <v>Rozšíření kom.soc. služeb CSS Stod</v>
      </c>
      <c r="F119" s="242"/>
      <c r="G119" s="242"/>
      <c r="H119" s="242"/>
      <c r="L119" s="32"/>
    </row>
    <row r="120" spans="2:12" ht="12" customHeight="1">
      <c r="B120" s="20"/>
      <c r="C120" s="27" t="s">
        <v>133</v>
      </c>
      <c r="L120" s="20"/>
    </row>
    <row r="121" spans="2:12" s="1" customFormat="1" ht="16.5" customHeight="1">
      <c r="B121" s="32"/>
      <c r="E121" s="241" t="s">
        <v>134</v>
      </c>
      <c r="F121" s="240"/>
      <c r="G121" s="240"/>
      <c r="H121" s="240"/>
      <c r="L121" s="32"/>
    </row>
    <row r="122" spans="2:12" s="1" customFormat="1" ht="12" customHeight="1">
      <c r="B122" s="32"/>
      <c r="C122" s="27" t="s">
        <v>135</v>
      </c>
      <c r="L122" s="32"/>
    </row>
    <row r="123" spans="2:12" s="1" customFormat="1" ht="16.5" customHeight="1">
      <c r="B123" s="32"/>
      <c r="E123" s="236" t="str">
        <f>E11</f>
        <v>Vrty TČ SO01 - Vrty TČ vč. dopojení</v>
      </c>
      <c r="F123" s="240"/>
      <c r="G123" s="240"/>
      <c r="H123" s="240"/>
      <c r="L123" s="32"/>
    </row>
    <row r="124" spans="2:12" s="1" customFormat="1" ht="7" customHeight="1">
      <c r="B124" s="32"/>
      <c r="L124" s="32"/>
    </row>
    <row r="125" spans="2:12" s="1" customFormat="1" ht="12" customHeight="1">
      <c r="B125" s="32"/>
      <c r="C125" s="27" t="s">
        <v>20</v>
      </c>
      <c r="F125" s="25" t="str">
        <f>F14</f>
        <v xml:space="preserve"> </v>
      </c>
      <c r="I125" s="27" t="s">
        <v>22</v>
      </c>
      <c r="J125" s="51" t="str">
        <f>IF(J14="","",J14)</f>
        <v>1. 11. 2024</v>
      </c>
      <c r="L125" s="32"/>
    </row>
    <row r="126" spans="2:12" s="1" customFormat="1" ht="7" customHeight="1">
      <c r="B126" s="32"/>
      <c r="L126" s="32"/>
    </row>
    <row r="127" spans="2:12" s="1" customFormat="1" ht="15.25" customHeight="1">
      <c r="B127" s="32"/>
      <c r="C127" s="27" t="s">
        <v>24</v>
      </c>
      <c r="F127" s="25" t="str">
        <f>E17</f>
        <v xml:space="preserve"> </v>
      </c>
      <c r="I127" s="27" t="s">
        <v>29</v>
      </c>
      <c r="J127" s="30" t="str">
        <f>E23</f>
        <v xml:space="preserve"> </v>
      </c>
      <c r="L127" s="32"/>
    </row>
    <row r="128" spans="2:12" s="1" customFormat="1" ht="15.25" customHeight="1">
      <c r="B128" s="32"/>
      <c r="C128" s="27" t="s">
        <v>27</v>
      </c>
      <c r="F128" s="25" t="str">
        <f>IF(E20="","",E20)</f>
        <v>Vyplň údaj</v>
      </c>
      <c r="I128" s="27" t="s">
        <v>31</v>
      </c>
      <c r="J128" s="30" t="str">
        <f>E26</f>
        <v xml:space="preserve"> </v>
      </c>
      <c r="L128" s="32"/>
    </row>
    <row r="129" spans="2:65" s="1" customFormat="1" ht="10.25" customHeight="1">
      <c r="B129" s="32"/>
      <c r="L129" s="32"/>
    </row>
    <row r="130" spans="2:65" s="10" customFormat="1" ht="29.25" customHeight="1">
      <c r="B130" s="116"/>
      <c r="C130" s="117" t="s">
        <v>185</v>
      </c>
      <c r="D130" s="118" t="s">
        <v>58</v>
      </c>
      <c r="E130" s="118" t="s">
        <v>54</v>
      </c>
      <c r="F130" s="118" t="s">
        <v>55</v>
      </c>
      <c r="G130" s="118" t="s">
        <v>186</v>
      </c>
      <c r="H130" s="118" t="s">
        <v>187</v>
      </c>
      <c r="I130" s="118" t="s">
        <v>188</v>
      </c>
      <c r="J130" s="119" t="s">
        <v>139</v>
      </c>
      <c r="K130" s="120" t="s">
        <v>189</v>
      </c>
      <c r="L130" s="116"/>
      <c r="M130" s="57" t="s">
        <v>1</v>
      </c>
      <c r="N130" s="58" t="s">
        <v>37</v>
      </c>
      <c r="O130" s="58" t="s">
        <v>190</v>
      </c>
      <c r="P130" s="58" t="s">
        <v>191</v>
      </c>
      <c r="Q130" s="58" t="s">
        <v>192</v>
      </c>
      <c r="R130" s="58" t="s">
        <v>193</v>
      </c>
      <c r="S130" s="58" t="s">
        <v>194</v>
      </c>
      <c r="T130" s="59" t="s">
        <v>195</v>
      </c>
    </row>
    <row r="131" spans="2:65" s="1" customFormat="1" ht="23" customHeight="1">
      <c r="B131" s="32"/>
      <c r="C131" s="62" t="s">
        <v>196</v>
      </c>
      <c r="J131" s="121">
        <f>BK131</f>
        <v>0</v>
      </c>
      <c r="L131" s="32"/>
      <c r="M131" s="60"/>
      <c r="N131" s="52"/>
      <c r="O131" s="52"/>
      <c r="P131" s="122">
        <f>P132+P215+P227+P231</f>
        <v>0</v>
      </c>
      <c r="Q131" s="52"/>
      <c r="R131" s="122">
        <f>R132+R215+R227+R231</f>
        <v>13.214256749999999</v>
      </c>
      <c r="S131" s="52"/>
      <c r="T131" s="123">
        <f>T132+T215+T227+T231</f>
        <v>0</v>
      </c>
      <c r="AT131" s="17" t="s">
        <v>72</v>
      </c>
      <c r="AU131" s="17" t="s">
        <v>141</v>
      </c>
      <c r="BK131" s="124">
        <f>BK132+BK215+BK227+BK231</f>
        <v>0</v>
      </c>
    </row>
    <row r="132" spans="2:65" s="11" customFormat="1" ht="26" customHeight="1">
      <c r="B132" s="125"/>
      <c r="D132" s="126" t="s">
        <v>72</v>
      </c>
      <c r="E132" s="127" t="s">
        <v>197</v>
      </c>
      <c r="F132" s="127" t="s">
        <v>198</v>
      </c>
      <c r="I132" s="128"/>
      <c r="J132" s="129">
        <f>BK132</f>
        <v>0</v>
      </c>
      <c r="L132" s="125"/>
      <c r="M132" s="130"/>
      <c r="P132" s="131">
        <f>P133+P175+P186+P213</f>
        <v>0</v>
      </c>
      <c r="R132" s="131">
        <f>R133+R175+R186+R213</f>
        <v>13.175546749999999</v>
      </c>
      <c r="T132" s="132">
        <f>T133+T175+T186+T213</f>
        <v>0</v>
      </c>
      <c r="AR132" s="126" t="s">
        <v>80</v>
      </c>
      <c r="AT132" s="133" t="s">
        <v>72</v>
      </c>
      <c r="AU132" s="133" t="s">
        <v>73</v>
      </c>
      <c r="AY132" s="126" t="s">
        <v>199</v>
      </c>
      <c r="BK132" s="134">
        <f>BK133+BK175+BK186+BK213</f>
        <v>0</v>
      </c>
    </row>
    <row r="133" spans="2:65" s="11" customFormat="1" ht="23" customHeight="1">
      <c r="B133" s="125"/>
      <c r="D133" s="126" t="s">
        <v>72</v>
      </c>
      <c r="E133" s="135" t="s">
        <v>80</v>
      </c>
      <c r="F133" s="135" t="s">
        <v>200</v>
      </c>
      <c r="I133" s="128"/>
      <c r="J133" s="136">
        <f>BK133</f>
        <v>0</v>
      </c>
      <c r="L133" s="125"/>
      <c r="M133" s="130"/>
      <c r="P133" s="131">
        <f>SUM(P134:P174)</f>
        <v>0</v>
      </c>
      <c r="R133" s="131">
        <f>SUM(R134:R174)</f>
        <v>10.424440049999999</v>
      </c>
      <c r="T133" s="132">
        <f>SUM(T134:T174)</f>
        <v>0</v>
      </c>
      <c r="AR133" s="126" t="s">
        <v>80</v>
      </c>
      <c r="AT133" s="133" t="s">
        <v>72</v>
      </c>
      <c r="AU133" s="133" t="s">
        <v>80</v>
      </c>
      <c r="AY133" s="126" t="s">
        <v>199</v>
      </c>
      <c r="BK133" s="134">
        <f>SUM(BK134:BK174)</f>
        <v>0</v>
      </c>
    </row>
    <row r="134" spans="2:65" s="1" customFormat="1" ht="33" customHeight="1">
      <c r="B134" s="32"/>
      <c r="C134" s="137" t="s">
        <v>80</v>
      </c>
      <c r="D134" s="137" t="s">
        <v>201</v>
      </c>
      <c r="E134" s="138" t="s">
        <v>2962</v>
      </c>
      <c r="F134" s="139" t="s">
        <v>2963</v>
      </c>
      <c r="G134" s="140" t="s">
        <v>213</v>
      </c>
      <c r="H134" s="141">
        <v>20.239999999999998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39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205</v>
      </c>
      <c r="AT134" s="149" t="s">
        <v>201</v>
      </c>
      <c r="AU134" s="149" t="s">
        <v>86</v>
      </c>
      <c r="AY134" s="17" t="s">
        <v>199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86</v>
      </c>
      <c r="BK134" s="150">
        <f>ROUND(I134*H134,2)</f>
        <v>0</v>
      </c>
      <c r="BL134" s="17" t="s">
        <v>205</v>
      </c>
      <c r="BM134" s="149" t="s">
        <v>3235</v>
      </c>
    </row>
    <row r="135" spans="2:65" s="12" customFormat="1" ht="12">
      <c r="B135" s="151"/>
      <c r="D135" s="152" t="s">
        <v>207</v>
      </c>
      <c r="E135" s="153" t="s">
        <v>1</v>
      </c>
      <c r="F135" s="154" t="s">
        <v>3236</v>
      </c>
      <c r="H135" s="155">
        <v>20.239999999999998</v>
      </c>
      <c r="I135" s="156"/>
      <c r="L135" s="151"/>
      <c r="M135" s="157"/>
      <c r="T135" s="158"/>
      <c r="AT135" s="153" t="s">
        <v>207</v>
      </c>
      <c r="AU135" s="153" t="s">
        <v>86</v>
      </c>
      <c r="AV135" s="12" t="s">
        <v>86</v>
      </c>
      <c r="AW135" s="12" t="s">
        <v>30</v>
      </c>
      <c r="AX135" s="12" t="s">
        <v>73</v>
      </c>
      <c r="AY135" s="153" t="s">
        <v>199</v>
      </c>
    </row>
    <row r="136" spans="2:65" s="13" customFormat="1" ht="12">
      <c r="B136" s="159"/>
      <c r="D136" s="152" t="s">
        <v>207</v>
      </c>
      <c r="E136" s="160" t="s">
        <v>1</v>
      </c>
      <c r="F136" s="161" t="s">
        <v>209</v>
      </c>
      <c r="H136" s="162">
        <v>20.239999999999998</v>
      </c>
      <c r="I136" s="163"/>
      <c r="L136" s="159"/>
      <c r="M136" s="164"/>
      <c r="T136" s="165"/>
      <c r="AT136" s="160" t="s">
        <v>207</v>
      </c>
      <c r="AU136" s="160" t="s">
        <v>86</v>
      </c>
      <c r="AV136" s="13" t="s">
        <v>205</v>
      </c>
      <c r="AW136" s="13" t="s">
        <v>30</v>
      </c>
      <c r="AX136" s="13" t="s">
        <v>80</v>
      </c>
      <c r="AY136" s="160" t="s">
        <v>199</v>
      </c>
    </row>
    <row r="137" spans="2:65" s="1" customFormat="1" ht="24.25" customHeight="1">
      <c r="B137" s="32"/>
      <c r="C137" s="137" t="s">
        <v>86</v>
      </c>
      <c r="D137" s="137" t="s">
        <v>201</v>
      </c>
      <c r="E137" s="138" t="s">
        <v>2966</v>
      </c>
      <c r="F137" s="139" t="s">
        <v>2967</v>
      </c>
      <c r="G137" s="140" t="s">
        <v>213</v>
      </c>
      <c r="H137" s="141">
        <v>2.4750000000000001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39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205</v>
      </c>
      <c r="AT137" s="149" t="s">
        <v>201</v>
      </c>
      <c r="AU137" s="149" t="s">
        <v>86</v>
      </c>
      <c r="AY137" s="17" t="s">
        <v>199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86</v>
      </c>
      <c r="BK137" s="150">
        <f>ROUND(I137*H137,2)</f>
        <v>0</v>
      </c>
      <c r="BL137" s="17" t="s">
        <v>205</v>
      </c>
      <c r="BM137" s="149" t="s">
        <v>3237</v>
      </c>
    </row>
    <row r="138" spans="2:65" s="12" customFormat="1" ht="12">
      <c r="B138" s="151"/>
      <c r="D138" s="152" t="s">
        <v>207</v>
      </c>
      <c r="E138" s="153" t="s">
        <v>1</v>
      </c>
      <c r="F138" s="154" t="s">
        <v>3238</v>
      </c>
      <c r="H138" s="155">
        <v>2.4750000000000001</v>
      </c>
      <c r="I138" s="156"/>
      <c r="L138" s="151"/>
      <c r="M138" s="157"/>
      <c r="T138" s="158"/>
      <c r="AT138" s="153" t="s">
        <v>207</v>
      </c>
      <c r="AU138" s="153" t="s">
        <v>86</v>
      </c>
      <c r="AV138" s="12" t="s">
        <v>86</v>
      </c>
      <c r="AW138" s="12" t="s">
        <v>30</v>
      </c>
      <c r="AX138" s="12" t="s">
        <v>73</v>
      </c>
      <c r="AY138" s="153" t="s">
        <v>199</v>
      </c>
    </row>
    <row r="139" spans="2:65" s="13" customFormat="1" ht="12">
      <c r="B139" s="159"/>
      <c r="D139" s="152" t="s">
        <v>207</v>
      </c>
      <c r="E139" s="160" t="s">
        <v>1</v>
      </c>
      <c r="F139" s="161" t="s">
        <v>3239</v>
      </c>
      <c r="H139" s="162">
        <v>2.4750000000000001</v>
      </c>
      <c r="I139" s="163"/>
      <c r="L139" s="159"/>
      <c r="M139" s="164"/>
      <c r="T139" s="165"/>
      <c r="AT139" s="160" t="s">
        <v>207</v>
      </c>
      <c r="AU139" s="160" t="s">
        <v>86</v>
      </c>
      <c r="AV139" s="13" t="s">
        <v>205</v>
      </c>
      <c r="AW139" s="13" t="s">
        <v>30</v>
      </c>
      <c r="AX139" s="13" t="s">
        <v>80</v>
      </c>
      <c r="AY139" s="160" t="s">
        <v>199</v>
      </c>
    </row>
    <row r="140" spans="2:65" s="1" customFormat="1" ht="33" customHeight="1">
      <c r="B140" s="32"/>
      <c r="C140" s="137" t="s">
        <v>223</v>
      </c>
      <c r="D140" s="137" t="s">
        <v>201</v>
      </c>
      <c r="E140" s="138" t="s">
        <v>235</v>
      </c>
      <c r="F140" s="139" t="s">
        <v>236</v>
      </c>
      <c r="G140" s="140" t="s">
        <v>213</v>
      </c>
      <c r="H140" s="141">
        <v>6.7450000000000001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39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205</v>
      </c>
      <c r="AT140" s="149" t="s">
        <v>201</v>
      </c>
      <c r="AU140" s="149" t="s">
        <v>86</v>
      </c>
      <c r="AY140" s="17" t="s">
        <v>199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86</v>
      </c>
      <c r="BK140" s="150">
        <f>ROUND(I140*H140,2)</f>
        <v>0</v>
      </c>
      <c r="BL140" s="17" t="s">
        <v>205</v>
      </c>
      <c r="BM140" s="149" t="s">
        <v>3240</v>
      </c>
    </row>
    <row r="141" spans="2:65" s="12" customFormat="1" ht="12">
      <c r="B141" s="151"/>
      <c r="D141" s="152" t="s">
        <v>207</v>
      </c>
      <c r="E141" s="153" t="s">
        <v>1</v>
      </c>
      <c r="F141" s="154" t="s">
        <v>3241</v>
      </c>
      <c r="H141" s="155">
        <v>6.7450000000000001</v>
      </c>
      <c r="I141" s="156"/>
      <c r="L141" s="151"/>
      <c r="M141" s="157"/>
      <c r="T141" s="158"/>
      <c r="AT141" s="153" t="s">
        <v>207</v>
      </c>
      <c r="AU141" s="153" t="s">
        <v>86</v>
      </c>
      <c r="AV141" s="12" t="s">
        <v>86</v>
      </c>
      <c r="AW141" s="12" t="s">
        <v>30</v>
      </c>
      <c r="AX141" s="12" t="s">
        <v>73</v>
      </c>
      <c r="AY141" s="153" t="s">
        <v>199</v>
      </c>
    </row>
    <row r="142" spans="2:65" s="13" customFormat="1" ht="12">
      <c r="B142" s="159"/>
      <c r="D142" s="152" t="s">
        <v>207</v>
      </c>
      <c r="E142" s="160" t="s">
        <v>1</v>
      </c>
      <c r="F142" s="161" t="s">
        <v>2978</v>
      </c>
      <c r="H142" s="162">
        <v>6.7450000000000001</v>
      </c>
      <c r="I142" s="163"/>
      <c r="L142" s="159"/>
      <c r="M142" s="164"/>
      <c r="T142" s="165"/>
      <c r="AT142" s="160" t="s">
        <v>207</v>
      </c>
      <c r="AU142" s="160" t="s">
        <v>86</v>
      </c>
      <c r="AV142" s="13" t="s">
        <v>205</v>
      </c>
      <c r="AW142" s="13" t="s">
        <v>30</v>
      </c>
      <c r="AX142" s="13" t="s">
        <v>80</v>
      </c>
      <c r="AY142" s="160" t="s">
        <v>199</v>
      </c>
    </row>
    <row r="143" spans="2:65" s="1" customFormat="1" ht="38" customHeight="1">
      <c r="B143" s="32"/>
      <c r="C143" s="137" t="s">
        <v>205</v>
      </c>
      <c r="D143" s="137" t="s">
        <v>201</v>
      </c>
      <c r="E143" s="138" t="s">
        <v>240</v>
      </c>
      <c r="F143" s="139" t="s">
        <v>241</v>
      </c>
      <c r="G143" s="140" t="s">
        <v>213</v>
      </c>
      <c r="H143" s="141">
        <v>101.175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39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205</v>
      </c>
      <c r="AT143" s="149" t="s">
        <v>201</v>
      </c>
      <c r="AU143" s="149" t="s">
        <v>86</v>
      </c>
      <c r="AY143" s="17" t="s">
        <v>199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86</v>
      </c>
      <c r="BK143" s="150">
        <f>ROUND(I143*H143,2)</f>
        <v>0</v>
      </c>
      <c r="BL143" s="17" t="s">
        <v>205</v>
      </c>
      <c r="BM143" s="149" t="s">
        <v>3242</v>
      </c>
    </row>
    <row r="144" spans="2:65" s="12" customFormat="1" ht="12">
      <c r="B144" s="151"/>
      <c r="D144" s="152" t="s">
        <v>207</v>
      </c>
      <c r="E144" s="153" t="s">
        <v>1</v>
      </c>
      <c r="F144" s="154" t="s">
        <v>3243</v>
      </c>
      <c r="H144" s="155">
        <v>101.175</v>
      </c>
      <c r="I144" s="156"/>
      <c r="L144" s="151"/>
      <c r="M144" s="157"/>
      <c r="T144" s="158"/>
      <c r="AT144" s="153" t="s">
        <v>207</v>
      </c>
      <c r="AU144" s="153" t="s">
        <v>86</v>
      </c>
      <c r="AV144" s="12" t="s">
        <v>86</v>
      </c>
      <c r="AW144" s="12" t="s">
        <v>30</v>
      </c>
      <c r="AX144" s="12" t="s">
        <v>73</v>
      </c>
      <c r="AY144" s="153" t="s">
        <v>199</v>
      </c>
    </row>
    <row r="145" spans="2:65" s="13" customFormat="1" ht="12">
      <c r="B145" s="159"/>
      <c r="D145" s="152" t="s">
        <v>207</v>
      </c>
      <c r="E145" s="160" t="s">
        <v>1</v>
      </c>
      <c r="F145" s="161" t="s">
        <v>209</v>
      </c>
      <c r="H145" s="162">
        <v>101.175</v>
      </c>
      <c r="I145" s="163"/>
      <c r="L145" s="159"/>
      <c r="M145" s="164"/>
      <c r="T145" s="165"/>
      <c r="AT145" s="160" t="s">
        <v>207</v>
      </c>
      <c r="AU145" s="160" t="s">
        <v>86</v>
      </c>
      <c r="AV145" s="13" t="s">
        <v>205</v>
      </c>
      <c r="AW145" s="13" t="s">
        <v>30</v>
      </c>
      <c r="AX145" s="13" t="s">
        <v>80</v>
      </c>
      <c r="AY145" s="160" t="s">
        <v>199</v>
      </c>
    </row>
    <row r="146" spans="2:65" s="1" customFormat="1" ht="33" customHeight="1">
      <c r="B146" s="32"/>
      <c r="C146" s="137" t="s">
        <v>234</v>
      </c>
      <c r="D146" s="137" t="s">
        <v>201</v>
      </c>
      <c r="E146" s="138" t="s">
        <v>245</v>
      </c>
      <c r="F146" s="139" t="s">
        <v>246</v>
      </c>
      <c r="G146" s="140" t="s">
        <v>247</v>
      </c>
      <c r="H146" s="141">
        <v>12.141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39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205</v>
      </c>
      <c r="AT146" s="149" t="s">
        <v>201</v>
      </c>
      <c r="AU146" s="149" t="s">
        <v>86</v>
      </c>
      <c r="AY146" s="17" t="s">
        <v>199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86</v>
      </c>
      <c r="BK146" s="150">
        <f>ROUND(I146*H146,2)</f>
        <v>0</v>
      </c>
      <c r="BL146" s="17" t="s">
        <v>205</v>
      </c>
      <c r="BM146" s="149" t="s">
        <v>3244</v>
      </c>
    </row>
    <row r="147" spans="2:65" s="12" customFormat="1" ht="12">
      <c r="B147" s="151"/>
      <c r="D147" s="152" t="s">
        <v>207</v>
      </c>
      <c r="E147" s="153" t="s">
        <v>1</v>
      </c>
      <c r="F147" s="154" t="s">
        <v>3245</v>
      </c>
      <c r="H147" s="155">
        <v>12.141</v>
      </c>
      <c r="I147" s="156"/>
      <c r="L147" s="151"/>
      <c r="M147" s="157"/>
      <c r="T147" s="158"/>
      <c r="AT147" s="153" t="s">
        <v>207</v>
      </c>
      <c r="AU147" s="153" t="s">
        <v>86</v>
      </c>
      <c r="AV147" s="12" t="s">
        <v>86</v>
      </c>
      <c r="AW147" s="12" t="s">
        <v>30</v>
      </c>
      <c r="AX147" s="12" t="s">
        <v>73</v>
      </c>
      <c r="AY147" s="153" t="s">
        <v>199</v>
      </c>
    </row>
    <row r="148" spans="2:65" s="13" customFormat="1" ht="12">
      <c r="B148" s="159"/>
      <c r="D148" s="152" t="s">
        <v>207</v>
      </c>
      <c r="E148" s="160" t="s">
        <v>1</v>
      </c>
      <c r="F148" s="161" t="s">
        <v>209</v>
      </c>
      <c r="H148" s="162">
        <v>12.141</v>
      </c>
      <c r="I148" s="163"/>
      <c r="L148" s="159"/>
      <c r="M148" s="164"/>
      <c r="T148" s="165"/>
      <c r="AT148" s="160" t="s">
        <v>207</v>
      </c>
      <c r="AU148" s="160" t="s">
        <v>86</v>
      </c>
      <c r="AV148" s="13" t="s">
        <v>205</v>
      </c>
      <c r="AW148" s="13" t="s">
        <v>30</v>
      </c>
      <c r="AX148" s="13" t="s">
        <v>80</v>
      </c>
      <c r="AY148" s="160" t="s">
        <v>199</v>
      </c>
    </row>
    <row r="149" spans="2:65" s="1" customFormat="1" ht="24.25" customHeight="1">
      <c r="B149" s="32"/>
      <c r="C149" s="137" t="s">
        <v>239</v>
      </c>
      <c r="D149" s="137" t="s">
        <v>201</v>
      </c>
      <c r="E149" s="138" t="s">
        <v>251</v>
      </c>
      <c r="F149" s="139" t="s">
        <v>252</v>
      </c>
      <c r="G149" s="140" t="s">
        <v>213</v>
      </c>
      <c r="H149" s="141">
        <v>15.97</v>
      </c>
      <c r="I149" s="142"/>
      <c r="J149" s="143">
        <f>ROUND(I149*H149,2)</f>
        <v>0</v>
      </c>
      <c r="K149" s="144"/>
      <c r="L149" s="32"/>
      <c r="M149" s="145" t="s">
        <v>1</v>
      </c>
      <c r="N149" s="146" t="s">
        <v>39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205</v>
      </c>
      <c r="AT149" s="149" t="s">
        <v>201</v>
      </c>
      <c r="AU149" s="149" t="s">
        <v>86</v>
      </c>
      <c r="AY149" s="17" t="s">
        <v>199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86</v>
      </c>
      <c r="BK149" s="150">
        <f>ROUND(I149*H149,2)</f>
        <v>0</v>
      </c>
      <c r="BL149" s="17" t="s">
        <v>205</v>
      </c>
      <c r="BM149" s="149" t="s">
        <v>3246</v>
      </c>
    </row>
    <row r="150" spans="2:65" s="12" customFormat="1" ht="12">
      <c r="B150" s="151"/>
      <c r="D150" s="152" t="s">
        <v>207</v>
      </c>
      <c r="E150" s="153" t="s">
        <v>1</v>
      </c>
      <c r="F150" s="154" t="s">
        <v>3247</v>
      </c>
      <c r="H150" s="155">
        <v>14.72</v>
      </c>
      <c r="I150" s="156"/>
      <c r="L150" s="151"/>
      <c r="M150" s="157"/>
      <c r="T150" s="158"/>
      <c r="AT150" s="153" t="s">
        <v>207</v>
      </c>
      <c r="AU150" s="153" t="s">
        <v>86</v>
      </c>
      <c r="AV150" s="12" t="s">
        <v>86</v>
      </c>
      <c r="AW150" s="12" t="s">
        <v>30</v>
      </c>
      <c r="AX150" s="12" t="s">
        <v>73</v>
      </c>
      <c r="AY150" s="153" t="s">
        <v>199</v>
      </c>
    </row>
    <row r="151" spans="2:65" s="14" customFormat="1" ht="12">
      <c r="B151" s="166"/>
      <c r="D151" s="152" t="s">
        <v>207</v>
      </c>
      <c r="E151" s="167" t="s">
        <v>1</v>
      </c>
      <c r="F151" s="168" t="s">
        <v>3248</v>
      </c>
      <c r="H151" s="169">
        <v>14.72</v>
      </c>
      <c r="I151" s="170"/>
      <c r="L151" s="166"/>
      <c r="M151" s="171"/>
      <c r="T151" s="172"/>
      <c r="AT151" s="167" t="s">
        <v>207</v>
      </c>
      <c r="AU151" s="167" t="s">
        <v>86</v>
      </c>
      <c r="AV151" s="14" t="s">
        <v>223</v>
      </c>
      <c r="AW151" s="14" t="s">
        <v>30</v>
      </c>
      <c r="AX151" s="14" t="s">
        <v>73</v>
      </c>
      <c r="AY151" s="167" t="s">
        <v>199</v>
      </c>
    </row>
    <row r="152" spans="2:65" s="12" customFormat="1" ht="12">
      <c r="B152" s="151"/>
      <c r="D152" s="152" t="s">
        <v>207</v>
      </c>
      <c r="E152" s="153" t="s">
        <v>1</v>
      </c>
      <c r="F152" s="154" t="s">
        <v>3249</v>
      </c>
      <c r="H152" s="155">
        <v>2.25</v>
      </c>
      <c r="I152" s="156"/>
      <c r="L152" s="151"/>
      <c r="M152" s="157"/>
      <c r="T152" s="158"/>
      <c r="AT152" s="153" t="s">
        <v>207</v>
      </c>
      <c r="AU152" s="153" t="s">
        <v>86</v>
      </c>
      <c r="AV152" s="12" t="s">
        <v>86</v>
      </c>
      <c r="AW152" s="12" t="s">
        <v>30</v>
      </c>
      <c r="AX152" s="12" t="s">
        <v>73</v>
      </c>
      <c r="AY152" s="153" t="s">
        <v>199</v>
      </c>
    </row>
    <row r="153" spans="2:65" s="12" customFormat="1" ht="12">
      <c r="B153" s="151"/>
      <c r="D153" s="152" t="s">
        <v>207</v>
      </c>
      <c r="E153" s="153" t="s">
        <v>1</v>
      </c>
      <c r="F153" s="154" t="s">
        <v>3250</v>
      </c>
      <c r="H153" s="155">
        <v>-1</v>
      </c>
      <c r="I153" s="156"/>
      <c r="L153" s="151"/>
      <c r="M153" s="157"/>
      <c r="T153" s="158"/>
      <c r="AT153" s="153" t="s">
        <v>207</v>
      </c>
      <c r="AU153" s="153" t="s">
        <v>86</v>
      </c>
      <c r="AV153" s="12" t="s">
        <v>86</v>
      </c>
      <c r="AW153" s="12" t="s">
        <v>30</v>
      </c>
      <c r="AX153" s="12" t="s">
        <v>73</v>
      </c>
      <c r="AY153" s="153" t="s">
        <v>199</v>
      </c>
    </row>
    <row r="154" spans="2:65" s="14" customFormat="1" ht="12">
      <c r="B154" s="166"/>
      <c r="D154" s="152" t="s">
        <v>207</v>
      </c>
      <c r="E154" s="167" t="s">
        <v>1</v>
      </c>
      <c r="F154" s="168" t="s">
        <v>3251</v>
      </c>
      <c r="H154" s="169">
        <v>1.25</v>
      </c>
      <c r="I154" s="170"/>
      <c r="L154" s="166"/>
      <c r="M154" s="171"/>
      <c r="T154" s="172"/>
      <c r="AT154" s="167" t="s">
        <v>207</v>
      </c>
      <c r="AU154" s="167" t="s">
        <v>86</v>
      </c>
      <c r="AV154" s="14" t="s">
        <v>223</v>
      </c>
      <c r="AW154" s="14" t="s">
        <v>30</v>
      </c>
      <c r="AX154" s="14" t="s">
        <v>73</v>
      </c>
      <c r="AY154" s="167" t="s">
        <v>199</v>
      </c>
    </row>
    <row r="155" spans="2:65" s="13" customFormat="1" ht="12">
      <c r="B155" s="159"/>
      <c r="D155" s="152" t="s">
        <v>207</v>
      </c>
      <c r="E155" s="160" t="s">
        <v>1</v>
      </c>
      <c r="F155" s="161" t="s">
        <v>209</v>
      </c>
      <c r="H155" s="162">
        <v>15.969999999999999</v>
      </c>
      <c r="I155" s="163"/>
      <c r="L155" s="159"/>
      <c r="M155" s="164"/>
      <c r="T155" s="165"/>
      <c r="AT155" s="160" t="s">
        <v>207</v>
      </c>
      <c r="AU155" s="160" t="s">
        <v>86</v>
      </c>
      <c r="AV155" s="13" t="s">
        <v>205</v>
      </c>
      <c r="AW155" s="13" t="s">
        <v>30</v>
      </c>
      <c r="AX155" s="13" t="s">
        <v>80</v>
      </c>
      <c r="AY155" s="160" t="s">
        <v>199</v>
      </c>
    </row>
    <row r="156" spans="2:65" s="1" customFormat="1" ht="24.25" customHeight="1">
      <c r="B156" s="32"/>
      <c r="C156" s="137" t="s">
        <v>244</v>
      </c>
      <c r="D156" s="137" t="s">
        <v>201</v>
      </c>
      <c r="E156" s="138" t="s">
        <v>2989</v>
      </c>
      <c r="F156" s="139" t="s">
        <v>2990</v>
      </c>
      <c r="G156" s="140" t="s">
        <v>213</v>
      </c>
      <c r="H156" s="141">
        <v>3.6219999999999999</v>
      </c>
      <c r="I156" s="142"/>
      <c r="J156" s="143">
        <f>ROUND(I156*H156,2)</f>
        <v>0</v>
      </c>
      <c r="K156" s="144"/>
      <c r="L156" s="32"/>
      <c r="M156" s="145" t="s">
        <v>1</v>
      </c>
      <c r="N156" s="146" t="s">
        <v>39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205</v>
      </c>
      <c r="AT156" s="149" t="s">
        <v>201</v>
      </c>
      <c r="AU156" s="149" t="s">
        <v>86</v>
      </c>
      <c r="AY156" s="17" t="s">
        <v>199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86</v>
      </c>
      <c r="BK156" s="150">
        <f>ROUND(I156*H156,2)</f>
        <v>0</v>
      </c>
      <c r="BL156" s="17" t="s">
        <v>205</v>
      </c>
      <c r="BM156" s="149" t="s">
        <v>3252</v>
      </c>
    </row>
    <row r="157" spans="2:65" s="12" customFormat="1" ht="12">
      <c r="B157" s="151"/>
      <c r="D157" s="152" t="s">
        <v>207</v>
      </c>
      <c r="E157" s="153" t="s">
        <v>1</v>
      </c>
      <c r="F157" s="154" t="s">
        <v>3253</v>
      </c>
      <c r="H157" s="155">
        <v>3.68</v>
      </c>
      <c r="I157" s="156"/>
      <c r="L157" s="151"/>
      <c r="M157" s="157"/>
      <c r="T157" s="158"/>
      <c r="AT157" s="153" t="s">
        <v>207</v>
      </c>
      <c r="AU157" s="153" t="s">
        <v>86</v>
      </c>
      <c r="AV157" s="12" t="s">
        <v>86</v>
      </c>
      <c r="AW157" s="12" t="s">
        <v>30</v>
      </c>
      <c r="AX157" s="12" t="s">
        <v>73</v>
      </c>
      <c r="AY157" s="153" t="s">
        <v>199</v>
      </c>
    </row>
    <row r="158" spans="2:65" s="12" customFormat="1" ht="12">
      <c r="B158" s="151"/>
      <c r="D158" s="152" t="s">
        <v>207</v>
      </c>
      <c r="E158" s="153" t="s">
        <v>1</v>
      </c>
      <c r="F158" s="154" t="s">
        <v>3254</v>
      </c>
      <c r="H158" s="155">
        <v>-5.8000000000000003E-2</v>
      </c>
      <c r="I158" s="156"/>
      <c r="L158" s="151"/>
      <c r="M158" s="157"/>
      <c r="T158" s="158"/>
      <c r="AT158" s="153" t="s">
        <v>207</v>
      </c>
      <c r="AU158" s="153" t="s">
        <v>86</v>
      </c>
      <c r="AV158" s="12" t="s">
        <v>86</v>
      </c>
      <c r="AW158" s="12" t="s">
        <v>30</v>
      </c>
      <c r="AX158" s="12" t="s">
        <v>73</v>
      </c>
      <c r="AY158" s="153" t="s">
        <v>199</v>
      </c>
    </row>
    <row r="159" spans="2:65" s="13" customFormat="1" ht="12">
      <c r="B159" s="159"/>
      <c r="D159" s="152" t="s">
        <v>207</v>
      </c>
      <c r="E159" s="160" t="s">
        <v>1</v>
      </c>
      <c r="F159" s="161" t="s">
        <v>209</v>
      </c>
      <c r="H159" s="162">
        <v>3.6220000000000003</v>
      </c>
      <c r="I159" s="163"/>
      <c r="L159" s="159"/>
      <c r="M159" s="164"/>
      <c r="T159" s="165"/>
      <c r="AT159" s="160" t="s">
        <v>207</v>
      </c>
      <c r="AU159" s="160" t="s">
        <v>86</v>
      </c>
      <c r="AV159" s="13" t="s">
        <v>205</v>
      </c>
      <c r="AW159" s="13" t="s">
        <v>30</v>
      </c>
      <c r="AX159" s="13" t="s">
        <v>80</v>
      </c>
      <c r="AY159" s="160" t="s">
        <v>199</v>
      </c>
    </row>
    <row r="160" spans="2:65" s="1" customFormat="1" ht="16.5" customHeight="1">
      <c r="B160" s="32"/>
      <c r="C160" s="173" t="s">
        <v>250</v>
      </c>
      <c r="D160" s="173" t="s">
        <v>288</v>
      </c>
      <c r="E160" s="174" t="s">
        <v>2993</v>
      </c>
      <c r="F160" s="175" t="s">
        <v>2994</v>
      </c>
      <c r="G160" s="176" t="s">
        <v>247</v>
      </c>
      <c r="H160" s="177">
        <v>6.52</v>
      </c>
      <c r="I160" s="178"/>
      <c r="J160" s="179">
        <f>ROUND(I160*H160,2)</f>
        <v>0</v>
      </c>
      <c r="K160" s="180"/>
      <c r="L160" s="181"/>
      <c r="M160" s="182" t="s">
        <v>1</v>
      </c>
      <c r="N160" s="183" t="s">
        <v>39</v>
      </c>
      <c r="P160" s="147">
        <f>O160*H160</f>
        <v>0</v>
      </c>
      <c r="Q160" s="147">
        <v>1</v>
      </c>
      <c r="R160" s="147">
        <f>Q160*H160</f>
        <v>6.52</v>
      </c>
      <c r="S160" s="147">
        <v>0</v>
      </c>
      <c r="T160" s="148">
        <f>S160*H160</f>
        <v>0</v>
      </c>
      <c r="AR160" s="149" t="s">
        <v>250</v>
      </c>
      <c r="AT160" s="149" t="s">
        <v>288</v>
      </c>
      <c r="AU160" s="149" t="s">
        <v>86</v>
      </c>
      <c r="AY160" s="17" t="s">
        <v>199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86</v>
      </c>
      <c r="BK160" s="150">
        <f>ROUND(I160*H160,2)</f>
        <v>0</v>
      </c>
      <c r="BL160" s="17" t="s">
        <v>205</v>
      </c>
      <c r="BM160" s="149" t="s">
        <v>3255</v>
      </c>
    </row>
    <row r="161" spans="2:65" s="12" customFormat="1" ht="12">
      <c r="B161" s="151"/>
      <c r="D161" s="152" t="s">
        <v>207</v>
      </c>
      <c r="E161" s="153" t="s">
        <v>1</v>
      </c>
      <c r="F161" s="154" t="s">
        <v>3256</v>
      </c>
      <c r="H161" s="155">
        <v>6.52</v>
      </c>
      <c r="I161" s="156"/>
      <c r="L161" s="151"/>
      <c r="M161" s="157"/>
      <c r="T161" s="158"/>
      <c r="AT161" s="153" t="s">
        <v>207</v>
      </c>
      <c r="AU161" s="153" t="s">
        <v>86</v>
      </c>
      <c r="AV161" s="12" t="s">
        <v>86</v>
      </c>
      <c r="AW161" s="12" t="s">
        <v>30</v>
      </c>
      <c r="AX161" s="12" t="s">
        <v>73</v>
      </c>
      <c r="AY161" s="153" t="s">
        <v>199</v>
      </c>
    </row>
    <row r="162" spans="2:65" s="13" customFormat="1" ht="12">
      <c r="B162" s="159"/>
      <c r="D162" s="152" t="s">
        <v>207</v>
      </c>
      <c r="E162" s="160" t="s">
        <v>1</v>
      </c>
      <c r="F162" s="161" t="s">
        <v>209</v>
      </c>
      <c r="H162" s="162">
        <v>6.52</v>
      </c>
      <c r="I162" s="163"/>
      <c r="L162" s="159"/>
      <c r="M162" s="164"/>
      <c r="T162" s="165"/>
      <c r="AT162" s="160" t="s">
        <v>207</v>
      </c>
      <c r="AU162" s="160" t="s">
        <v>86</v>
      </c>
      <c r="AV162" s="13" t="s">
        <v>205</v>
      </c>
      <c r="AW162" s="13" t="s">
        <v>30</v>
      </c>
      <c r="AX162" s="13" t="s">
        <v>80</v>
      </c>
      <c r="AY162" s="160" t="s">
        <v>199</v>
      </c>
    </row>
    <row r="163" spans="2:65" s="1" customFormat="1" ht="24.25" customHeight="1">
      <c r="B163" s="32"/>
      <c r="C163" s="137" t="s">
        <v>255</v>
      </c>
      <c r="D163" s="137" t="s">
        <v>201</v>
      </c>
      <c r="E163" s="138" t="s">
        <v>2996</v>
      </c>
      <c r="F163" s="139" t="s">
        <v>2997</v>
      </c>
      <c r="G163" s="140" t="s">
        <v>213</v>
      </c>
      <c r="H163" s="141">
        <v>2.0649999999999999</v>
      </c>
      <c r="I163" s="142"/>
      <c r="J163" s="143">
        <f>ROUND(I163*H163,2)</f>
        <v>0</v>
      </c>
      <c r="K163" s="144"/>
      <c r="L163" s="32"/>
      <c r="M163" s="145" t="s">
        <v>1</v>
      </c>
      <c r="N163" s="146" t="s">
        <v>39</v>
      </c>
      <c r="P163" s="147">
        <f>O163*H163</f>
        <v>0</v>
      </c>
      <c r="Q163" s="147">
        <v>1.8907700000000001</v>
      </c>
      <c r="R163" s="147">
        <f>Q163*H163</f>
        <v>3.9044400499999998</v>
      </c>
      <c r="S163" s="147">
        <v>0</v>
      </c>
      <c r="T163" s="148">
        <f>S163*H163</f>
        <v>0</v>
      </c>
      <c r="AR163" s="149" t="s">
        <v>205</v>
      </c>
      <c r="AT163" s="149" t="s">
        <v>201</v>
      </c>
      <c r="AU163" s="149" t="s">
        <v>86</v>
      </c>
      <c r="AY163" s="17" t="s">
        <v>199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86</v>
      </c>
      <c r="BK163" s="150">
        <f>ROUND(I163*H163,2)</f>
        <v>0</v>
      </c>
      <c r="BL163" s="17" t="s">
        <v>205</v>
      </c>
      <c r="BM163" s="149" t="s">
        <v>3257</v>
      </c>
    </row>
    <row r="164" spans="2:65" s="12" customFormat="1" ht="12">
      <c r="B164" s="151"/>
      <c r="D164" s="152" t="s">
        <v>207</v>
      </c>
      <c r="E164" s="153" t="s">
        <v>1</v>
      </c>
      <c r="F164" s="154" t="s">
        <v>3258</v>
      </c>
      <c r="H164" s="155">
        <v>1.84</v>
      </c>
      <c r="I164" s="156"/>
      <c r="L164" s="151"/>
      <c r="M164" s="157"/>
      <c r="T164" s="158"/>
      <c r="AT164" s="153" t="s">
        <v>207</v>
      </c>
      <c r="AU164" s="153" t="s">
        <v>86</v>
      </c>
      <c r="AV164" s="12" t="s">
        <v>86</v>
      </c>
      <c r="AW164" s="12" t="s">
        <v>30</v>
      </c>
      <c r="AX164" s="12" t="s">
        <v>73</v>
      </c>
      <c r="AY164" s="153" t="s">
        <v>199</v>
      </c>
    </row>
    <row r="165" spans="2:65" s="14" customFormat="1" ht="12">
      <c r="B165" s="166"/>
      <c r="D165" s="152" t="s">
        <v>207</v>
      </c>
      <c r="E165" s="167" t="s">
        <v>1</v>
      </c>
      <c r="F165" s="168" t="s">
        <v>3248</v>
      </c>
      <c r="H165" s="169">
        <v>1.84</v>
      </c>
      <c r="I165" s="170"/>
      <c r="L165" s="166"/>
      <c r="M165" s="171"/>
      <c r="T165" s="172"/>
      <c r="AT165" s="167" t="s">
        <v>207</v>
      </c>
      <c r="AU165" s="167" t="s">
        <v>86</v>
      </c>
      <c r="AV165" s="14" t="s">
        <v>223</v>
      </c>
      <c r="AW165" s="14" t="s">
        <v>30</v>
      </c>
      <c r="AX165" s="14" t="s">
        <v>73</v>
      </c>
      <c r="AY165" s="167" t="s">
        <v>199</v>
      </c>
    </row>
    <row r="166" spans="2:65" s="12" customFormat="1" ht="12">
      <c r="B166" s="151"/>
      <c r="D166" s="152" t="s">
        <v>207</v>
      </c>
      <c r="E166" s="153" t="s">
        <v>1</v>
      </c>
      <c r="F166" s="154" t="s">
        <v>3259</v>
      </c>
      <c r="H166" s="155">
        <v>0.22500000000000001</v>
      </c>
      <c r="I166" s="156"/>
      <c r="L166" s="151"/>
      <c r="M166" s="157"/>
      <c r="T166" s="158"/>
      <c r="AT166" s="153" t="s">
        <v>207</v>
      </c>
      <c r="AU166" s="153" t="s">
        <v>86</v>
      </c>
      <c r="AV166" s="12" t="s">
        <v>86</v>
      </c>
      <c r="AW166" s="12" t="s">
        <v>30</v>
      </c>
      <c r="AX166" s="12" t="s">
        <v>73</v>
      </c>
      <c r="AY166" s="153" t="s">
        <v>199</v>
      </c>
    </row>
    <row r="167" spans="2:65" s="14" customFormat="1" ht="12">
      <c r="B167" s="166"/>
      <c r="D167" s="152" t="s">
        <v>207</v>
      </c>
      <c r="E167" s="167" t="s">
        <v>1</v>
      </c>
      <c r="F167" s="168" t="s">
        <v>3251</v>
      </c>
      <c r="H167" s="169">
        <v>0.22500000000000001</v>
      </c>
      <c r="I167" s="170"/>
      <c r="L167" s="166"/>
      <c r="M167" s="171"/>
      <c r="T167" s="172"/>
      <c r="AT167" s="167" t="s">
        <v>207</v>
      </c>
      <c r="AU167" s="167" t="s">
        <v>86</v>
      </c>
      <c r="AV167" s="14" t="s">
        <v>223</v>
      </c>
      <c r="AW167" s="14" t="s">
        <v>30</v>
      </c>
      <c r="AX167" s="14" t="s">
        <v>73</v>
      </c>
      <c r="AY167" s="167" t="s">
        <v>199</v>
      </c>
    </row>
    <row r="168" spans="2:65" s="13" customFormat="1" ht="12">
      <c r="B168" s="159"/>
      <c r="D168" s="152" t="s">
        <v>207</v>
      </c>
      <c r="E168" s="160" t="s">
        <v>1</v>
      </c>
      <c r="F168" s="161" t="s">
        <v>209</v>
      </c>
      <c r="H168" s="162">
        <v>2.0649999999999999</v>
      </c>
      <c r="I168" s="163"/>
      <c r="L168" s="159"/>
      <c r="M168" s="164"/>
      <c r="T168" s="165"/>
      <c r="AT168" s="160" t="s">
        <v>207</v>
      </c>
      <c r="AU168" s="160" t="s">
        <v>86</v>
      </c>
      <c r="AV168" s="13" t="s">
        <v>205</v>
      </c>
      <c r="AW168" s="13" t="s">
        <v>30</v>
      </c>
      <c r="AX168" s="13" t="s">
        <v>80</v>
      </c>
      <c r="AY168" s="160" t="s">
        <v>199</v>
      </c>
    </row>
    <row r="169" spans="2:65" s="1" customFormat="1" ht="16.5" customHeight="1">
      <c r="B169" s="32"/>
      <c r="C169" s="137" t="s">
        <v>261</v>
      </c>
      <c r="D169" s="137" t="s">
        <v>201</v>
      </c>
      <c r="E169" s="138" t="s">
        <v>3001</v>
      </c>
      <c r="F169" s="139" t="s">
        <v>3002</v>
      </c>
      <c r="G169" s="140" t="s">
        <v>204</v>
      </c>
      <c r="H169" s="141">
        <v>20.65</v>
      </c>
      <c r="I169" s="142"/>
      <c r="J169" s="143">
        <f>ROUND(I169*H169,2)</f>
        <v>0</v>
      </c>
      <c r="K169" s="144"/>
      <c r="L169" s="32"/>
      <c r="M169" s="145" t="s">
        <v>1</v>
      </c>
      <c r="N169" s="146" t="s">
        <v>39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205</v>
      </c>
      <c r="AT169" s="149" t="s">
        <v>201</v>
      </c>
      <c r="AU169" s="149" t="s">
        <v>86</v>
      </c>
      <c r="AY169" s="17" t="s">
        <v>199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86</v>
      </c>
      <c r="BK169" s="150">
        <f>ROUND(I169*H169,2)</f>
        <v>0</v>
      </c>
      <c r="BL169" s="17" t="s">
        <v>205</v>
      </c>
      <c r="BM169" s="149" t="s">
        <v>3260</v>
      </c>
    </row>
    <row r="170" spans="2:65" s="12" customFormat="1" ht="12">
      <c r="B170" s="151"/>
      <c r="D170" s="152" t="s">
        <v>207</v>
      </c>
      <c r="E170" s="153" t="s">
        <v>1</v>
      </c>
      <c r="F170" s="154" t="s">
        <v>3261</v>
      </c>
      <c r="H170" s="155">
        <v>18.399999999999999</v>
      </c>
      <c r="I170" s="156"/>
      <c r="L170" s="151"/>
      <c r="M170" s="157"/>
      <c r="T170" s="158"/>
      <c r="AT170" s="153" t="s">
        <v>207</v>
      </c>
      <c r="AU170" s="153" t="s">
        <v>86</v>
      </c>
      <c r="AV170" s="12" t="s">
        <v>86</v>
      </c>
      <c r="AW170" s="12" t="s">
        <v>30</v>
      </c>
      <c r="AX170" s="12" t="s">
        <v>73</v>
      </c>
      <c r="AY170" s="153" t="s">
        <v>199</v>
      </c>
    </row>
    <row r="171" spans="2:65" s="14" customFormat="1" ht="12">
      <c r="B171" s="166"/>
      <c r="D171" s="152" t="s">
        <v>207</v>
      </c>
      <c r="E171" s="167" t="s">
        <v>1</v>
      </c>
      <c r="F171" s="168" t="s">
        <v>3248</v>
      </c>
      <c r="H171" s="169">
        <v>18.399999999999999</v>
      </c>
      <c r="I171" s="170"/>
      <c r="L171" s="166"/>
      <c r="M171" s="171"/>
      <c r="T171" s="172"/>
      <c r="AT171" s="167" t="s">
        <v>207</v>
      </c>
      <c r="AU171" s="167" t="s">
        <v>86</v>
      </c>
      <c r="AV171" s="14" t="s">
        <v>223</v>
      </c>
      <c r="AW171" s="14" t="s">
        <v>30</v>
      </c>
      <c r="AX171" s="14" t="s">
        <v>73</v>
      </c>
      <c r="AY171" s="167" t="s">
        <v>199</v>
      </c>
    </row>
    <row r="172" spans="2:65" s="12" customFormat="1" ht="12">
      <c r="B172" s="151"/>
      <c r="D172" s="152" t="s">
        <v>207</v>
      </c>
      <c r="E172" s="153" t="s">
        <v>1</v>
      </c>
      <c r="F172" s="154" t="s">
        <v>3262</v>
      </c>
      <c r="H172" s="155">
        <v>2.25</v>
      </c>
      <c r="I172" s="156"/>
      <c r="L172" s="151"/>
      <c r="M172" s="157"/>
      <c r="T172" s="158"/>
      <c r="AT172" s="153" t="s">
        <v>207</v>
      </c>
      <c r="AU172" s="153" t="s">
        <v>86</v>
      </c>
      <c r="AV172" s="12" t="s">
        <v>86</v>
      </c>
      <c r="AW172" s="12" t="s">
        <v>30</v>
      </c>
      <c r="AX172" s="12" t="s">
        <v>73</v>
      </c>
      <c r="AY172" s="153" t="s">
        <v>199</v>
      </c>
    </row>
    <row r="173" spans="2:65" s="14" customFormat="1" ht="12">
      <c r="B173" s="166"/>
      <c r="D173" s="152" t="s">
        <v>207</v>
      </c>
      <c r="E173" s="167" t="s">
        <v>1</v>
      </c>
      <c r="F173" s="168" t="s">
        <v>3251</v>
      </c>
      <c r="H173" s="169">
        <v>2.25</v>
      </c>
      <c r="I173" s="170"/>
      <c r="L173" s="166"/>
      <c r="M173" s="171"/>
      <c r="T173" s="172"/>
      <c r="AT173" s="167" t="s">
        <v>207</v>
      </c>
      <c r="AU173" s="167" t="s">
        <v>86</v>
      </c>
      <c r="AV173" s="14" t="s">
        <v>223</v>
      </c>
      <c r="AW173" s="14" t="s">
        <v>30</v>
      </c>
      <c r="AX173" s="14" t="s">
        <v>73</v>
      </c>
      <c r="AY173" s="167" t="s">
        <v>199</v>
      </c>
    </row>
    <row r="174" spans="2:65" s="13" customFormat="1" ht="12">
      <c r="B174" s="159"/>
      <c r="D174" s="152" t="s">
        <v>207</v>
      </c>
      <c r="E174" s="160" t="s">
        <v>1</v>
      </c>
      <c r="F174" s="161" t="s">
        <v>209</v>
      </c>
      <c r="H174" s="162">
        <v>20.65</v>
      </c>
      <c r="I174" s="163"/>
      <c r="L174" s="159"/>
      <c r="M174" s="164"/>
      <c r="T174" s="165"/>
      <c r="AT174" s="160" t="s">
        <v>207</v>
      </c>
      <c r="AU174" s="160" t="s">
        <v>86</v>
      </c>
      <c r="AV174" s="13" t="s">
        <v>205</v>
      </c>
      <c r="AW174" s="13" t="s">
        <v>30</v>
      </c>
      <c r="AX174" s="13" t="s">
        <v>80</v>
      </c>
      <c r="AY174" s="160" t="s">
        <v>199</v>
      </c>
    </row>
    <row r="175" spans="2:65" s="11" customFormat="1" ht="23" customHeight="1">
      <c r="B175" s="125"/>
      <c r="D175" s="126" t="s">
        <v>72</v>
      </c>
      <c r="E175" s="135" t="s">
        <v>86</v>
      </c>
      <c r="F175" s="135" t="s">
        <v>260</v>
      </c>
      <c r="I175" s="128"/>
      <c r="J175" s="136">
        <f>BK175</f>
        <v>0</v>
      </c>
      <c r="L175" s="125"/>
      <c r="M175" s="130"/>
      <c r="P175" s="131">
        <f>SUM(P176:P185)</f>
        <v>0</v>
      </c>
      <c r="R175" s="131">
        <f>SUM(R176:R185)</f>
        <v>2.2047399999999997</v>
      </c>
      <c r="T175" s="132">
        <f>SUM(T176:T185)</f>
        <v>0</v>
      </c>
      <c r="AR175" s="126" t="s">
        <v>80</v>
      </c>
      <c r="AT175" s="133" t="s">
        <v>72</v>
      </c>
      <c r="AU175" s="133" t="s">
        <v>80</v>
      </c>
      <c r="AY175" s="126" t="s">
        <v>199</v>
      </c>
      <c r="BK175" s="134">
        <f>SUM(BK176:BK185)</f>
        <v>0</v>
      </c>
    </row>
    <row r="176" spans="2:65" s="1" customFormat="1" ht="24.25" customHeight="1">
      <c r="B176" s="32"/>
      <c r="C176" s="137" t="s">
        <v>269</v>
      </c>
      <c r="D176" s="137" t="s">
        <v>201</v>
      </c>
      <c r="E176" s="138" t="s">
        <v>3263</v>
      </c>
      <c r="F176" s="139" t="s">
        <v>3264</v>
      </c>
      <c r="G176" s="140" t="s">
        <v>264</v>
      </c>
      <c r="H176" s="141">
        <v>160</v>
      </c>
      <c r="I176" s="142"/>
      <c r="J176" s="143">
        <f>ROUND(I176*H176,2)</f>
        <v>0</v>
      </c>
      <c r="K176" s="144"/>
      <c r="L176" s="32"/>
      <c r="M176" s="145" t="s">
        <v>1</v>
      </c>
      <c r="N176" s="146" t="s">
        <v>39</v>
      </c>
      <c r="P176" s="147">
        <f>O176*H176</f>
        <v>0</v>
      </c>
      <c r="Q176" s="147">
        <v>1.7000000000000001E-4</v>
      </c>
      <c r="R176" s="147">
        <f>Q176*H176</f>
        <v>2.7200000000000002E-2</v>
      </c>
      <c r="S176" s="147">
        <v>0</v>
      </c>
      <c r="T176" s="148">
        <f>S176*H176</f>
        <v>0</v>
      </c>
      <c r="AR176" s="149" t="s">
        <v>205</v>
      </c>
      <c r="AT176" s="149" t="s">
        <v>201</v>
      </c>
      <c r="AU176" s="149" t="s">
        <v>86</v>
      </c>
      <c r="AY176" s="17" t="s">
        <v>199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86</v>
      </c>
      <c r="BK176" s="150">
        <f>ROUND(I176*H176,2)</f>
        <v>0</v>
      </c>
      <c r="BL176" s="17" t="s">
        <v>205</v>
      </c>
      <c r="BM176" s="149" t="s">
        <v>3265</v>
      </c>
    </row>
    <row r="177" spans="2:65" s="12" customFormat="1" ht="12">
      <c r="B177" s="151"/>
      <c r="D177" s="152" t="s">
        <v>207</v>
      </c>
      <c r="E177" s="153" t="s">
        <v>1</v>
      </c>
      <c r="F177" s="154" t="s">
        <v>3266</v>
      </c>
      <c r="H177" s="155">
        <v>160</v>
      </c>
      <c r="I177" s="156"/>
      <c r="L177" s="151"/>
      <c r="M177" s="157"/>
      <c r="T177" s="158"/>
      <c r="AT177" s="153" t="s">
        <v>207</v>
      </c>
      <c r="AU177" s="153" t="s">
        <v>86</v>
      </c>
      <c r="AV177" s="12" t="s">
        <v>86</v>
      </c>
      <c r="AW177" s="12" t="s">
        <v>30</v>
      </c>
      <c r="AX177" s="12" t="s">
        <v>73</v>
      </c>
      <c r="AY177" s="153" t="s">
        <v>199</v>
      </c>
    </row>
    <row r="178" spans="2:65" s="13" customFormat="1" ht="12">
      <c r="B178" s="159"/>
      <c r="D178" s="152" t="s">
        <v>207</v>
      </c>
      <c r="E178" s="160" t="s">
        <v>1</v>
      </c>
      <c r="F178" s="161" t="s">
        <v>209</v>
      </c>
      <c r="H178" s="162">
        <v>160</v>
      </c>
      <c r="I178" s="163"/>
      <c r="L178" s="159"/>
      <c r="M178" s="164"/>
      <c r="T178" s="165"/>
      <c r="AT178" s="160" t="s">
        <v>207</v>
      </c>
      <c r="AU178" s="160" t="s">
        <v>86</v>
      </c>
      <c r="AV178" s="13" t="s">
        <v>205</v>
      </c>
      <c r="AW178" s="13" t="s">
        <v>30</v>
      </c>
      <c r="AX178" s="13" t="s">
        <v>80</v>
      </c>
      <c r="AY178" s="160" t="s">
        <v>199</v>
      </c>
    </row>
    <row r="179" spans="2:65" s="1" customFormat="1" ht="44.25" customHeight="1">
      <c r="B179" s="32"/>
      <c r="C179" s="137" t="s">
        <v>8</v>
      </c>
      <c r="D179" s="137" t="s">
        <v>201</v>
      </c>
      <c r="E179" s="138" t="s">
        <v>3267</v>
      </c>
      <c r="F179" s="139" t="s">
        <v>3268</v>
      </c>
      <c r="G179" s="140" t="s">
        <v>296</v>
      </c>
      <c r="H179" s="141">
        <v>2</v>
      </c>
      <c r="I179" s="142"/>
      <c r="J179" s="143">
        <f>ROUND(I179*H179,2)</f>
        <v>0</v>
      </c>
      <c r="K179" s="144"/>
      <c r="L179" s="32"/>
      <c r="M179" s="145" t="s">
        <v>1</v>
      </c>
      <c r="N179" s="146" t="s">
        <v>39</v>
      </c>
      <c r="P179" s="147">
        <f>O179*H179</f>
        <v>0</v>
      </c>
      <c r="Q179" s="147">
        <v>0.10337</v>
      </c>
      <c r="R179" s="147">
        <f>Q179*H179</f>
        <v>0.20674000000000001</v>
      </c>
      <c r="S179" s="147">
        <v>0</v>
      </c>
      <c r="T179" s="148">
        <f>S179*H179</f>
        <v>0</v>
      </c>
      <c r="AR179" s="149" t="s">
        <v>205</v>
      </c>
      <c r="AT179" s="149" t="s">
        <v>201</v>
      </c>
      <c r="AU179" s="149" t="s">
        <v>86</v>
      </c>
      <c r="AY179" s="17" t="s">
        <v>199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86</v>
      </c>
      <c r="BK179" s="150">
        <f>ROUND(I179*H179,2)</f>
        <v>0</v>
      </c>
      <c r="BL179" s="17" t="s">
        <v>205</v>
      </c>
      <c r="BM179" s="149" t="s">
        <v>3269</v>
      </c>
    </row>
    <row r="180" spans="2:65" s="1" customFormat="1" ht="21.75" customHeight="1">
      <c r="B180" s="32"/>
      <c r="C180" s="137" t="s">
        <v>287</v>
      </c>
      <c r="D180" s="137" t="s">
        <v>201</v>
      </c>
      <c r="E180" s="138" t="s">
        <v>3270</v>
      </c>
      <c r="F180" s="139" t="s">
        <v>3271</v>
      </c>
      <c r="G180" s="140" t="s">
        <v>264</v>
      </c>
      <c r="H180" s="141">
        <v>160</v>
      </c>
      <c r="I180" s="142"/>
      <c r="J180" s="143">
        <f>ROUND(I180*H180,2)</f>
        <v>0</v>
      </c>
      <c r="K180" s="144"/>
      <c r="L180" s="32"/>
      <c r="M180" s="145" t="s">
        <v>1</v>
      </c>
      <c r="N180" s="146" t="s">
        <v>39</v>
      </c>
      <c r="P180" s="147">
        <f>O180*H180</f>
        <v>0</v>
      </c>
      <c r="Q180" s="147">
        <v>1.2279999999999999E-2</v>
      </c>
      <c r="R180" s="147">
        <f>Q180*H180</f>
        <v>1.9647999999999999</v>
      </c>
      <c r="S180" s="147">
        <v>0</v>
      </c>
      <c r="T180" s="148">
        <f>S180*H180</f>
        <v>0</v>
      </c>
      <c r="AR180" s="149" t="s">
        <v>205</v>
      </c>
      <c r="AT180" s="149" t="s">
        <v>201</v>
      </c>
      <c r="AU180" s="149" t="s">
        <v>86</v>
      </c>
      <c r="AY180" s="17" t="s">
        <v>199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86</v>
      </c>
      <c r="BK180" s="150">
        <f>ROUND(I180*H180,2)</f>
        <v>0</v>
      </c>
      <c r="BL180" s="17" t="s">
        <v>205</v>
      </c>
      <c r="BM180" s="149" t="s">
        <v>3272</v>
      </c>
    </row>
    <row r="181" spans="2:65" s="12" customFormat="1" ht="12">
      <c r="B181" s="151"/>
      <c r="D181" s="152" t="s">
        <v>207</v>
      </c>
      <c r="E181" s="153" t="s">
        <v>1</v>
      </c>
      <c r="F181" s="154" t="s">
        <v>3266</v>
      </c>
      <c r="H181" s="155">
        <v>160</v>
      </c>
      <c r="I181" s="156"/>
      <c r="L181" s="151"/>
      <c r="M181" s="157"/>
      <c r="T181" s="158"/>
      <c r="AT181" s="153" t="s">
        <v>207</v>
      </c>
      <c r="AU181" s="153" t="s">
        <v>86</v>
      </c>
      <c r="AV181" s="12" t="s">
        <v>86</v>
      </c>
      <c r="AW181" s="12" t="s">
        <v>30</v>
      </c>
      <c r="AX181" s="12" t="s">
        <v>73</v>
      </c>
      <c r="AY181" s="153" t="s">
        <v>199</v>
      </c>
    </row>
    <row r="182" spans="2:65" s="13" customFormat="1" ht="12">
      <c r="B182" s="159"/>
      <c r="D182" s="152" t="s">
        <v>207</v>
      </c>
      <c r="E182" s="160" t="s">
        <v>1</v>
      </c>
      <c r="F182" s="161" t="s">
        <v>209</v>
      </c>
      <c r="H182" s="162">
        <v>160</v>
      </c>
      <c r="I182" s="163"/>
      <c r="L182" s="159"/>
      <c r="M182" s="164"/>
      <c r="T182" s="165"/>
      <c r="AT182" s="160" t="s">
        <v>207</v>
      </c>
      <c r="AU182" s="160" t="s">
        <v>86</v>
      </c>
      <c r="AV182" s="13" t="s">
        <v>205</v>
      </c>
      <c r="AW182" s="13" t="s">
        <v>30</v>
      </c>
      <c r="AX182" s="13" t="s">
        <v>80</v>
      </c>
      <c r="AY182" s="160" t="s">
        <v>199</v>
      </c>
    </row>
    <row r="183" spans="2:65" s="1" customFormat="1" ht="21.75" customHeight="1">
      <c r="B183" s="32"/>
      <c r="C183" s="137" t="s">
        <v>3014</v>
      </c>
      <c r="D183" s="137" t="s">
        <v>201</v>
      </c>
      <c r="E183" s="138" t="s">
        <v>3273</v>
      </c>
      <c r="F183" s="139" t="s">
        <v>3274</v>
      </c>
      <c r="G183" s="140" t="s">
        <v>296</v>
      </c>
      <c r="H183" s="141">
        <v>2</v>
      </c>
      <c r="I183" s="142"/>
      <c r="J183" s="143">
        <f>ROUND(I183*H183,2)</f>
        <v>0</v>
      </c>
      <c r="K183" s="144"/>
      <c r="L183" s="32"/>
      <c r="M183" s="145" t="s">
        <v>1</v>
      </c>
      <c r="N183" s="146" t="s">
        <v>39</v>
      </c>
      <c r="P183" s="147">
        <f>O183*H183</f>
        <v>0</v>
      </c>
      <c r="Q183" s="147">
        <v>3.0000000000000001E-3</v>
      </c>
      <c r="R183" s="147">
        <f>Q183*H183</f>
        <v>6.0000000000000001E-3</v>
      </c>
      <c r="S183" s="147">
        <v>0</v>
      </c>
      <c r="T183" s="148">
        <f>S183*H183</f>
        <v>0</v>
      </c>
      <c r="AR183" s="149" t="s">
        <v>205</v>
      </c>
      <c r="AT183" s="149" t="s">
        <v>201</v>
      </c>
      <c r="AU183" s="149" t="s">
        <v>86</v>
      </c>
      <c r="AY183" s="17" t="s">
        <v>199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86</v>
      </c>
      <c r="BK183" s="150">
        <f>ROUND(I183*H183,2)</f>
        <v>0</v>
      </c>
      <c r="BL183" s="17" t="s">
        <v>205</v>
      </c>
      <c r="BM183" s="149" t="s">
        <v>3275</v>
      </c>
    </row>
    <row r="184" spans="2:65" s="12" customFormat="1" ht="12">
      <c r="B184" s="151"/>
      <c r="D184" s="152" t="s">
        <v>207</v>
      </c>
      <c r="E184" s="153" t="s">
        <v>1</v>
      </c>
      <c r="F184" s="154" t="s">
        <v>1449</v>
      </c>
      <c r="H184" s="155">
        <v>2</v>
      </c>
      <c r="I184" s="156"/>
      <c r="L184" s="151"/>
      <c r="M184" s="157"/>
      <c r="T184" s="158"/>
      <c r="AT184" s="153" t="s">
        <v>207</v>
      </c>
      <c r="AU184" s="153" t="s">
        <v>86</v>
      </c>
      <c r="AV184" s="12" t="s">
        <v>86</v>
      </c>
      <c r="AW184" s="12" t="s">
        <v>30</v>
      </c>
      <c r="AX184" s="12" t="s">
        <v>73</v>
      </c>
      <c r="AY184" s="153" t="s">
        <v>199</v>
      </c>
    </row>
    <row r="185" spans="2:65" s="13" customFormat="1" ht="12">
      <c r="B185" s="159"/>
      <c r="D185" s="152" t="s">
        <v>207</v>
      </c>
      <c r="E185" s="160" t="s">
        <v>1</v>
      </c>
      <c r="F185" s="161" t="s">
        <v>209</v>
      </c>
      <c r="H185" s="162">
        <v>2</v>
      </c>
      <c r="I185" s="163"/>
      <c r="L185" s="159"/>
      <c r="M185" s="164"/>
      <c r="T185" s="165"/>
      <c r="AT185" s="160" t="s">
        <v>207</v>
      </c>
      <c r="AU185" s="160" t="s">
        <v>86</v>
      </c>
      <c r="AV185" s="13" t="s">
        <v>205</v>
      </c>
      <c r="AW185" s="13" t="s">
        <v>30</v>
      </c>
      <c r="AX185" s="13" t="s">
        <v>80</v>
      </c>
      <c r="AY185" s="160" t="s">
        <v>199</v>
      </c>
    </row>
    <row r="186" spans="2:65" s="11" customFormat="1" ht="23" customHeight="1">
      <c r="B186" s="125"/>
      <c r="D186" s="126" t="s">
        <v>72</v>
      </c>
      <c r="E186" s="135" t="s">
        <v>250</v>
      </c>
      <c r="F186" s="135" t="s">
        <v>892</v>
      </c>
      <c r="I186" s="128"/>
      <c r="J186" s="136">
        <f>BK186</f>
        <v>0</v>
      </c>
      <c r="L186" s="125"/>
      <c r="M186" s="130"/>
      <c r="P186" s="131">
        <f>SUM(P187:P212)</f>
        <v>0</v>
      </c>
      <c r="R186" s="131">
        <f>SUM(R187:R212)</f>
        <v>0.54636669999999998</v>
      </c>
      <c r="T186" s="132">
        <f>SUM(T187:T212)</f>
        <v>0</v>
      </c>
      <c r="AR186" s="126" t="s">
        <v>80</v>
      </c>
      <c r="AT186" s="133" t="s">
        <v>72</v>
      </c>
      <c r="AU186" s="133" t="s">
        <v>80</v>
      </c>
      <c r="AY186" s="126" t="s">
        <v>199</v>
      </c>
      <c r="BK186" s="134">
        <f>SUM(BK187:BK212)</f>
        <v>0</v>
      </c>
    </row>
    <row r="187" spans="2:65" s="1" customFormat="1" ht="24.25" customHeight="1">
      <c r="B187" s="32"/>
      <c r="C187" s="137" t="s">
        <v>293</v>
      </c>
      <c r="D187" s="137" t="s">
        <v>201</v>
      </c>
      <c r="E187" s="138" t="s">
        <v>3276</v>
      </c>
      <c r="F187" s="139" t="s">
        <v>3277</v>
      </c>
      <c r="G187" s="140" t="s">
        <v>264</v>
      </c>
      <c r="H187" s="141">
        <v>46</v>
      </c>
      <c r="I187" s="142"/>
      <c r="J187" s="143">
        <f>ROUND(I187*H187,2)</f>
        <v>0</v>
      </c>
      <c r="K187" s="144"/>
      <c r="L187" s="32"/>
      <c r="M187" s="145" t="s">
        <v>1</v>
      </c>
      <c r="N187" s="146" t="s">
        <v>39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205</v>
      </c>
      <c r="AT187" s="149" t="s">
        <v>201</v>
      </c>
      <c r="AU187" s="149" t="s">
        <v>86</v>
      </c>
      <c r="AY187" s="17" t="s">
        <v>199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86</v>
      </c>
      <c r="BK187" s="150">
        <f>ROUND(I187*H187,2)</f>
        <v>0</v>
      </c>
      <c r="BL187" s="17" t="s">
        <v>205</v>
      </c>
      <c r="BM187" s="149" t="s">
        <v>3278</v>
      </c>
    </row>
    <row r="188" spans="2:65" s="12" customFormat="1" ht="12">
      <c r="B188" s="151"/>
      <c r="D188" s="152" t="s">
        <v>207</v>
      </c>
      <c r="E188" s="153" t="s">
        <v>1</v>
      </c>
      <c r="F188" s="154" t="s">
        <v>3279</v>
      </c>
      <c r="H188" s="155">
        <v>46</v>
      </c>
      <c r="I188" s="156"/>
      <c r="L188" s="151"/>
      <c r="M188" s="157"/>
      <c r="T188" s="158"/>
      <c r="AT188" s="153" t="s">
        <v>207</v>
      </c>
      <c r="AU188" s="153" t="s">
        <v>86</v>
      </c>
      <c r="AV188" s="12" t="s">
        <v>86</v>
      </c>
      <c r="AW188" s="12" t="s">
        <v>30</v>
      </c>
      <c r="AX188" s="12" t="s">
        <v>73</v>
      </c>
      <c r="AY188" s="153" t="s">
        <v>199</v>
      </c>
    </row>
    <row r="189" spans="2:65" s="13" customFormat="1" ht="12">
      <c r="B189" s="159"/>
      <c r="D189" s="152" t="s">
        <v>207</v>
      </c>
      <c r="E189" s="160" t="s">
        <v>1</v>
      </c>
      <c r="F189" s="161" t="s">
        <v>3280</v>
      </c>
      <c r="H189" s="162">
        <v>46</v>
      </c>
      <c r="I189" s="163"/>
      <c r="L189" s="159"/>
      <c r="M189" s="164"/>
      <c r="T189" s="165"/>
      <c r="AT189" s="160" t="s">
        <v>207</v>
      </c>
      <c r="AU189" s="160" t="s">
        <v>86</v>
      </c>
      <c r="AV189" s="13" t="s">
        <v>205</v>
      </c>
      <c r="AW189" s="13" t="s">
        <v>30</v>
      </c>
      <c r="AX189" s="13" t="s">
        <v>80</v>
      </c>
      <c r="AY189" s="160" t="s">
        <v>199</v>
      </c>
    </row>
    <row r="190" spans="2:65" s="1" customFormat="1" ht="24.25" customHeight="1">
      <c r="B190" s="32"/>
      <c r="C190" s="173" t="s">
        <v>298</v>
      </c>
      <c r="D190" s="173" t="s">
        <v>288</v>
      </c>
      <c r="E190" s="174" t="s">
        <v>3281</v>
      </c>
      <c r="F190" s="175" t="s">
        <v>3282</v>
      </c>
      <c r="G190" s="176" t="s">
        <v>264</v>
      </c>
      <c r="H190" s="177">
        <v>46.69</v>
      </c>
      <c r="I190" s="178"/>
      <c r="J190" s="179">
        <f>ROUND(I190*H190,2)</f>
        <v>0</v>
      </c>
      <c r="K190" s="180"/>
      <c r="L190" s="181"/>
      <c r="M190" s="182" t="s">
        <v>1</v>
      </c>
      <c r="N190" s="183" t="s">
        <v>39</v>
      </c>
      <c r="P190" s="147">
        <f>O190*H190</f>
        <v>0</v>
      </c>
      <c r="Q190" s="147">
        <v>4.2999999999999999E-4</v>
      </c>
      <c r="R190" s="147">
        <f>Q190*H190</f>
        <v>2.0076699999999999E-2</v>
      </c>
      <c r="S190" s="147">
        <v>0</v>
      </c>
      <c r="T190" s="148">
        <f>S190*H190</f>
        <v>0</v>
      </c>
      <c r="AR190" s="149" t="s">
        <v>250</v>
      </c>
      <c r="AT190" s="149" t="s">
        <v>288</v>
      </c>
      <c r="AU190" s="149" t="s">
        <v>86</v>
      </c>
      <c r="AY190" s="17" t="s">
        <v>199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86</v>
      </c>
      <c r="BK190" s="150">
        <f>ROUND(I190*H190,2)</f>
        <v>0</v>
      </c>
      <c r="BL190" s="17" t="s">
        <v>205</v>
      </c>
      <c r="BM190" s="149" t="s">
        <v>3283</v>
      </c>
    </row>
    <row r="191" spans="2:65" s="12" customFormat="1" ht="12">
      <c r="B191" s="151"/>
      <c r="D191" s="152" t="s">
        <v>207</v>
      </c>
      <c r="E191" s="153" t="s">
        <v>1</v>
      </c>
      <c r="F191" s="154" t="s">
        <v>3284</v>
      </c>
      <c r="H191" s="155">
        <v>46.69</v>
      </c>
      <c r="I191" s="156"/>
      <c r="L191" s="151"/>
      <c r="M191" s="157"/>
      <c r="T191" s="158"/>
      <c r="AT191" s="153" t="s">
        <v>207</v>
      </c>
      <c r="AU191" s="153" t="s">
        <v>86</v>
      </c>
      <c r="AV191" s="12" t="s">
        <v>86</v>
      </c>
      <c r="AW191" s="12" t="s">
        <v>30</v>
      </c>
      <c r="AX191" s="12" t="s">
        <v>80</v>
      </c>
      <c r="AY191" s="153" t="s">
        <v>199</v>
      </c>
    </row>
    <row r="192" spans="2:65" s="1" customFormat="1" ht="33" customHeight="1">
      <c r="B192" s="32"/>
      <c r="C192" s="137" t="s">
        <v>302</v>
      </c>
      <c r="D192" s="137" t="s">
        <v>201</v>
      </c>
      <c r="E192" s="138" t="s">
        <v>3285</v>
      </c>
      <c r="F192" s="139" t="s">
        <v>3286</v>
      </c>
      <c r="G192" s="140" t="s">
        <v>264</v>
      </c>
      <c r="H192" s="141">
        <v>46</v>
      </c>
      <c r="I192" s="142"/>
      <c r="J192" s="143">
        <f>ROUND(I192*H192,2)</f>
        <v>0</v>
      </c>
      <c r="K192" s="144"/>
      <c r="L192" s="32"/>
      <c r="M192" s="145" t="s">
        <v>1</v>
      </c>
      <c r="N192" s="146" t="s">
        <v>39</v>
      </c>
      <c r="P192" s="147">
        <f>O192*H192</f>
        <v>0</v>
      </c>
      <c r="Q192" s="147">
        <v>1.9000000000000001E-4</v>
      </c>
      <c r="R192" s="147">
        <f>Q192*H192</f>
        <v>8.7400000000000012E-3</v>
      </c>
      <c r="S192" s="147">
        <v>0</v>
      </c>
      <c r="T192" s="148">
        <f>S192*H192</f>
        <v>0</v>
      </c>
      <c r="AR192" s="149" t="s">
        <v>298</v>
      </c>
      <c r="AT192" s="149" t="s">
        <v>201</v>
      </c>
      <c r="AU192" s="149" t="s">
        <v>86</v>
      </c>
      <c r="AY192" s="17" t="s">
        <v>199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86</v>
      </c>
      <c r="BK192" s="150">
        <f>ROUND(I192*H192,2)</f>
        <v>0</v>
      </c>
      <c r="BL192" s="17" t="s">
        <v>298</v>
      </c>
      <c r="BM192" s="149" t="s">
        <v>3287</v>
      </c>
    </row>
    <row r="193" spans="2:65" s="12" customFormat="1" ht="12">
      <c r="B193" s="151"/>
      <c r="D193" s="152" t="s">
        <v>207</v>
      </c>
      <c r="E193" s="153" t="s">
        <v>1</v>
      </c>
      <c r="F193" s="154" t="s">
        <v>3279</v>
      </c>
      <c r="H193" s="155">
        <v>46</v>
      </c>
      <c r="I193" s="156"/>
      <c r="L193" s="151"/>
      <c r="M193" s="157"/>
      <c r="T193" s="158"/>
      <c r="AT193" s="153" t="s">
        <v>207</v>
      </c>
      <c r="AU193" s="153" t="s">
        <v>86</v>
      </c>
      <c r="AV193" s="12" t="s">
        <v>86</v>
      </c>
      <c r="AW193" s="12" t="s">
        <v>30</v>
      </c>
      <c r="AX193" s="12" t="s">
        <v>73</v>
      </c>
      <c r="AY193" s="153" t="s">
        <v>199</v>
      </c>
    </row>
    <row r="194" spans="2:65" s="13" customFormat="1" ht="12">
      <c r="B194" s="159"/>
      <c r="D194" s="152" t="s">
        <v>207</v>
      </c>
      <c r="E194" s="160" t="s">
        <v>1</v>
      </c>
      <c r="F194" s="161" t="s">
        <v>209</v>
      </c>
      <c r="H194" s="162">
        <v>46</v>
      </c>
      <c r="I194" s="163"/>
      <c r="L194" s="159"/>
      <c r="M194" s="164"/>
      <c r="T194" s="165"/>
      <c r="AT194" s="160" t="s">
        <v>207</v>
      </c>
      <c r="AU194" s="160" t="s">
        <v>86</v>
      </c>
      <c r="AV194" s="13" t="s">
        <v>205</v>
      </c>
      <c r="AW194" s="13" t="s">
        <v>30</v>
      </c>
      <c r="AX194" s="13" t="s">
        <v>80</v>
      </c>
      <c r="AY194" s="160" t="s">
        <v>199</v>
      </c>
    </row>
    <row r="195" spans="2:65" s="1" customFormat="1" ht="24.25" customHeight="1">
      <c r="B195" s="32"/>
      <c r="C195" s="137" t="s">
        <v>307</v>
      </c>
      <c r="D195" s="137" t="s">
        <v>201</v>
      </c>
      <c r="E195" s="138" t="s">
        <v>1641</v>
      </c>
      <c r="F195" s="139" t="s">
        <v>3288</v>
      </c>
      <c r="G195" s="140" t="s">
        <v>264</v>
      </c>
      <c r="H195" s="141">
        <v>206</v>
      </c>
      <c r="I195" s="142"/>
      <c r="J195" s="143">
        <f>ROUND(I195*H195,2)</f>
        <v>0</v>
      </c>
      <c r="K195" s="144"/>
      <c r="L195" s="32"/>
      <c r="M195" s="145" t="s">
        <v>1</v>
      </c>
      <c r="N195" s="146" t="s">
        <v>39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298</v>
      </c>
      <c r="AT195" s="149" t="s">
        <v>201</v>
      </c>
      <c r="AU195" s="149" t="s">
        <v>86</v>
      </c>
      <c r="AY195" s="17" t="s">
        <v>199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86</v>
      </c>
      <c r="BK195" s="150">
        <f>ROUND(I195*H195,2)</f>
        <v>0</v>
      </c>
      <c r="BL195" s="17" t="s">
        <v>298</v>
      </c>
      <c r="BM195" s="149" t="s">
        <v>3289</v>
      </c>
    </row>
    <row r="196" spans="2:65" s="12" customFormat="1" ht="12">
      <c r="B196" s="151"/>
      <c r="D196" s="152" t="s">
        <v>207</v>
      </c>
      <c r="E196" s="153" t="s">
        <v>1</v>
      </c>
      <c r="F196" s="154" t="s">
        <v>3290</v>
      </c>
      <c r="H196" s="155">
        <v>206</v>
      </c>
      <c r="I196" s="156"/>
      <c r="L196" s="151"/>
      <c r="M196" s="157"/>
      <c r="T196" s="158"/>
      <c r="AT196" s="153" t="s">
        <v>207</v>
      </c>
      <c r="AU196" s="153" t="s">
        <v>86</v>
      </c>
      <c r="AV196" s="12" t="s">
        <v>86</v>
      </c>
      <c r="AW196" s="12" t="s">
        <v>30</v>
      </c>
      <c r="AX196" s="12" t="s">
        <v>73</v>
      </c>
      <c r="AY196" s="153" t="s">
        <v>199</v>
      </c>
    </row>
    <row r="197" spans="2:65" s="13" customFormat="1" ht="12">
      <c r="B197" s="159"/>
      <c r="D197" s="152" t="s">
        <v>207</v>
      </c>
      <c r="E197" s="160" t="s">
        <v>1</v>
      </c>
      <c r="F197" s="161" t="s">
        <v>209</v>
      </c>
      <c r="H197" s="162">
        <v>206</v>
      </c>
      <c r="I197" s="163"/>
      <c r="L197" s="159"/>
      <c r="M197" s="164"/>
      <c r="T197" s="165"/>
      <c r="AT197" s="160" t="s">
        <v>207</v>
      </c>
      <c r="AU197" s="160" t="s">
        <v>86</v>
      </c>
      <c r="AV197" s="13" t="s">
        <v>205</v>
      </c>
      <c r="AW197" s="13" t="s">
        <v>30</v>
      </c>
      <c r="AX197" s="13" t="s">
        <v>80</v>
      </c>
      <c r="AY197" s="160" t="s">
        <v>199</v>
      </c>
    </row>
    <row r="198" spans="2:65" s="1" customFormat="1" ht="24.25" customHeight="1">
      <c r="B198" s="32"/>
      <c r="C198" s="137" t="s">
        <v>313</v>
      </c>
      <c r="D198" s="137" t="s">
        <v>201</v>
      </c>
      <c r="E198" s="138" t="s">
        <v>3291</v>
      </c>
      <c r="F198" s="139" t="s">
        <v>3292</v>
      </c>
      <c r="G198" s="140" t="s">
        <v>264</v>
      </c>
      <c r="H198" s="141">
        <v>206</v>
      </c>
      <c r="I198" s="142"/>
      <c r="J198" s="143">
        <f>ROUND(I198*H198,2)</f>
        <v>0</v>
      </c>
      <c r="K198" s="144"/>
      <c r="L198" s="32"/>
      <c r="M198" s="145" t="s">
        <v>1</v>
      </c>
      <c r="N198" s="146" t="s">
        <v>39</v>
      </c>
      <c r="P198" s="147">
        <f>O198*H198</f>
        <v>0</v>
      </c>
      <c r="Q198" s="147">
        <v>1.9000000000000001E-4</v>
      </c>
      <c r="R198" s="147">
        <f>Q198*H198</f>
        <v>3.9140000000000001E-2</v>
      </c>
      <c r="S198" s="147">
        <v>0</v>
      </c>
      <c r="T198" s="148">
        <f>S198*H198</f>
        <v>0</v>
      </c>
      <c r="AR198" s="149" t="s">
        <v>298</v>
      </c>
      <c r="AT198" s="149" t="s">
        <v>201</v>
      </c>
      <c r="AU198" s="149" t="s">
        <v>86</v>
      </c>
      <c r="AY198" s="17" t="s">
        <v>199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86</v>
      </c>
      <c r="BK198" s="150">
        <f>ROUND(I198*H198,2)</f>
        <v>0</v>
      </c>
      <c r="BL198" s="17" t="s">
        <v>298</v>
      </c>
      <c r="BM198" s="149" t="s">
        <v>3293</v>
      </c>
    </row>
    <row r="199" spans="2:65" s="12" customFormat="1" ht="12">
      <c r="B199" s="151"/>
      <c r="D199" s="152" t="s">
        <v>207</v>
      </c>
      <c r="E199" s="153" t="s">
        <v>1</v>
      </c>
      <c r="F199" s="154" t="s">
        <v>3290</v>
      </c>
      <c r="H199" s="155">
        <v>206</v>
      </c>
      <c r="I199" s="156"/>
      <c r="L199" s="151"/>
      <c r="M199" s="157"/>
      <c r="T199" s="158"/>
      <c r="AT199" s="153" t="s">
        <v>207</v>
      </c>
      <c r="AU199" s="153" t="s">
        <v>86</v>
      </c>
      <c r="AV199" s="12" t="s">
        <v>86</v>
      </c>
      <c r="AW199" s="12" t="s">
        <v>30</v>
      </c>
      <c r="AX199" s="12" t="s">
        <v>73</v>
      </c>
      <c r="AY199" s="153" t="s">
        <v>199</v>
      </c>
    </row>
    <row r="200" spans="2:65" s="13" customFormat="1" ht="12">
      <c r="B200" s="159"/>
      <c r="D200" s="152" t="s">
        <v>207</v>
      </c>
      <c r="E200" s="160" t="s">
        <v>1</v>
      </c>
      <c r="F200" s="161" t="s">
        <v>209</v>
      </c>
      <c r="H200" s="162">
        <v>206</v>
      </c>
      <c r="I200" s="163"/>
      <c r="L200" s="159"/>
      <c r="M200" s="164"/>
      <c r="T200" s="165"/>
      <c r="AT200" s="160" t="s">
        <v>207</v>
      </c>
      <c r="AU200" s="160" t="s">
        <v>86</v>
      </c>
      <c r="AV200" s="13" t="s">
        <v>205</v>
      </c>
      <c r="AW200" s="13" t="s">
        <v>30</v>
      </c>
      <c r="AX200" s="13" t="s">
        <v>80</v>
      </c>
      <c r="AY200" s="160" t="s">
        <v>199</v>
      </c>
    </row>
    <row r="201" spans="2:65" s="1" customFormat="1" ht="33" customHeight="1">
      <c r="B201" s="32"/>
      <c r="C201" s="137" t="s">
        <v>319</v>
      </c>
      <c r="D201" s="137" t="s">
        <v>201</v>
      </c>
      <c r="E201" s="138" t="s">
        <v>3021</v>
      </c>
      <c r="F201" s="139" t="s">
        <v>3022</v>
      </c>
      <c r="G201" s="140" t="s">
        <v>296</v>
      </c>
      <c r="H201" s="141">
        <v>1</v>
      </c>
      <c r="I201" s="142"/>
      <c r="J201" s="143">
        <f>ROUND(I201*H201,2)</f>
        <v>0</v>
      </c>
      <c r="K201" s="144"/>
      <c r="L201" s="32"/>
      <c r="M201" s="145" t="s">
        <v>1</v>
      </c>
      <c r="N201" s="146" t="s">
        <v>39</v>
      </c>
      <c r="P201" s="147">
        <f>O201*H201</f>
        <v>0</v>
      </c>
      <c r="Q201" s="147">
        <v>0.36191000000000001</v>
      </c>
      <c r="R201" s="147">
        <f>Q201*H201</f>
        <v>0.36191000000000001</v>
      </c>
      <c r="S201" s="147">
        <v>0</v>
      </c>
      <c r="T201" s="148">
        <f>S201*H201</f>
        <v>0</v>
      </c>
      <c r="AR201" s="149" t="s">
        <v>205</v>
      </c>
      <c r="AT201" s="149" t="s">
        <v>201</v>
      </c>
      <c r="AU201" s="149" t="s">
        <v>86</v>
      </c>
      <c r="AY201" s="17" t="s">
        <v>199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86</v>
      </c>
      <c r="BK201" s="150">
        <f>ROUND(I201*H201,2)</f>
        <v>0</v>
      </c>
      <c r="BL201" s="17" t="s">
        <v>205</v>
      </c>
      <c r="BM201" s="149" t="s">
        <v>3294</v>
      </c>
    </row>
    <row r="202" spans="2:65" s="12" customFormat="1" ht="12">
      <c r="B202" s="151"/>
      <c r="D202" s="152" t="s">
        <v>207</v>
      </c>
      <c r="E202" s="153" t="s">
        <v>1</v>
      </c>
      <c r="F202" s="154" t="s">
        <v>1245</v>
      </c>
      <c r="H202" s="155">
        <v>1</v>
      </c>
      <c r="I202" s="156"/>
      <c r="L202" s="151"/>
      <c r="M202" s="157"/>
      <c r="T202" s="158"/>
      <c r="AT202" s="153" t="s">
        <v>207</v>
      </c>
      <c r="AU202" s="153" t="s">
        <v>86</v>
      </c>
      <c r="AV202" s="12" t="s">
        <v>86</v>
      </c>
      <c r="AW202" s="12" t="s">
        <v>30</v>
      </c>
      <c r="AX202" s="12" t="s">
        <v>73</v>
      </c>
      <c r="AY202" s="153" t="s">
        <v>199</v>
      </c>
    </row>
    <row r="203" spans="2:65" s="13" customFormat="1" ht="12">
      <c r="B203" s="159"/>
      <c r="D203" s="152" t="s">
        <v>207</v>
      </c>
      <c r="E203" s="160" t="s">
        <v>1</v>
      </c>
      <c r="F203" s="161" t="s">
        <v>3295</v>
      </c>
      <c r="H203" s="162">
        <v>1</v>
      </c>
      <c r="I203" s="163"/>
      <c r="L203" s="159"/>
      <c r="M203" s="164"/>
      <c r="T203" s="165"/>
      <c r="AT203" s="160" t="s">
        <v>207</v>
      </c>
      <c r="AU203" s="160" t="s">
        <v>86</v>
      </c>
      <c r="AV203" s="13" t="s">
        <v>205</v>
      </c>
      <c r="AW203" s="13" t="s">
        <v>30</v>
      </c>
      <c r="AX203" s="13" t="s">
        <v>80</v>
      </c>
      <c r="AY203" s="160" t="s">
        <v>199</v>
      </c>
    </row>
    <row r="204" spans="2:65" s="1" customFormat="1" ht="24.25" customHeight="1">
      <c r="B204" s="32"/>
      <c r="C204" s="173" t="s">
        <v>7</v>
      </c>
      <c r="D204" s="173" t="s">
        <v>288</v>
      </c>
      <c r="E204" s="174" t="s">
        <v>3024</v>
      </c>
      <c r="F204" s="175" t="s">
        <v>3025</v>
      </c>
      <c r="G204" s="176" t="s">
        <v>296</v>
      </c>
      <c r="H204" s="177">
        <v>1</v>
      </c>
      <c r="I204" s="178"/>
      <c r="J204" s="179">
        <f>ROUND(I204*H204,2)</f>
        <v>0</v>
      </c>
      <c r="K204" s="180"/>
      <c r="L204" s="181"/>
      <c r="M204" s="182" t="s">
        <v>1</v>
      </c>
      <c r="N204" s="183" t="s">
        <v>39</v>
      </c>
      <c r="P204" s="147">
        <f>O204*H204</f>
        <v>0</v>
      </c>
      <c r="Q204" s="147">
        <v>0.105</v>
      </c>
      <c r="R204" s="147">
        <f>Q204*H204</f>
        <v>0.105</v>
      </c>
      <c r="S204" s="147">
        <v>0</v>
      </c>
      <c r="T204" s="148">
        <f>S204*H204</f>
        <v>0</v>
      </c>
      <c r="AR204" s="149" t="s">
        <v>250</v>
      </c>
      <c r="AT204" s="149" t="s">
        <v>288</v>
      </c>
      <c r="AU204" s="149" t="s">
        <v>86</v>
      </c>
      <c r="AY204" s="17" t="s">
        <v>199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86</v>
      </c>
      <c r="BK204" s="150">
        <f>ROUND(I204*H204,2)</f>
        <v>0</v>
      </c>
      <c r="BL204" s="17" t="s">
        <v>205</v>
      </c>
      <c r="BM204" s="149" t="s">
        <v>3296</v>
      </c>
    </row>
    <row r="205" spans="2:65" s="12" customFormat="1" ht="12">
      <c r="B205" s="151"/>
      <c r="D205" s="152" t="s">
        <v>207</v>
      </c>
      <c r="E205" s="153" t="s">
        <v>1</v>
      </c>
      <c r="F205" s="154" t="s">
        <v>1245</v>
      </c>
      <c r="H205" s="155">
        <v>1</v>
      </c>
      <c r="I205" s="156"/>
      <c r="L205" s="151"/>
      <c r="M205" s="157"/>
      <c r="T205" s="158"/>
      <c r="AT205" s="153" t="s">
        <v>207</v>
      </c>
      <c r="AU205" s="153" t="s">
        <v>86</v>
      </c>
      <c r="AV205" s="12" t="s">
        <v>86</v>
      </c>
      <c r="AW205" s="12" t="s">
        <v>30</v>
      </c>
      <c r="AX205" s="12" t="s">
        <v>73</v>
      </c>
      <c r="AY205" s="153" t="s">
        <v>199</v>
      </c>
    </row>
    <row r="206" spans="2:65" s="13" customFormat="1" ht="12">
      <c r="B206" s="159"/>
      <c r="D206" s="152" t="s">
        <v>207</v>
      </c>
      <c r="E206" s="160" t="s">
        <v>1</v>
      </c>
      <c r="F206" s="161" t="s">
        <v>3297</v>
      </c>
      <c r="H206" s="162">
        <v>1</v>
      </c>
      <c r="I206" s="163"/>
      <c r="L206" s="159"/>
      <c r="M206" s="164"/>
      <c r="T206" s="165"/>
      <c r="AT206" s="160" t="s">
        <v>207</v>
      </c>
      <c r="AU206" s="160" t="s">
        <v>86</v>
      </c>
      <c r="AV206" s="13" t="s">
        <v>205</v>
      </c>
      <c r="AW206" s="13" t="s">
        <v>30</v>
      </c>
      <c r="AX206" s="13" t="s">
        <v>80</v>
      </c>
      <c r="AY206" s="160" t="s">
        <v>199</v>
      </c>
    </row>
    <row r="207" spans="2:65" s="1" customFormat="1" ht="16.5" customHeight="1">
      <c r="B207" s="32"/>
      <c r="C207" s="137" t="s">
        <v>329</v>
      </c>
      <c r="D207" s="137" t="s">
        <v>201</v>
      </c>
      <c r="E207" s="138" t="s">
        <v>3027</v>
      </c>
      <c r="F207" s="139" t="s">
        <v>3028</v>
      </c>
      <c r="G207" s="140" t="s">
        <v>264</v>
      </c>
      <c r="H207" s="141">
        <v>46</v>
      </c>
      <c r="I207" s="142"/>
      <c r="J207" s="143">
        <f>ROUND(I207*H207,2)</f>
        <v>0</v>
      </c>
      <c r="K207" s="144"/>
      <c r="L207" s="32"/>
      <c r="M207" s="145" t="s">
        <v>1</v>
      </c>
      <c r="N207" s="146" t="s">
        <v>39</v>
      </c>
      <c r="P207" s="147">
        <f>O207*H207</f>
        <v>0</v>
      </c>
      <c r="Q207" s="147">
        <v>1.9000000000000001E-4</v>
      </c>
      <c r="R207" s="147">
        <f>Q207*H207</f>
        <v>8.7400000000000012E-3</v>
      </c>
      <c r="S207" s="147">
        <v>0</v>
      </c>
      <c r="T207" s="148">
        <f>S207*H207</f>
        <v>0</v>
      </c>
      <c r="AR207" s="149" t="s">
        <v>205</v>
      </c>
      <c r="AT207" s="149" t="s">
        <v>201</v>
      </c>
      <c r="AU207" s="149" t="s">
        <v>86</v>
      </c>
      <c r="AY207" s="17" t="s">
        <v>199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86</v>
      </c>
      <c r="BK207" s="150">
        <f>ROUND(I207*H207,2)</f>
        <v>0</v>
      </c>
      <c r="BL207" s="17" t="s">
        <v>205</v>
      </c>
      <c r="BM207" s="149" t="s">
        <v>3298</v>
      </c>
    </row>
    <row r="208" spans="2:65" s="12" customFormat="1" ht="12">
      <c r="B208" s="151"/>
      <c r="D208" s="152" t="s">
        <v>207</v>
      </c>
      <c r="E208" s="153" t="s">
        <v>1</v>
      </c>
      <c r="F208" s="154" t="s">
        <v>3279</v>
      </c>
      <c r="H208" s="155">
        <v>46</v>
      </c>
      <c r="I208" s="156"/>
      <c r="L208" s="151"/>
      <c r="M208" s="157"/>
      <c r="T208" s="158"/>
      <c r="AT208" s="153" t="s">
        <v>207</v>
      </c>
      <c r="AU208" s="153" t="s">
        <v>86</v>
      </c>
      <c r="AV208" s="12" t="s">
        <v>86</v>
      </c>
      <c r="AW208" s="12" t="s">
        <v>30</v>
      </c>
      <c r="AX208" s="12" t="s">
        <v>73</v>
      </c>
      <c r="AY208" s="153" t="s">
        <v>199</v>
      </c>
    </row>
    <row r="209" spans="2:65" s="13" customFormat="1" ht="12">
      <c r="B209" s="159"/>
      <c r="D209" s="152" t="s">
        <v>207</v>
      </c>
      <c r="E209" s="160" t="s">
        <v>1</v>
      </c>
      <c r="F209" s="161" t="s">
        <v>209</v>
      </c>
      <c r="H209" s="162">
        <v>46</v>
      </c>
      <c r="I209" s="163"/>
      <c r="L209" s="159"/>
      <c r="M209" s="164"/>
      <c r="T209" s="165"/>
      <c r="AT209" s="160" t="s">
        <v>207</v>
      </c>
      <c r="AU209" s="160" t="s">
        <v>86</v>
      </c>
      <c r="AV209" s="13" t="s">
        <v>205</v>
      </c>
      <c r="AW209" s="13" t="s">
        <v>30</v>
      </c>
      <c r="AX209" s="13" t="s">
        <v>80</v>
      </c>
      <c r="AY209" s="160" t="s">
        <v>199</v>
      </c>
    </row>
    <row r="210" spans="2:65" s="1" customFormat="1" ht="21.75" customHeight="1">
      <c r="B210" s="32"/>
      <c r="C210" s="137" t="s">
        <v>334</v>
      </c>
      <c r="D210" s="137" t="s">
        <v>201</v>
      </c>
      <c r="E210" s="138" t="s">
        <v>3031</v>
      </c>
      <c r="F210" s="139" t="s">
        <v>3032</v>
      </c>
      <c r="G210" s="140" t="s">
        <v>264</v>
      </c>
      <c r="H210" s="141">
        <v>46</v>
      </c>
      <c r="I210" s="142"/>
      <c r="J210" s="143">
        <f>ROUND(I210*H210,2)</f>
        <v>0</v>
      </c>
      <c r="K210" s="144"/>
      <c r="L210" s="32"/>
      <c r="M210" s="145" t="s">
        <v>1</v>
      </c>
      <c r="N210" s="146" t="s">
        <v>39</v>
      </c>
      <c r="P210" s="147">
        <f>O210*H210</f>
        <v>0</v>
      </c>
      <c r="Q210" s="147">
        <v>6.0000000000000002E-5</v>
      </c>
      <c r="R210" s="147">
        <f>Q210*H210</f>
        <v>2.7599999999999999E-3</v>
      </c>
      <c r="S210" s="147">
        <v>0</v>
      </c>
      <c r="T210" s="148">
        <f>S210*H210</f>
        <v>0</v>
      </c>
      <c r="AR210" s="149" t="s">
        <v>205</v>
      </c>
      <c r="AT210" s="149" t="s">
        <v>201</v>
      </c>
      <c r="AU210" s="149" t="s">
        <v>86</v>
      </c>
      <c r="AY210" s="17" t="s">
        <v>199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86</v>
      </c>
      <c r="BK210" s="150">
        <f>ROUND(I210*H210,2)</f>
        <v>0</v>
      </c>
      <c r="BL210" s="17" t="s">
        <v>205</v>
      </c>
      <c r="BM210" s="149" t="s">
        <v>3299</v>
      </c>
    </row>
    <row r="211" spans="2:65" s="12" customFormat="1" ht="12">
      <c r="B211" s="151"/>
      <c r="D211" s="152" t="s">
        <v>207</v>
      </c>
      <c r="E211" s="153" t="s">
        <v>1</v>
      </c>
      <c r="F211" s="154" t="s">
        <v>3279</v>
      </c>
      <c r="H211" s="155">
        <v>46</v>
      </c>
      <c r="I211" s="156"/>
      <c r="L211" s="151"/>
      <c r="M211" s="157"/>
      <c r="T211" s="158"/>
      <c r="AT211" s="153" t="s">
        <v>207</v>
      </c>
      <c r="AU211" s="153" t="s">
        <v>86</v>
      </c>
      <c r="AV211" s="12" t="s">
        <v>86</v>
      </c>
      <c r="AW211" s="12" t="s">
        <v>30</v>
      </c>
      <c r="AX211" s="12" t="s">
        <v>73</v>
      </c>
      <c r="AY211" s="153" t="s">
        <v>199</v>
      </c>
    </row>
    <row r="212" spans="2:65" s="13" customFormat="1" ht="12">
      <c r="B212" s="159"/>
      <c r="D212" s="152" t="s">
        <v>207</v>
      </c>
      <c r="E212" s="160" t="s">
        <v>1</v>
      </c>
      <c r="F212" s="161" t="s">
        <v>209</v>
      </c>
      <c r="H212" s="162">
        <v>46</v>
      </c>
      <c r="I212" s="163"/>
      <c r="L212" s="159"/>
      <c r="M212" s="164"/>
      <c r="T212" s="165"/>
      <c r="AT212" s="160" t="s">
        <v>207</v>
      </c>
      <c r="AU212" s="160" t="s">
        <v>86</v>
      </c>
      <c r="AV212" s="13" t="s">
        <v>205</v>
      </c>
      <c r="AW212" s="13" t="s">
        <v>30</v>
      </c>
      <c r="AX212" s="13" t="s">
        <v>80</v>
      </c>
      <c r="AY212" s="160" t="s">
        <v>199</v>
      </c>
    </row>
    <row r="213" spans="2:65" s="11" customFormat="1" ht="23" customHeight="1">
      <c r="B213" s="125"/>
      <c r="D213" s="126" t="s">
        <v>72</v>
      </c>
      <c r="E213" s="135" t="s">
        <v>965</v>
      </c>
      <c r="F213" s="135" t="s">
        <v>966</v>
      </c>
      <c r="I213" s="128"/>
      <c r="J213" s="136">
        <f>BK213</f>
        <v>0</v>
      </c>
      <c r="L213" s="125"/>
      <c r="M213" s="130"/>
      <c r="P213" s="131">
        <f>P214</f>
        <v>0</v>
      </c>
      <c r="R213" s="131">
        <f>R214</f>
        <v>0</v>
      </c>
      <c r="T213" s="132">
        <f>T214</f>
        <v>0</v>
      </c>
      <c r="AR213" s="126" t="s">
        <v>80</v>
      </c>
      <c r="AT213" s="133" t="s">
        <v>72</v>
      </c>
      <c r="AU213" s="133" t="s">
        <v>80</v>
      </c>
      <c r="AY213" s="126" t="s">
        <v>199</v>
      </c>
      <c r="BK213" s="134">
        <f>BK214</f>
        <v>0</v>
      </c>
    </row>
    <row r="214" spans="2:65" s="1" customFormat="1" ht="24.25" customHeight="1">
      <c r="B214" s="32"/>
      <c r="C214" s="137" t="s">
        <v>340</v>
      </c>
      <c r="D214" s="137" t="s">
        <v>201</v>
      </c>
      <c r="E214" s="138" t="s">
        <v>3034</v>
      </c>
      <c r="F214" s="139" t="s">
        <v>3035</v>
      </c>
      <c r="G214" s="140" t="s">
        <v>247</v>
      </c>
      <c r="H214" s="141">
        <v>13.176</v>
      </c>
      <c r="I214" s="142"/>
      <c r="J214" s="143">
        <f>ROUND(I214*H214,2)</f>
        <v>0</v>
      </c>
      <c r="K214" s="144"/>
      <c r="L214" s="32"/>
      <c r="M214" s="145" t="s">
        <v>1</v>
      </c>
      <c r="N214" s="146" t="s">
        <v>39</v>
      </c>
      <c r="P214" s="147">
        <f>O214*H214</f>
        <v>0</v>
      </c>
      <c r="Q214" s="147">
        <v>0</v>
      </c>
      <c r="R214" s="147">
        <f>Q214*H214</f>
        <v>0</v>
      </c>
      <c r="S214" s="147">
        <v>0</v>
      </c>
      <c r="T214" s="148">
        <f>S214*H214</f>
        <v>0</v>
      </c>
      <c r="AR214" s="149" t="s">
        <v>205</v>
      </c>
      <c r="AT214" s="149" t="s">
        <v>201</v>
      </c>
      <c r="AU214" s="149" t="s">
        <v>86</v>
      </c>
      <c r="AY214" s="17" t="s">
        <v>199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86</v>
      </c>
      <c r="BK214" s="150">
        <f>ROUND(I214*H214,2)</f>
        <v>0</v>
      </c>
      <c r="BL214" s="17" t="s">
        <v>205</v>
      </c>
      <c r="BM214" s="149" t="s">
        <v>3300</v>
      </c>
    </row>
    <row r="215" spans="2:65" s="11" customFormat="1" ht="26" customHeight="1">
      <c r="B215" s="125"/>
      <c r="D215" s="126" t="s">
        <v>72</v>
      </c>
      <c r="E215" s="127" t="s">
        <v>971</v>
      </c>
      <c r="F215" s="127" t="s">
        <v>972</v>
      </c>
      <c r="I215" s="128"/>
      <c r="J215" s="129">
        <f>BK215</f>
        <v>0</v>
      </c>
      <c r="L215" s="125"/>
      <c r="M215" s="130"/>
      <c r="P215" s="131">
        <f>P216+P221</f>
        <v>0</v>
      </c>
      <c r="R215" s="131">
        <f>R216+R221</f>
        <v>3.7750000000000006E-2</v>
      </c>
      <c r="T215" s="132">
        <f>T216+T221</f>
        <v>0</v>
      </c>
      <c r="AR215" s="126" t="s">
        <v>86</v>
      </c>
      <c r="AT215" s="133" t="s">
        <v>72</v>
      </c>
      <c r="AU215" s="133" t="s">
        <v>73</v>
      </c>
      <c r="AY215" s="126" t="s">
        <v>199</v>
      </c>
      <c r="BK215" s="134">
        <f>BK216+BK221</f>
        <v>0</v>
      </c>
    </row>
    <row r="216" spans="2:65" s="11" customFormat="1" ht="23" customHeight="1">
      <c r="B216" s="125"/>
      <c r="D216" s="126" t="s">
        <v>72</v>
      </c>
      <c r="E216" s="135" t="s">
        <v>1568</v>
      </c>
      <c r="F216" s="135" t="s">
        <v>1569</v>
      </c>
      <c r="I216" s="128"/>
      <c r="J216" s="136">
        <f>BK216</f>
        <v>0</v>
      </c>
      <c r="L216" s="125"/>
      <c r="M216" s="130"/>
      <c r="P216" s="131">
        <f>SUM(P217:P220)</f>
        <v>0</v>
      </c>
      <c r="R216" s="131">
        <f>SUM(R217:R220)</f>
        <v>5.5399999999999998E-3</v>
      </c>
      <c r="T216" s="132">
        <f>SUM(T217:T220)</f>
        <v>0</v>
      </c>
      <c r="AR216" s="126" t="s">
        <v>86</v>
      </c>
      <c r="AT216" s="133" t="s">
        <v>72</v>
      </c>
      <c r="AU216" s="133" t="s">
        <v>80</v>
      </c>
      <c r="AY216" s="126" t="s">
        <v>199</v>
      </c>
      <c r="BK216" s="134">
        <f>SUM(BK217:BK220)</f>
        <v>0</v>
      </c>
    </row>
    <row r="217" spans="2:65" s="1" customFormat="1" ht="21.75" customHeight="1">
      <c r="B217" s="32"/>
      <c r="C217" s="137" t="s">
        <v>345</v>
      </c>
      <c r="D217" s="137" t="s">
        <v>201</v>
      </c>
      <c r="E217" s="138" t="s">
        <v>3301</v>
      </c>
      <c r="F217" s="139" t="s">
        <v>3302</v>
      </c>
      <c r="G217" s="140" t="s">
        <v>1239</v>
      </c>
      <c r="H217" s="141">
        <v>2</v>
      </c>
      <c r="I217" s="142"/>
      <c r="J217" s="143">
        <f>ROUND(I217*H217,2)</f>
        <v>0</v>
      </c>
      <c r="K217" s="144"/>
      <c r="L217" s="32"/>
      <c r="M217" s="145" t="s">
        <v>1</v>
      </c>
      <c r="N217" s="146" t="s">
        <v>39</v>
      </c>
      <c r="P217" s="147">
        <f>O217*H217</f>
        <v>0</v>
      </c>
      <c r="Q217" s="147">
        <v>9.7000000000000005E-4</v>
      </c>
      <c r="R217" s="147">
        <f>Q217*H217</f>
        <v>1.9400000000000001E-3</v>
      </c>
      <c r="S217" s="147">
        <v>0</v>
      </c>
      <c r="T217" s="148">
        <f>S217*H217</f>
        <v>0</v>
      </c>
      <c r="AR217" s="149" t="s">
        <v>298</v>
      </c>
      <c r="AT217" s="149" t="s">
        <v>201</v>
      </c>
      <c r="AU217" s="149" t="s">
        <v>86</v>
      </c>
      <c r="AY217" s="17" t="s">
        <v>199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86</v>
      </c>
      <c r="BK217" s="150">
        <f>ROUND(I217*H217,2)</f>
        <v>0</v>
      </c>
      <c r="BL217" s="17" t="s">
        <v>298</v>
      </c>
      <c r="BM217" s="149" t="s">
        <v>3303</v>
      </c>
    </row>
    <row r="218" spans="2:65" s="1" customFormat="1" ht="24.25" customHeight="1">
      <c r="B218" s="32"/>
      <c r="C218" s="137" t="s">
        <v>351</v>
      </c>
      <c r="D218" s="137" t="s">
        <v>201</v>
      </c>
      <c r="E218" s="138" t="s">
        <v>3304</v>
      </c>
      <c r="F218" s="139" t="s">
        <v>3305</v>
      </c>
      <c r="G218" s="140" t="s">
        <v>296</v>
      </c>
      <c r="H218" s="141">
        <v>2</v>
      </c>
      <c r="I218" s="142"/>
      <c r="J218" s="143">
        <f>ROUND(I218*H218,2)</f>
        <v>0</v>
      </c>
      <c r="K218" s="144"/>
      <c r="L218" s="32"/>
      <c r="M218" s="145" t="s">
        <v>1</v>
      </c>
      <c r="N218" s="146" t="s">
        <v>39</v>
      </c>
      <c r="P218" s="147">
        <f>O218*H218</f>
        <v>0</v>
      </c>
      <c r="Q218" s="147">
        <v>2.1000000000000001E-4</v>
      </c>
      <c r="R218" s="147">
        <f>Q218*H218</f>
        <v>4.2000000000000002E-4</v>
      </c>
      <c r="S218" s="147">
        <v>0</v>
      </c>
      <c r="T218" s="148">
        <f>S218*H218</f>
        <v>0</v>
      </c>
      <c r="AR218" s="149" t="s">
        <v>298</v>
      </c>
      <c r="AT218" s="149" t="s">
        <v>201</v>
      </c>
      <c r="AU218" s="149" t="s">
        <v>86</v>
      </c>
      <c r="AY218" s="17" t="s">
        <v>199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86</v>
      </c>
      <c r="BK218" s="150">
        <f>ROUND(I218*H218,2)</f>
        <v>0</v>
      </c>
      <c r="BL218" s="17" t="s">
        <v>298</v>
      </c>
      <c r="BM218" s="149" t="s">
        <v>3306</v>
      </c>
    </row>
    <row r="219" spans="2:65" s="1" customFormat="1" ht="24.25" customHeight="1">
      <c r="B219" s="32"/>
      <c r="C219" s="137" t="s">
        <v>356</v>
      </c>
      <c r="D219" s="137" t="s">
        <v>201</v>
      </c>
      <c r="E219" s="138" t="s">
        <v>3307</v>
      </c>
      <c r="F219" s="139" t="s">
        <v>3308</v>
      </c>
      <c r="G219" s="140" t="s">
        <v>1239</v>
      </c>
      <c r="H219" s="141">
        <v>2</v>
      </c>
      <c r="I219" s="142"/>
      <c r="J219" s="143">
        <f>ROUND(I219*H219,2)</f>
        <v>0</v>
      </c>
      <c r="K219" s="144"/>
      <c r="L219" s="32"/>
      <c r="M219" s="145" t="s">
        <v>1</v>
      </c>
      <c r="N219" s="146" t="s">
        <v>39</v>
      </c>
      <c r="P219" s="147">
        <f>O219*H219</f>
        <v>0</v>
      </c>
      <c r="Q219" s="147">
        <v>2.5000000000000001E-4</v>
      </c>
      <c r="R219" s="147">
        <f>Q219*H219</f>
        <v>5.0000000000000001E-4</v>
      </c>
      <c r="S219" s="147">
        <v>0</v>
      </c>
      <c r="T219" s="148">
        <f>S219*H219</f>
        <v>0</v>
      </c>
      <c r="AR219" s="149" t="s">
        <v>298</v>
      </c>
      <c r="AT219" s="149" t="s">
        <v>201</v>
      </c>
      <c r="AU219" s="149" t="s">
        <v>86</v>
      </c>
      <c r="AY219" s="17" t="s">
        <v>199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86</v>
      </c>
      <c r="BK219" s="150">
        <f>ROUND(I219*H219,2)</f>
        <v>0</v>
      </c>
      <c r="BL219" s="17" t="s">
        <v>298</v>
      </c>
      <c r="BM219" s="149" t="s">
        <v>3309</v>
      </c>
    </row>
    <row r="220" spans="2:65" s="1" customFormat="1" ht="16.5" customHeight="1">
      <c r="B220" s="32"/>
      <c r="C220" s="137" t="s">
        <v>363</v>
      </c>
      <c r="D220" s="137" t="s">
        <v>201</v>
      </c>
      <c r="E220" s="138" t="s">
        <v>3310</v>
      </c>
      <c r="F220" s="139" t="s">
        <v>3311</v>
      </c>
      <c r="G220" s="140" t="s">
        <v>264</v>
      </c>
      <c r="H220" s="141">
        <v>2</v>
      </c>
      <c r="I220" s="142"/>
      <c r="J220" s="143">
        <f>ROUND(I220*H220,2)</f>
        <v>0</v>
      </c>
      <c r="K220" s="144"/>
      <c r="L220" s="32"/>
      <c r="M220" s="145" t="s">
        <v>1</v>
      </c>
      <c r="N220" s="146" t="s">
        <v>39</v>
      </c>
      <c r="P220" s="147">
        <f>O220*H220</f>
        <v>0</v>
      </c>
      <c r="Q220" s="147">
        <v>1.34E-3</v>
      </c>
      <c r="R220" s="147">
        <f>Q220*H220</f>
        <v>2.6800000000000001E-3</v>
      </c>
      <c r="S220" s="147">
        <v>0</v>
      </c>
      <c r="T220" s="148">
        <f>S220*H220</f>
        <v>0</v>
      </c>
      <c r="AR220" s="149" t="s">
        <v>298</v>
      </c>
      <c r="AT220" s="149" t="s">
        <v>201</v>
      </c>
      <c r="AU220" s="149" t="s">
        <v>86</v>
      </c>
      <c r="AY220" s="17" t="s">
        <v>199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86</v>
      </c>
      <c r="BK220" s="150">
        <f>ROUND(I220*H220,2)</f>
        <v>0</v>
      </c>
      <c r="BL220" s="17" t="s">
        <v>298</v>
      </c>
      <c r="BM220" s="149" t="s">
        <v>3312</v>
      </c>
    </row>
    <row r="221" spans="2:65" s="11" customFormat="1" ht="23" customHeight="1">
      <c r="B221" s="125"/>
      <c r="D221" s="126" t="s">
        <v>72</v>
      </c>
      <c r="E221" s="135" t="s">
        <v>1676</v>
      </c>
      <c r="F221" s="135" t="s">
        <v>1677</v>
      </c>
      <c r="I221" s="128"/>
      <c r="J221" s="136">
        <f>BK221</f>
        <v>0</v>
      </c>
      <c r="L221" s="125"/>
      <c r="M221" s="130"/>
      <c r="P221" s="131">
        <f>SUM(P222:P226)</f>
        <v>0</v>
      </c>
      <c r="R221" s="131">
        <f>SUM(R222:R226)</f>
        <v>3.2210000000000003E-2</v>
      </c>
      <c r="T221" s="132">
        <f>SUM(T222:T226)</f>
        <v>0</v>
      </c>
      <c r="AR221" s="126" t="s">
        <v>86</v>
      </c>
      <c r="AT221" s="133" t="s">
        <v>72</v>
      </c>
      <c r="AU221" s="133" t="s">
        <v>80</v>
      </c>
      <c r="AY221" s="126" t="s">
        <v>199</v>
      </c>
      <c r="BK221" s="134">
        <f>SUM(BK222:BK226)</f>
        <v>0</v>
      </c>
    </row>
    <row r="222" spans="2:65" s="1" customFormat="1" ht="24.25" customHeight="1">
      <c r="B222" s="32"/>
      <c r="C222" s="137" t="s">
        <v>369</v>
      </c>
      <c r="D222" s="137" t="s">
        <v>201</v>
      </c>
      <c r="E222" s="138" t="s">
        <v>3313</v>
      </c>
      <c r="F222" s="139" t="s">
        <v>3314</v>
      </c>
      <c r="G222" s="140" t="s">
        <v>1239</v>
      </c>
      <c r="H222" s="141">
        <v>1</v>
      </c>
      <c r="I222" s="142"/>
      <c r="J222" s="143">
        <f>ROUND(I222*H222,2)</f>
        <v>0</v>
      </c>
      <c r="K222" s="144"/>
      <c r="L222" s="32"/>
      <c r="M222" s="145" t="s">
        <v>1</v>
      </c>
      <c r="N222" s="146" t="s">
        <v>39</v>
      </c>
      <c r="P222" s="147">
        <f>O222*H222</f>
        <v>0</v>
      </c>
      <c r="Q222" s="147">
        <v>1.494E-2</v>
      </c>
      <c r="R222" s="147">
        <f>Q222*H222</f>
        <v>1.494E-2</v>
      </c>
      <c r="S222" s="147">
        <v>0</v>
      </c>
      <c r="T222" s="148">
        <f>S222*H222</f>
        <v>0</v>
      </c>
      <c r="AR222" s="149" t="s">
        <v>298</v>
      </c>
      <c r="AT222" s="149" t="s">
        <v>201</v>
      </c>
      <c r="AU222" s="149" t="s">
        <v>86</v>
      </c>
      <c r="AY222" s="17" t="s">
        <v>199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86</v>
      </c>
      <c r="BK222" s="150">
        <f>ROUND(I222*H222,2)</f>
        <v>0</v>
      </c>
      <c r="BL222" s="17" t="s">
        <v>298</v>
      </c>
      <c r="BM222" s="149" t="s">
        <v>3315</v>
      </c>
    </row>
    <row r="223" spans="2:65" s="1" customFormat="1" ht="24.25" customHeight="1">
      <c r="B223" s="32"/>
      <c r="C223" s="137" t="s">
        <v>374</v>
      </c>
      <c r="D223" s="137" t="s">
        <v>201</v>
      </c>
      <c r="E223" s="138" t="s">
        <v>3316</v>
      </c>
      <c r="F223" s="139" t="s">
        <v>3317</v>
      </c>
      <c r="G223" s="140" t="s">
        <v>1239</v>
      </c>
      <c r="H223" s="141">
        <v>1</v>
      </c>
      <c r="I223" s="142"/>
      <c r="J223" s="143">
        <f>ROUND(I223*H223,2)</f>
        <v>0</v>
      </c>
      <c r="K223" s="144"/>
      <c r="L223" s="32"/>
      <c r="M223" s="145" t="s">
        <v>1</v>
      </c>
      <c r="N223" s="146" t="s">
        <v>39</v>
      </c>
      <c r="P223" s="147">
        <f>O223*H223</f>
        <v>0</v>
      </c>
      <c r="Q223" s="147">
        <v>1.3089999999999999E-2</v>
      </c>
      <c r="R223" s="147">
        <f>Q223*H223</f>
        <v>1.3089999999999999E-2</v>
      </c>
      <c r="S223" s="147">
        <v>0</v>
      </c>
      <c r="T223" s="148">
        <f>S223*H223</f>
        <v>0</v>
      </c>
      <c r="AR223" s="149" t="s">
        <v>298</v>
      </c>
      <c r="AT223" s="149" t="s">
        <v>201</v>
      </c>
      <c r="AU223" s="149" t="s">
        <v>86</v>
      </c>
      <c r="AY223" s="17" t="s">
        <v>199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86</v>
      </c>
      <c r="BK223" s="150">
        <f>ROUND(I223*H223,2)</f>
        <v>0</v>
      </c>
      <c r="BL223" s="17" t="s">
        <v>298</v>
      </c>
      <c r="BM223" s="149" t="s">
        <v>3318</v>
      </c>
    </row>
    <row r="224" spans="2:65" s="1" customFormat="1" ht="24.25" customHeight="1">
      <c r="B224" s="32"/>
      <c r="C224" s="137" t="s">
        <v>379</v>
      </c>
      <c r="D224" s="137" t="s">
        <v>201</v>
      </c>
      <c r="E224" s="138" t="s">
        <v>3319</v>
      </c>
      <c r="F224" s="139" t="s">
        <v>3320</v>
      </c>
      <c r="G224" s="140" t="s">
        <v>296</v>
      </c>
      <c r="H224" s="141">
        <v>2</v>
      </c>
      <c r="I224" s="142"/>
      <c r="J224" s="143">
        <f>ROUND(I224*H224,2)</f>
        <v>0</v>
      </c>
      <c r="K224" s="144"/>
      <c r="L224" s="32"/>
      <c r="M224" s="145" t="s">
        <v>1</v>
      </c>
      <c r="N224" s="146" t="s">
        <v>39</v>
      </c>
      <c r="P224" s="147">
        <f>O224*H224</f>
        <v>0</v>
      </c>
      <c r="Q224" s="147">
        <v>1.1900000000000001E-3</v>
      </c>
      <c r="R224" s="147">
        <f>Q224*H224</f>
        <v>2.3800000000000002E-3</v>
      </c>
      <c r="S224" s="147">
        <v>0</v>
      </c>
      <c r="T224" s="148">
        <f>S224*H224</f>
        <v>0</v>
      </c>
      <c r="AR224" s="149" t="s">
        <v>298</v>
      </c>
      <c r="AT224" s="149" t="s">
        <v>201</v>
      </c>
      <c r="AU224" s="149" t="s">
        <v>86</v>
      </c>
      <c r="AY224" s="17" t="s">
        <v>199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86</v>
      </c>
      <c r="BK224" s="150">
        <f>ROUND(I224*H224,2)</f>
        <v>0</v>
      </c>
      <c r="BL224" s="17" t="s">
        <v>298</v>
      </c>
      <c r="BM224" s="149" t="s">
        <v>3321</v>
      </c>
    </row>
    <row r="225" spans="2:65" s="1" customFormat="1" ht="33" customHeight="1">
      <c r="B225" s="32"/>
      <c r="C225" s="137" t="s">
        <v>384</v>
      </c>
      <c r="D225" s="137" t="s">
        <v>201</v>
      </c>
      <c r="E225" s="138" t="s">
        <v>3322</v>
      </c>
      <c r="F225" s="139" t="s">
        <v>3323</v>
      </c>
      <c r="G225" s="140" t="s">
        <v>1239</v>
      </c>
      <c r="H225" s="141">
        <v>1</v>
      </c>
      <c r="I225" s="142"/>
      <c r="J225" s="143">
        <f>ROUND(I225*H225,2)</f>
        <v>0</v>
      </c>
      <c r="K225" s="144"/>
      <c r="L225" s="32"/>
      <c r="M225" s="145" t="s">
        <v>1</v>
      </c>
      <c r="N225" s="146" t="s">
        <v>39</v>
      </c>
      <c r="P225" s="147">
        <f>O225*H225</f>
        <v>0</v>
      </c>
      <c r="Q225" s="147">
        <v>1.8E-3</v>
      </c>
      <c r="R225" s="147">
        <f>Q225*H225</f>
        <v>1.8E-3</v>
      </c>
      <c r="S225" s="147">
        <v>0</v>
      </c>
      <c r="T225" s="148">
        <f>S225*H225</f>
        <v>0</v>
      </c>
      <c r="AR225" s="149" t="s">
        <v>298</v>
      </c>
      <c r="AT225" s="149" t="s">
        <v>201</v>
      </c>
      <c r="AU225" s="149" t="s">
        <v>86</v>
      </c>
      <c r="AY225" s="17" t="s">
        <v>199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86</v>
      </c>
      <c r="BK225" s="150">
        <f>ROUND(I225*H225,2)</f>
        <v>0</v>
      </c>
      <c r="BL225" s="17" t="s">
        <v>298</v>
      </c>
      <c r="BM225" s="149" t="s">
        <v>3324</v>
      </c>
    </row>
    <row r="226" spans="2:65" s="1" customFormat="1" ht="24.25" customHeight="1">
      <c r="B226" s="32"/>
      <c r="C226" s="173" t="s">
        <v>388</v>
      </c>
      <c r="D226" s="173" t="s">
        <v>288</v>
      </c>
      <c r="E226" s="174" t="s">
        <v>3325</v>
      </c>
      <c r="F226" s="175" t="s">
        <v>3326</v>
      </c>
      <c r="G226" s="176" t="s">
        <v>296</v>
      </c>
      <c r="H226" s="177">
        <v>1</v>
      </c>
      <c r="I226" s="178"/>
      <c r="J226" s="179">
        <f>ROUND(I226*H226,2)</f>
        <v>0</v>
      </c>
      <c r="K226" s="180"/>
      <c r="L226" s="181"/>
      <c r="M226" s="182" t="s">
        <v>1</v>
      </c>
      <c r="N226" s="183" t="s">
        <v>39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384</v>
      </c>
      <c r="AT226" s="149" t="s">
        <v>288</v>
      </c>
      <c r="AU226" s="149" t="s">
        <v>86</v>
      </c>
      <c r="AY226" s="17" t="s">
        <v>199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86</v>
      </c>
      <c r="BK226" s="150">
        <f>ROUND(I226*H226,2)</f>
        <v>0</v>
      </c>
      <c r="BL226" s="17" t="s">
        <v>298</v>
      </c>
      <c r="BM226" s="149" t="s">
        <v>3327</v>
      </c>
    </row>
    <row r="227" spans="2:65" s="11" customFormat="1" ht="26" customHeight="1">
      <c r="B227" s="125"/>
      <c r="D227" s="126" t="s">
        <v>72</v>
      </c>
      <c r="E227" s="127" t="s">
        <v>288</v>
      </c>
      <c r="F227" s="127" t="s">
        <v>3328</v>
      </c>
      <c r="I227" s="128"/>
      <c r="J227" s="129">
        <f>BK227</f>
        <v>0</v>
      </c>
      <c r="L227" s="125"/>
      <c r="M227" s="130"/>
      <c r="P227" s="131">
        <f>P228</f>
        <v>0</v>
      </c>
      <c r="R227" s="131">
        <f>R228</f>
        <v>9.6000000000000002E-4</v>
      </c>
      <c r="T227" s="132">
        <f>T228</f>
        <v>0</v>
      </c>
      <c r="AR227" s="126" t="s">
        <v>223</v>
      </c>
      <c r="AT227" s="133" t="s">
        <v>72</v>
      </c>
      <c r="AU227" s="133" t="s">
        <v>73</v>
      </c>
      <c r="AY227" s="126" t="s">
        <v>199</v>
      </c>
      <c r="BK227" s="134">
        <f>BK228</f>
        <v>0</v>
      </c>
    </row>
    <row r="228" spans="2:65" s="11" customFormat="1" ht="23" customHeight="1">
      <c r="B228" s="125"/>
      <c r="D228" s="126" t="s">
        <v>72</v>
      </c>
      <c r="E228" s="135" t="s">
        <v>3329</v>
      </c>
      <c r="F228" s="135" t="s">
        <v>3330</v>
      </c>
      <c r="I228" s="128"/>
      <c r="J228" s="136">
        <f>BK228</f>
        <v>0</v>
      </c>
      <c r="L228" s="125"/>
      <c r="M228" s="130"/>
      <c r="P228" s="131">
        <f>SUM(P229:P230)</f>
        <v>0</v>
      </c>
      <c r="R228" s="131">
        <f>SUM(R229:R230)</f>
        <v>9.6000000000000002E-4</v>
      </c>
      <c r="T228" s="132">
        <f>SUM(T229:T230)</f>
        <v>0</v>
      </c>
      <c r="AR228" s="126" t="s">
        <v>223</v>
      </c>
      <c r="AT228" s="133" t="s">
        <v>72</v>
      </c>
      <c r="AU228" s="133" t="s">
        <v>80</v>
      </c>
      <c r="AY228" s="126" t="s">
        <v>199</v>
      </c>
      <c r="BK228" s="134">
        <f>SUM(BK229:BK230)</f>
        <v>0</v>
      </c>
    </row>
    <row r="229" spans="2:65" s="1" customFormat="1" ht="24.25" customHeight="1">
      <c r="B229" s="32"/>
      <c r="C229" s="137" t="s">
        <v>397</v>
      </c>
      <c r="D229" s="137" t="s">
        <v>201</v>
      </c>
      <c r="E229" s="138" t="s">
        <v>3331</v>
      </c>
      <c r="F229" s="139" t="s">
        <v>3332</v>
      </c>
      <c r="G229" s="140" t="s">
        <v>264</v>
      </c>
      <c r="H229" s="141">
        <v>2</v>
      </c>
      <c r="I229" s="142"/>
      <c r="J229" s="143">
        <f>ROUND(I229*H229,2)</f>
        <v>0</v>
      </c>
      <c r="K229" s="144"/>
      <c r="L229" s="32"/>
      <c r="M229" s="145" t="s">
        <v>1</v>
      </c>
      <c r="N229" s="146" t="s">
        <v>39</v>
      </c>
      <c r="P229" s="147">
        <f>O229*H229</f>
        <v>0</v>
      </c>
      <c r="Q229" s="147">
        <v>0</v>
      </c>
      <c r="R229" s="147">
        <f>Q229*H229</f>
        <v>0</v>
      </c>
      <c r="S229" s="147">
        <v>0</v>
      </c>
      <c r="T229" s="148">
        <f>S229*H229</f>
        <v>0</v>
      </c>
      <c r="AR229" s="149" t="s">
        <v>642</v>
      </c>
      <c r="AT229" s="149" t="s">
        <v>201</v>
      </c>
      <c r="AU229" s="149" t="s">
        <v>86</v>
      </c>
      <c r="AY229" s="17" t="s">
        <v>199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86</v>
      </c>
      <c r="BK229" s="150">
        <f>ROUND(I229*H229,2)</f>
        <v>0</v>
      </c>
      <c r="BL229" s="17" t="s">
        <v>642</v>
      </c>
      <c r="BM229" s="149" t="s">
        <v>3333</v>
      </c>
    </row>
    <row r="230" spans="2:65" s="1" customFormat="1" ht="21.75" customHeight="1">
      <c r="B230" s="32"/>
      <c r="C230" s="173" t="s">
        <v>401</v>
      </c>
      <c r="D230" s="173" t="s">
        <v>288</v>
      </c>
      <c r="E230" s="174" t="s">
        <v>3334</v>
      </c>
      <c r="F230" s="175" t="s">
        <v>3335</v>
      </c>
      <c r="G230" s="176" t="s">
        <v>264</v>
      </c>
      <c r="H230" s="177">
        <v>2</v>
      </c>
      <c r="I230" s="178"/>
      <c r="J230" s="179">
        <f>ROUND(I230*H230,2)</f>
        <v>0</v>
      </c>
      <c r="K230" s="180"/>
      <c r="L230" s="181"/>
      <c r="M230" s="182" t="s">
        <v>1</v>
      </c>
      <c r="N230" s="183" t="s">
        <v>39</v>
      </c>
      <c r="P230" s="147">
        <f>O230*H230</f>
        <v>0</v>
      </c>
      <c r="Q230" s="147">
        <v>4.8000000000000001E-4</v>
      </c>
      <c r="R230" s="147">
        <f>Q230*H230</f>
        <v>9.6000000000000002E-4</v>
      </c>
      <c r="S230" s="147">
        <v>0</v>
      </c>
      <c r="T230" s="148">
        <f>S230*H230</f>
        <v>0</v>
      </c>
      <c r="AR230" s="149" t="s">
        <v>1039</v>
      </c>
      <c r="AT230" s="149" t="s">
        <v>288</v>
      </c>
      <c r="AU230" s="149" t="s">
        <v>86</v>
      </c>
      <c r="AY230" s="17" t="s">
        <v>199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86</v>
      </c>
      <c r="BK230" s="150">
        <f>ROUND(I230*H230,2)</f>
        <v>0</v>
      </c>
      <c r="BL230" s="17" t="s">
        <v>1039</v>
      </c>
      <c r="BM230" s="149" t="s">
        <v>3336</v>
      </c>
    </row>
    <row r="231" spans="2:65" s="11" customFormat="1" ht="26" customHeight="1">
      <c r="B231" s="125"/>
      <c r="D231" s="126" t="s">
        <v>72</v>
      </c>
      <c r="E231" s="127" t="s">
        <v>3037</v>
      </c>
      <c r="F231" s="127" t="s">
        <v>3038</v>
      </c>
      <c r="I231" s="128"/>
      <c r="J231" s="129">
        <f>BK231</f>
        <v>0</v>
      </c>
      <c r="L231" s="125"/>
      <c r="M231" s="130"/>
      <c r="P231" s="131">
        <f>SUM(P232:P234)</f>
        <v>0</v>
      </c>
      <c r="R231" s="131">
        <f>SUM(R232:R234)</f>
        <v>0</v>
      </c>
      <c r="T231" s="132">
        <f>SUM(T232:T234)</f>
        <v>0</v>
      </c>
      <c r="AR231" s="126" t="s">
        <v>205</v>
      </c>
      <c r="AT231" s="133" t="s">
        <v>72</v>
      </c>
      <c r="AU231" s="133" t="s">
        <v>73</v>
      </c>
      <c r="AY231" s="126" t="s">
        <v>199</v>
      </c>
      <c r="BK231" s="134">
        <f>SUM(BK232:BK234)</f>
        <v>0</v>
      </c>
    </row>
    <row r="232" spans="2:65" s="1" customFormat="1" ht="16.5" customHeight="1">
      <c r="B232" s="32"/>
      <c r="C232" s="137" t="s">
        <v>404</v>
      </c>
      <c r="D232" s="137" t="s">
        <v>201</v>
      </c>
      <c r="E232" s="138" t="s">
        <v>3039</v>
      </c>
      <c r="F232" s="139" t="s">
        <v>3040</v>
      </c>
      <c r="G232" s="140" t="s">
        <v>1188</v>
      </c>
      <c r="H232" s="141">
        <v>16</v>
      </c>
      <c r="I232" s="142"/>
      <c r="J232" s="143">
        <f>ROUND(I232*H232,2)</f>
        <v>0</v>
      </c>
      <c r="K232" s="144"/>
      <c r="L232" s="32"/>
      <c r="M232" s="145" t="s">
        <v>1</v>
      </c>
      <c r="N232" s="146" t="s">
        <v>39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1179</v>
      </c>
      <c r="AT232" s="149" t="s">
        <v>201</v>
      </c>
      <c r="AU232" s="149" t="s">
        <v>80</v>
      </c>
      <c r="AY232" s="17" t="s">
        <v>199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86</v>
      </c>
      <c r="BK232" s="150">
        <f>ROUND(I232*H232,2)</f>
        <v>0</v>
      </c>
      <c r="BL232" s="17" t="s">
        <v>1179</v>
      </c>
      <c r="BM232" s="149" t="s">
        <v>3337</v>
      </c>
    </row>
    <row r="233" spans="2:65" s="12" customFormat="1" ht="12">
      <c r="B233" s="151"/>
      <c r="D233" s="152" t="s">
        <v>207</v>
      </c>
      <c r="E233" s="153" t="s">
        <v>1</v>
      </c>
      <c r="F233" s="154" t="s">
        <v>3338</v>
      </c>
      <c r="H233" s="155">
        <v>16</v>
      </c>
      <c r="I233" s="156"/>
      <c r="L233" s="151"/>
      <c r="M233" s="157"/>
      <c r="T233" s="158"/>
      <c r="AT233" s="153" t="s">
        <v>207</v>
      </c>
      <c r="AU233" s="153" t="s">
        <v>80</v>
      </c>
      <c r="AV233" s="12" t="s">
        <v>86</v>
      </c>
      <c r="AW233" s="12" t="s">
        <v>30</v>
      </c>
      <c r="AX233" s="12" t="s">
        <v>73</v>
      </c>
      <c r="AY233" s="153" t="s">
        <v>199</v>
      </c>
    </row>
    <row r="234" spans="2:65" s="13" customFormat="1" ht="12">
      <c r="B234" s="159"/>
      <c r="D234" s="152" t="s">
        <v>207</v>
      </c>
      <c r="E234" s="160" t="s">
        <v>1</v>
      </c>
      <c r="F234" s="161" t="s">
        <v>3339</v>
      </c>
      <c r="H234" s="162">
        <v>16</v>
      </c>
      <c r="I234" s="163"/>
      <c r="L234" s="159"/>
      <c r="M234" s="195"/>
      <c r="N234" s="196"/>
      <c r="O234" s="196"/>
      <c r="P234" s="196"/>
      <c r="Q234" s="196"/>
      <c r="R234" s="196"/>
      <c r="S234" s="196"/>
      <c r="T234" s="197"/>
      <c r="AT234" s="160" t="s">
        <v>207</v>
      </c>
      <c r="AU234" s="160" t="s">
        <v>80</v>
      </c>
      <c r="AV234" s="13" t="s">
        <v>205</v>
      </c>
      <c r="AW234" s="13" t="s">
        <v>30</v>
      </c>
      <c r="AX234" s="13" t="s">
        <v>80</v>
      </c>
      <c r="AY234" s="160" t="s">
        <v>199</v>
      </c>
    </row>
    <row r="235" spans="2:65" s="1" customFormat="1" ht="7" customHeight="1">
      <c r="B235" s="43"/>
      <c r="C235" s="44"/>
      <c r="D235" s="44"/>
      <c r="E235" s="44"/>
      <c r="F235" s="44"/>
      <c r="G235" s="44"/>
      <c r="H235" s="44"/>
      <c r="I235" s="44"/>
      <c r="J235" s="44"/>
      <c r="K235" s="44"/>
      <c r="L235" s="32"/>
    </row>
  </sheetData>
  <sheetProtection algorithmName="SHA-512" hashValue="2quZ0BmoYZtRbnlAFtUX/r3OolZHyUcq3p775WIyWkYUYHa9rkcaVTt4iOfxdamesR8l/AP2mSXKvyICnEp/lQ==" saltValue="Zp7q1pJaYtoXYnhxvVqk4Tr6YQ+PblmEjRCbWyu/7sxdcKhEWpVGV6YuJbXdvwusbhJW/00qlVDXRlTd8897mA==" spinCount="100000" sheet="1" objects="1" scenarios="1" formatColumns="0" formatRows="0" autoFilter="0"/>
  <autoFilter ref="C130:K234" xr:uid="{00000000-0009-0000-0000-000006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350"/>
  <sheetViews>
    <sheetView showGridLines="0" workbookViewId="0"/>
  </sheetViews>
  <sheetFormatPr baseColWidth="10" defaultColWidth="8.7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105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132</v>
      </c>
      <c r="L4" s="20"/>
      <c r="M4" s="91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133</v>
      </c>
      <c r="L8" s="20"/>
    </row>
    <row r="9" spans="2:46" s="1" customFormat="1" ht="16.5" customHeight="1">
      <c r="B9" s="32"/>
      <c r="E9" s="241" t="s">
        <v>134</v>
      </c>
      <c r="F9" s="240"/>
      <c r="G9" s="240"/>
      <c r="H9" s="240"/>
      <c r="L9" s="32"/>
    </row>
    <row r="10" spans="2:46" s="1" customFormat="1" ht="12" customHeight="1">
      <c r="B10" s="32"/>
      <c r="D10" s="27" t="s">
        <v>135</v>
      </c>
      <c r="L10" s="32"/>
    </row>
    <row r="11" spans="2:46" s="1" customFormat="1" ht="16.5" customHeight="1">
      <c r="B11" s="32"/>
      <c r="E11" s="236" t="s">
        <v>3340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1" t="str">
        <f>'Rekapitulace stavby'!AN8</f>
        <v>1. 11. 2024</v>
      </c>
      <c r="L14" s="32"/>
    </row>
    <row r="15" spans="2:46" s="1" customFormat="1" ht="11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2"/>
      <c r="E29" s="228" t="s">
        <v>1</v>
      </c>
      <c r="F29" s="228"/>
      <c r="G29" s="228"/>
      <c r="H29" s="228"/>
      <c r="L29" s="92"/>
    </row>
    <row r="30" spans="2:12" s="1" customFormat="1" ht="7" customHeight="1">
      <c r="B30" s="32"/>
      <c r="L30" s="32"/>
    </row>
    <row r="31" spans="2:12" s="1" customFormat="1" ht="7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25.25" customHeight="1">
      <c r="B32" s="32"/>
      <c r="D32" s="93" t="s">
        <v>33</v>
      </c>
      <c r="J32" s="64">
        <f>ROUND(J162, 2)</f>
        <v>0</v>
      </c>
      <c r="L32" s="32"/>
    </row>
    <row r="33" spans="2:12" s="1" customFormat="1" ht="7" customHeight="1">
      <c r="B33" s="32"/>
      <c r="D33" s="52"/>
      <c r="E33" s="52"/>
      <c r="F33" s="52"/>
      <c r="G33" s="52"/>
      <c r="H33" s="52"/>
      <c r="I33" s="52"/>
      <c r="J33" s="52"/>
      <c r="K33" s="52"/>
      <c r="L33" s="32"/>
    </row>
    <row r="34" spans="2:12" s="1" customFormat="1" ht="14.5" customHeight="1">
      <c r="B34" s="32"/>
      <c r="F34" s="94" t="s">
        <v>35</v>
      </c>
      <c r="I34" s="94" t="s">
        <v>34</v>
      </c>
      <c r="J34" s="94" t="s">
        <v>36</v>
      </c>
      <c r="L34" s="32"/>
    </row>
    <row r="35" spans="2:12" s="1" customFormat="1" ht="14.5" customHeight="1">
      <c r="B35" s="32"/>
      <c r="D35" s="95" t="s">
        <v>37</v>
      </c>
      <c r="E35" s="27" t="s">
        <v>38</v>
      </c>
      <c r="F35" s="84">
        <f>ROUND((SUM(BE162:BE2349)),  2)</f>
        <v>0</v>
      </c>
      <c r="I35" s="96">
        <v>0.21</v>
      </c>
      <c r="J35" s="84">
        <f>ROUND(((SUM(BE162:BE2349))*I35),  2)</f>
        <v>0</v>
      </c>
      <c r="L35" s="32"/>
    </row>
    <row r="36" spans="2:12" s="1" customFormat="1" ht="14.5" customHeight="1">
      <c r="B36" s="32"/>
      <c r="E36" s="27" t="s">
        <v>39</v>
      </c>
      <c r="F36" s="84">
        <f>ROUND((SUM(BF162:BF2349)),  2)</f>
        <v>0</v>
      </c>
      <c r="I36" s="96">
        <v>0.12</v>
      </c>
      <c r="J36" s="84">
        <f>ROUND(((SUM(BF162:BF2349))*I36),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4">
        <f>ROUND((SUM(BG162:BG2349)),  2)</f>
        <v>0</v>
      </c>
      <c r="I37" s="96">
        <v>0.21</v>
      </c>
      <c r="J37" s="84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4">
        <f>ROUND((SUM(BH162:BH2349)),  2)</f>
        <v>0</v>
      </c>
      <c r="I38" s="96">
        <v>0.12</v>
      </c>
      <c r="J38" s="84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4">
        <f>ROUND((SUM(BI162:BI2349)),  2)</f>
        <v>0</v>
      </c>
      <c r="I39" s="96">
        <v>0</v>
      </c>
      <c r="J39" s="84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25" customHeight="1">
      <c r="B41" s="32"/>
      <c r="C41" s="97"/>
      <c r="D41" s="98" t="s">
        <v>43</v>
      </c>
      <c r="E41" s="55"/>
      <c r="F41" s="55"/>
      <c r="G41" s="99" t="s">
        <v>44</v>
      </c>
      <c r="H41" s="100" t="s">
        <v>45</v>
      </c>
      <c r="I41" s="55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2" t="s">
        <v>48</v>
      </c>
      <c r="E61" s="34"/>
      <c r="F61" s="103" t="s">
        <v>49</v>
      </c>
      <c r="G61" s="42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2" t="s">
        <v>48</v>
      </c>
      <c r="E76" s="34"/>
      <c r="F76" s="103" t="s">
        <v>49</v>
      </c>
      <c r="G76" s="42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12" s="1" customFormat="1" ht="25" customHeight="1">
      <c r="B82" s="32"/>
      <c r="C82" s="21" t="s">
        <v>137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133</v>
      </c>
      <c r="L86" s="20"/>
    </row>
    <row r="87" spans="2:12" s="1" customFormat="1" ht="16.5" customHeight="1">
      <c r="B87" s="32"/>
      <c r="E87" s="241" t="s">
        <v>134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135</v>
      </c>
      <c r="L88" s="32"/>
    </row>
    <row r="89" spans="2:12" s="1" customFormat="1" ht="16.5" customHeight="1">
      <c r="B89" s="32"/>
      <c r="E89" s="236" t="str">
        <f>E11</f>
        <v>00556 - SO02 RD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1" t="str">
        <f>IF(J14="","",J14)</f>
        <v>1. 11. 2024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138</v>
      </c>
      <c r="D96" s="97"/>
      <c r="E96" s="97"/>
      <c r="F96" s="97"/>
      <c r="G96" s="97"/>
      <c r="H96" s="97"/>
      <c r="I96" s="97"/>
      <c r="J96" s="106" t="s">
        <v>139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3" customHeight="1">
      <c r="B98" s="32"/>
      <c r="C98" s="107" t="s">
        <v>140</v>
      </c>
      <c r="J98" s="64">
        <f>J162</f>
        <v>0</v>
      </c>
      <c r="L98" s="32"/>
      <c r="AU98" s="17" t="s">
        <v>141</v>
      </c>
    </row>
    <row r="99" spans="2:47" s="8" customFormat="1" ht="25" customHeight="1">
      <c r="B99" s="108"/>
      <c r="D99" s="109" t="s">
        <v>142</v>
      </c>
      <c r="E99" s="110"/>
      <c r="F99" s="110"/>
      <c r="G99" s="110"/>
      <c r="H99" s="110"/>
      <c r="I99" s="110"/>
      <c r="J99" s="111">
        <f>J163</f>
        <v>0</v>
      </c>
      <c r="L99" s="108"/>
    </row>
    <row r="100" spans="2:47" s="9" customFormat="1" ht="20" customHeight="1">
      <c r="B100" s="112"/>
      <c r="D100" s="113" t="s">
        <v>143</v>
      </c>
      <c r="E100" s="114"/>
      <c r="F100" s="114"/>
      <c r="G100" s="114"/>
      <c r="H100" s="114"/>
      <c r="I100" s="114"/>
      <c r="J100" s="115">
        <f>J164</f>
        <v>0</v>
      </c>
      <c r="L100" s="112"/>
    </row>
    <row r="101" spans="2:47" s="9" customFormat="1" ht="20" customHeight="1">
      <c r="B101" s="112"/>
      <c r="D101" s="113" t="s">
        <v>144</v>
      </c>
      <c r="E101" s="114"/>
      <c r="F101" s="114"/>
      <c r="G101" s="114"/>
      <c r="H101" s="114"/>
      <c r="I101" s="114"/>
      <c r="J101" s="115">
        <f>J196</f>
        <v>0</v>
      </c>
      <c r="L101" s="112"/>
    </row>
    <row r="102" spans="2:47" s="9" customFormat="1" ht="20" customHeight="1">
      <c r="B102" s="112"/>
      <c r="D102" s="113" t="s">
        <v>145</v>
      </c>
      <c r="E102" s="114"/>
      <c r="F102" s="114"/>
      <c r="G102" s="114"/>
      <c r="H102" s="114"/>
      <c r="I102" s="114"/>
      <c r="J102" s="115">
        <f>J306</f>
        <v>0</v>
      </c>
      <c r="L102" s="112"/>
    </row>
    <row r="103" spans="2:47" s="9" customFormat="1" ht="20" customHeight="1">
      <c r="B103" s="112"/>
      <c r="D103" s="113" t="s">
        <v>146</v>
      </c>
      <c r="E103" s="114"/>
      <c r="F103" s="114"/>
      <c r="G103" s="114"/>
      <c r="H103" s="114"/>
      <c r="I103" s="114"/>
      <c r="J103" s="115">
        <f>J397</f>
        <v>0</v>
      </c>
      <c r="L103" s="112"/>
    </row>
    <row r="104" spans="2:47" s="9" customFormat="1" ht="20" customHeight="1">
      <c r="B104" s="112"/>
      <c r="D104" s="113" t="s">
        <v>147</v>
      </c>
      <c r="E104" s="114"/>
      <c r="F104" s="114"/>
      <c r="G104" s="114"/>
      <c r="H104" s="114"/>
      <c r="I104" s="114"/>
      <c r="J104" s="115">
        <f>J422</f>
        <v>0</v>
      </c>
      <c r="L104" s="112"/>
    </row>
    <row r="105" spans="2:47" s="9" customFormat="1" ht="20" customHeight="1">
      <c r="B105" s="112"/>
      <c r="D105" s="113" t="s">
        <v>148</v>
      </c>
      <c r="E105" s="114"/>
      <c r="F105" s="114"/>
      <c r="G105" s="114"/>
      <c r="H105" s="114"/>
      <c r="I105" s="114"/>
      <c r="J105" s="115">
        <f>J443</f>
        <v>0</v>
      </c>
      <c r="L105" s="112"/>
    </row>
    <row r="106" spans="2:47" s="9" customFormat="1" ht="20" customHeight="1">
      <c r="B106" s="112"/>
      <c r="D106" s="113" t="s">
        <v>149</v>
      </c>
      <c r="E106" s="114"/>
      <c r="F106" s="114"/>
      <c r="G106" s="114"/>
      <c r="H106" s="114"/>
      <c r="I106" s="114"/>
      <c r="J106" s="115">
        <f>J936</f>
        <v>0</v>
      </c>
      <c r="L106" s="112"/>
    </row>
    <row r="107" spans="2:47" s="9" customFormat="1" ht="20" customHeight="1">
      <c r="B107" s="112"/>
      <c r="D107" s="113" t="s">
        <v>150</v>
      </c>
      <c r="E107" s="114"/>
      <c r="F107" s="114"/>
      <c r="G107" s="114"/>
      <c r="H107" s="114"/>
      <c r="I107" s="114"/>
      <c r="J107" s="115">
        <f>J938</f>
        <v>0</v>
      </c>
      <c r="L107" s="112"/>
    </row>
    <row r="108" spans="2:47" s="9" customFormat="1" ht="20" customHeight="1">
      <c r="B108" s="112"/>
      <c r="D108" s="113" t="s">
        <v>151</v>
      </c>
      <c r="E108" s="114"/>
      <c r="F108" s="114"/>
      <c r="G108" s="114"/>
      <c r="H108" s="114"/>
      <c r="I108" s="114"/>
      <c r="J108" s="115">
        <f>J993</f>
        <v>0</v>
      </c>
      <c r="L108" s="112"/>
    </row>
    <row r="109" spans="2:47" s="8" customFormat="1" ht="25" customHeight="1">
      <c r="B109" s="108"/>
      <c r="D109" s="109" t="s">
        <v>152</v>
      </c>
      <c r="E109" s="110"/>
      <c r="F109" s="110"/>
      <c r="G109" s="110"/>
      <c r="H109" s="110"/>
      <c r="I109" s="110"/>
      <c r="J109" s="111">
        <f>J995</f>
        <v>0</v>
      </c>
      <c r="L109" s="108"/>
    </row>
    <row r="110" spans="2:47" s="9" customFormat="1" ht="20" customHeight="1">
      <c r="B110" s="112"/>
      <c r="D110" s="113" t="s">
        <v>153</v>
      </c>
      <c r="E110" s="114"/>
      <c r="F110" s="114"/>
      <c r="G110" s="114"/>
      <c r="H110" s="114"/>
      <c r="I110" s="114"/>
      <c r="J110" s="115">
        <f>J996</f>
        <v>0</v>
      </c>
      <c r="L110" s="112"/>
    </row>
    <row r="111" spans="2:47" s="9" customFormat="1" ht="20" customHeight="1">
      <c r="B111" s="112"/>
      <c r="D111" s="113" t="s">
        <v>154</v>
      </c>
      <c r="E111" s="114"/>
      <c r="F111" s="114"/>
      <c r="G111" s="114"/>
      <c r="H111" s="114"/>
      <c r="I111" s="114"/>
      <c r="J111" s="115">
        <f>J1048</f>
        <v>0</v>
      </c>
      <c r="L111" s="112"/>
    </row>
    <row r="112" spans="2:47" s="9" customFormat="1" ht="20" customHeight="1">
      <c r="B112" s="112"/>
      <c r="D112" s="113" t="s">
        <v>155</v>
      </c>
      <c r="E112" s="114"/>
      <c r="F112" s="114"/>
      <c r="G112" s="114"/>
      <c r="H112" s="114"/>
      <c r="I112" s="114"/>
      <c r="J112" s="115">
        <f>J1122</f>
        <v>0</v>
      </c>
      <c r="L112" s="112"/>
    </row>
    <row r="113" spans="2:12" s="9" customFormat="1" ht="20" customHeight="1">
      <c r="B113" s="112"/>
      <c r="D113" s="113" t="s">
        <v>156</v>
      </c>
      <c r="E113" s="114"/>
      <c r="F113" s="114"/>
      <c r="G113" s="114"/>
      <c r="H113" s="114"/>
      <c r="I113" s="114"/>
      <c r="J113" s="115">
        <f>J1164</f>
        <v>0</v>
      </c>
      <c r="L113" s="112"/>
    </row>
    <row r="114" spans="2:12" s="9" customFormat="1" ht="20" customHeight="1">
      <c r="B114" s="112"/>
      <c r="D114" s="113" t="s">
        <v>157</v>
      </c>
      <c r="E114" s="114"/>
      <c r="F114" s="114"/>
      <c r="G114" s="114"/>
      <c r="H114" s="114"/>
      <c r="I114" s="114"/>
      <c r="J114" s="115">
        <f>J1233</f>
        <v>0</v>
      </c>
      <c r="L114" s="112"/>
    </row>
    <row r="115" spans="2:12" s="9" customFormat="1" ht="20" customHeight="1">
      <c r="B115" s="112"/>
      <c r="D115" s="113" t="s">
        <v>158</v>
      </c>
      <c r="E115" s="114"/>
      <c r="F115" s="114"/>
      <c r="G115" s="114"/>
      <c r="H115" s="114"/>
      <c r="I115" s="114"/>
      <c r="J115" s="115">
        <f>J1237</f>
        <v>0</v>
      </c>
      <c r="L115" s="112"/>
    </row>
    <row r="116" spans="2:12" s="9" customFormat="1" ht="20" customHeight="1">
      <c r="B116" s="112"/>
      <c r="D116" s="113" t="s">
        <v>159</v>
      </c>
      <c r="E116" s="114"/>
      <c r="F116" s="114"/>
      <c r="G116" s="114"/>
      <c r="H116" s="114"/>
      <c r="I116" s="114"/>
      <c r="J116" s="115">
        <f>J1308</f>
        <v>0</v>
      </c>
      <c r="L116" s="112"/>
    </row>
    <row r="117" spans="2:12" s="9" customFormat="1" ht="20" customHeight="1">
      <c r="B117" s="112"/>
      <c r="D117" s="113" t="s">
        <v>3341</v>
      </c>
      <c r="E117" s="114"/>
      <c r="F117" s="114"/>
      <c r="G117" s="114"/>
      <c r="H117" s="114"/>
      <c r="I117" s="114"/>
      <c r="J117" s="115">
        <f>J1313</f>
        <v>0</v>
      </c>
      <c r="L117" s="112"/>
    </row>
    <row r="118" spans="2:12" s="9" customFormat="1" ht="14.75" customHeight="1">
      <c r="B118" s="112"/>
      <c r="D118" s="113" t="s">
        <v>161</v>
      </c>
      <c r="E118" s="114"/>
      <c r="F118" s="114"/>
      <c r="G118" s="114"/>
      <c r="H118" s="114"/>
      <c r="I118" s="114"/>
      <c r="J118" s="115">
        <f>J1314</f>
        <v>0</v>
      </c>
      <c r="L118" s="112"/>
    </row>
    <row r="119" spans="2:12" s="9" customFormat="1" ht="14.75" customHeight="1">
      <c r="B119" s="112"/>
      <c r="D119" s="113" t="s">
        <v>162</v>
      </c>
      <c r="E119" s="114"/>
      <c r="F119" s="114"/>
      <c r="G119" s="114"/>
      <c r="H119" s="114"/>
      <c r="I119" s="114"/>
      <c r="J119" s="115">
        <f>J1322</f>
        <v>0</v>
      </c>
      <c r="L119" s="112"/>
    </row>
    <row r="120" spans="2:12" s="9" customFormat="1" ht="14.75" customHeight="1">
      <c r="B120" s="112"/>
      <c r="D120" s="113" t="s">
        <v>163</v>
      </c>
      <c r="E120" s="114"/>
      <c r="F120" s="114"/>
      <c r="G120" s="114"/>
      <c r="H120" s="114"/>
      <c r="I120" s="114"/>
      <c r="J120" s="115">
        <f>J1331</f>
        <v>0</v>
      </c>
      <c r="L120" s="112"/>
    </row>
    <row r="121" spans="2:12" s="9" customFormat="1" ht="14.75" customHeight="1">
      <c r="B121" s="112"/>
      <c r="D121" s="113" t="s">
        <v>164</v>
      </c>
      <c r="E121" s="114"/>
      <c r="F121" s="114"/>
      <c r="G121" s="114"/>
      <c r="H121" s="114"/>
      <c r="I121" s="114"/>
      <c r="J121" s="115">
        <f>J1339</f>
        <v>0</v>
      </c>
      <c r="L121" s="112"/>
    </row>
    <row r="122" spans="2:12" s="9" customFormat="1" ht="14.75" customHeight="1">
      <c r="B122" s="112"/>
      <c r="D122" s="113" t="s">
        <v>165</v>
      </c>
      <c r="E122" s="114"/>
      <c r="F122" s="114"/>
      <c r="G122" s="114"/>
      <c r="H122" s="114"/>
      <c r="I122" s="114"/>
      <c r="J122" s="115">
        <f>J1350</f>
        <v>0</v>
      </c>
      <c r="L122" s="112"/>
    </row>
    <row r="123" spans="2:12" s="9" customFormat="1" ht="14.75" customHeight="1">
      <c r="B123" s="112"/>
      <c r="D123" s="113" t="s">
        <v>166</v>
      </c>
      <c r="E123" s="114"/>
      <c r="F123" s="114"/>
      <c r="G123" s="114"/>
      <c r="H123" s="114"/>
      <c r="I123" s="114"/>
      <c r="J123" s="115">
        <f>J1371</f>
        <v>0</v>
      </c>
      <c r="L123" s="112"/>
    </row>
    <row r="124" spans="2:12" s="9" customFormat="1" ht="14.75" customHeight="1">
      <c r="B124" s="112"/>
      <c r="D124" s="113" t="s">
        <v>167</v>
      </c>
      <c r="E124" s="114"/>
      <c r="F124" s="114"/>
      <c r="G124" s="114"/>
      <c r="H124" s="114"/>
      <c r="I124" s="114"/>
      <c r="J124" s="115">
        <f>J1380</f>
        <v>0</v>
      </c>
      <c r="L124" s="112"/>
    </row>
    <row r="125" spans="2:12" s="9" customFormat="1" ht="14.75" customHeight="1">
      <c r="B125" s="112"/>
      <c r="D125" s="113" t="s">
        <v>168</v>
      </c>
      <c r="E125" s="114"/>
      <c r="F125" s="114"/>
      <c r="G125" s="114"/>
      <c r="H125" s="114"/>
      <c r="I125" s="114"/>
      <c r="J125" s="115">
        <f>J1392</f>
        <v>0</v>
      </c>
      <c r="L125" s="112"/>
    </row>
    <row r="126" spans="2:12" s="9" customFormat="1" ht="20" customHeight="1">
      <c r="B126" s="112"/>
      <c r="D126" s="113" t="s">
        <v>169</v>
      </c>
      <c r="E126" s="114"/>
      <c r="F126" s="114"/>
      <c r="G126" s="114"/>
      <c r="H126" s="114"/>
      <c r="I126" s="114"/>
      <c r="J126" s="115">
        <f>J1402</f>
        <v>0</v>
      </c>
      <c r="L126" s="112"/>
    </row>
    <row r="127" spans="2:12" s="9" customFormat="1" ht="14.75" customHeight="1">
      <c r="B127" s="112"/>
      <c r="D127" s="113" t="s">
        <v>170</v>
      </c>
      <c r="E127" s="114"/>
      <c r="F127" s="114"/>
      <c r="G127" s="114"/>
      <c r="H127" s="114"/>
      <c r="I127" s="114"/>
      <c r="J127" s="115">
        <f>J1403</f>
        <v>0</v>
      </c>
      <c r="L127" s="112"/>
    </row>
    <row r="128" spans="2:12" s="9" customFormat="1" ht="14.75" customHeight="1">
      <c r="B128" s="112"/>
      <c r="D128" s="113" t="s">
        <v>171</v>
      </c>
      <c r="E128" s="114"/>
      <c r="F128" s="114"/>
      <c r="G128" s="114"/>
      <c r="H128" s="114"/>
      <c r="I128" s="114"/>
      <c r="J128" s="115">
        <f>J1438</f>
        <v>0</v>
      </c>
      <c r="L128" s="112"/>
    </row>
    <row r="129" spans="2:12" s="9" customFormat="1" ht="20" customHeight="1">
      <c r="B129" s="112"/>
      <c r="D129" s="113" t="s">
        <v>172</v>
      </c>
      <c r="E129" s="114"/>
      <c r="F129" s="114"/>
      <c r="G129" s="114"/>
      <c r="H129" s="114"/>
      <c r="I129" s="114"/>
      <c r="J129" s="115">
        <f>J1474</f>
        <v>0</v>
      </c>
      <c r="L129" s="112"/>
    </row>
    <row r="130" spans="2:12" s="9" customFormat="1" ht="20" customHeight="1">
      <c r="B130" s="112"/>
      <c r="D130" s="113" t="s">
        <v>173</v>
      </c>
      <c r="E130" s="114"/>
      <c r="F130" s="114"/>
      <c r="G130" s="114"/>
      <c r="H130" s="114"/>
      <c r="I130" s="114"/>
      <c r="J130" s="115">
        <f>J1530</f>
        <v>0</v>
      </c>
      <c r="L130" s="112"/>
    </row>
    <row r="131" spans="2:12" s="9" customFormat="1" ht="20" customHeight="1">
      <c r="B131" s="112"/>
      <c r="D131" s="113" t="s">
        <v>174</v>
      </c>
      <c r="E131" s="114"/>
      <c r="F131" s="114"/>
      <c r="G131" s="114"/>
      <c r="H131" s="114"/>
      <c r="I131" s="114"/>
      <c r="J131" s="115">
        <f>J1615</f>
        <v>0</v>
      </c>
      <c r="L131" s="112"/>
    </row>
    <row r="132" spans="2:12" s="9" customFormat="1" ht="20" customHeight="1">
      <c r="B132" s="112"/>
      <c r="D132" s="113" t="s">
        <v>175</v>
      </c>
      <c r="E132" s="114"/>
      <c r="F132" s="114"/>
      <c r="G132" s="114"/>
      <c r="H132" s="114"/>
      <c r="I132" s="114"/>
      <c r="J132" s="115">
        <f>J1679</f>
        <v>0</v>
      </c>
      <c r="L132" s="112"/>
    </row>
    <row r="133" spans="2:12" s="9" customFormat="1" ht="20" customHeight="1">
      <c r="B133" s="112"/>
      <c r="D133" s="113" t="s">
        <v>176</v>
      </c>
      <c r="E133" s="114"/>
      <c r="F133" s="114"/>
      <c r="G133" s="114"/>
      <c r="H133" s="114"/>
      <c r="I133" s="114"/>
      <c r="J133" s="115">
        <f>J1689</f>
        <v>0</v>
      </c>
      <c r="L133" s="112"/>
    </row>
    <row r="134" spans="2:12" s="9" customFormat="1" ht="20" customHeight="1">
      <c r="B134" s="112"/>
      <c r="D134" s="113" t="s">
        <v>177</v>
      </c>
      <c r="E134" s="114"/>
      <c r="F134" s="114"/>
      <c r="G134" s="114"/>
      <c r="H134" s="114"/>
      <c r="I134" s="114"/>
      <c r="J134" s="115">
        <f>J1747</f>
        <v>0</v>
      </c>
      <c r="L134" s="112"/>
    </row>
    <row r="135" spans="2:12" s="9" customFormat="1" ht="20" customHeight="1">
      <c r="B135" s="112"/>
      <c r="D135" s="113" t="s">
        <v>178</v>
      </c>
      <c r="E135" s="114"/>
      <c r="F135" s="114"/>
      <c r="G135" s="114"/>
      <c r="H135" s="114"/>
      <c r="I135" s="114"/>
      <c r="J135" s="115">
        <f>J1779</f>
        <v>0</v>
      </c>
      <c r="L135" s="112"/>
    </row>
    <row r="136" spans="2:12" s="9" customFormat="1" ht="20" customHeight="1">
      <c r="B136" s="112"/>
      <c r="D136" s="113" t="s">
        <v>179</v>
      </c>
      <c r="E136" s="114"/>
      <c r="F136" s="114"/>
      <c r="G136" s="114"/>
      <c r="H136" s="114"/>
      <c r="I136" s="114"/>
      <c r="J136" s="115">
        <f>J1938</f>
        <v>0</v>
      </c>
      <c r="L136" s="112"/>
    </row>
    <row r="137" spans="2:12" s="9" customFormat="1" ht="20" customHeight="1">
      <c r="B137" s="112"/>
      <c r="D137" s="113" t="s">
        <v>180</v>
      </c>
      <c r="E137" s="114"/>
      <c r="F137" s="114"/>
      <c r="G137" s="114"/>
      <c r="H137" s="114"/>
      <c r="I137" s="114"/>
      <c r="J137" s="115">
        <f>J2010</f>
        <v>0</v>
      </c>
      <c r="L137" s="112"/>
    </row>
    <row r="138" spans="2:12" s="9" customFormat="1" ht="20" customHeight="1">
      <c r="B138" s="112"/>
      <c r="D138" s="113" t="s">
        <v>181</v>
      </c>
      <c r="E138" s="114"/>
      <c r="F138" s="114"/>
      <c r="G138" s="114"/>
      <c r="H138" s="114"/>
      <c r="I138" s="114"/>
      <c r="J138" s="115">
        <f>J2163</f>
        <v>0</v>
      </c>
      <c r="L138" s="112"/>
    </row>
    <row r="139" spans="2:12" s="9" customFormat="1" ht="20" customHeight="1">
      <c r="B139" s="112"/>
      <c r="D139" s="113" t="s">
        <v>182</v>
      </c>
      <c r="E139" s="114"/>
      <c r="F139" s="114"/>
      <c r="G139" s="114"/>
      <c r="H139" s="114"/>
      <c r="I139" s="114"/>
      <c r="J139" s="115">
        <f>J2196</f>
        <v>0</v>
      </c>
      <c r="L139" s="112"/>
    </row>
    <row r="140" spans="2:12" s="9" customFormat="1" ht="20" customHeight="1">
      <c r="B140" s="112"/>
      <c r="D140" s="113" t="s">
        <v>183</v>
      </c>
      <c r="E140" s="114"/>
      <c r="F140" s="114"/>
      <c r="G140" s="114"/>
      <c r="H140" s="114"/>
      <c r="I140" s="114"/>
      <c r="J140" s="115">
        <f>J2339</f>
        <v>0</v>
      </c>
      <c r="L140" s="112"/>
    </row>
    <row r="141" spans="2:12" s="1" customFormat="1" ht="21.75" customHeight="1">
      <c r="B141" s="32"/>
      <c r="L141" s="32"/>
    </row>
    <row r="142" spans="2:12" s="1" customFormat="1" ht="7" customHeight="1"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32"/>
    </row>
    <row r="146" spans="2:12" s="1" customFormat="1" ht="7" customHeight="1">
      <c r="B146" s="45"/>
      <c r="C146" s="46"/>
      <c r="D146" s="46"/>
      <c r="E146" s="46"/>
      <c r="F146" s="46"/>
      <c r="G146" s="46"/>
      <c r="H146" s="46"/>
      <c r="I146" s="46"/>
      <c r="J146" s="46"/>
      <c r="K146" s="46"/>
      <c r="L146" s="32"/>
    </row>
    <row r="147" spans="2:12" s="1" customFormat="1" ht="25" customHeight="1">
      <c r="B147" s="32"/>
      <c r="C147" s="21" t="s">
        <v>184</v>
      </c>
      <c r="L147" s="32"/>
    </row>
    <row r="148" spans="2:12" s="1" customFormat="1" ht="7" customHeight="1">
      <c r="B148" s="32"/>
      <c r="L148" s="32"/>
    </row>
    <row r="149" spans="2:12" s="1" customFormat="1" ht="12" customHeight="1">
      <c r="B149" s="32"/>
      <c r="C149" s="27" t="s">
        <v>16</v>
      </c>
      <c r="L149" s="32"/>
    </row>
    <row r="150" spans="2:12" s="1" customFormat="1" ht="16.5" customHeight="1">
      <c r="B150" s="32"/>
      <c r="E150" s="241" t="str">
        <f>E7</f>
        <v>Rozšíření kom.soc. služeb CSS Stod</v>
      </c>
      <c r="F150" s="242"/>
      <c r="G150" s="242"/>
      <c r="H150" s="242"/>
      <c r="L150" s="32"/>
    </row>
    <row r="151" spans="2:12" ht="12" customHeight="1">
      <c r="B151" s="20"/>
      <c r="C151" s="27" t="s">
        <v>133</v>
      </c>
      <c r="L151" s="20"/>
    </row>
    <row r="152" spans="2:12" s="1" customFormat="1" ht="16.5" customHeight="1">
      <c r="B152" s="32"/>
      <c r="E152" s="241" t="s">
        <v>134</v>
      </c>
      <c r="F152" s="240"/>
      <c r="G152" s="240"/>
      <c r="H152" s="240"/>
      <c r="L152" s="32"/>
    </row>
    <row r="153" spans="2:12" s="1" customFormat="1" ht="12" customHeight="1">
      <c r="B153" s="32"/>
      <c r="C153" s="27" t="s">
        <v>135</v>
      </c>
      <c r="L153" s="32"/>
    </row>
    <row r="154" spans="2:12" s="1" customFormat="1" ht="16.5" customHeight="1">
      <c r="B154" s="32"/>
      <c r="E154" s="236" t="str">
        <f>E11</f>
        <v>00556 - SO02 RD</v>
      </c>
      <c r="F154" s="240"/>
      <c r="G154" s="240"/>
      <c r="H154" s="240"/>
      <c r="L154" s="32"/>
    </row>
    <row r="155" spans="2:12" s="1" customFormat="1" ht="7" customHeight="1">
      <c r="B155" s="32"/>
      <c r="L155" s="32"/>
    </row>
    <row r="156" spans="2:12" s="1" customFormat="1" ht="12" customHeight="1">
      <c r="B156" s="32"/>
      <c r="C156" s="27" t="s">
        <v>20</v>
      </c>
      <c r="F156" s="25" t="str">
        <f>F14</f>
        <v xml:space="preserve"> </v>
      </c>
      <c r="I156" s="27" t="s">
        <v>22</v>
      </c>
      <c r="J156" s="51" t="str">
        <f>IF(J14="","",J14)</f>
        <v>1. 11. 2024</v>
      </c>
      <c r="L156" s="32"/>
    </row>
    <row r="157" spans="2:12" s="1" customFormat="1" ht="7" customHeight="1">
      <c r="B157" s="32"/>
      <c r="L157" s="32"/>
    </row>
    <row r="158" spans="2:12" s="1" customFormat="1" ht="15.25" customHeight="1">
      <c r="B158" s="32"/>
      <c r="C158" s="27" t="s">
        <v>24</v>
      </c>
      <c r="F158" s="25" t="str">
        <f>E17</f>
        <v xml:space="preserve"> </v>
      </c>
      <c r="I158" s="27" t="s">
        <v>29</v>
      </c>
      <c r="J158" s="30" t="str">
        <f>E23</f>
        <v xml:space="preserve"> </v>
      </c>
      <c r="L158" s="32"/>
    </row>
    <row r="159" spans="2:12" s="1" customFormat="1" ht="15.25" customHeight="1">
      <c r="B159" s="32"/>
      <c r="C159" s="27" t="s">
        <v>27</v>
      </c>
      <c r="F159" s="25" t="str">
        <f>IF(E20="","",E20)</f>
        <v>Vyplň údaj</v>
      </c>
      <c r="I159" s="27" t="s">
        <v>31</v>
      </c>
      <c r="J159" s="30" t="str">
        <f>E26</f>
        <v xml:space="preserve"> </v>
      </c>
      <c r="L159" s="32"/>
    </row>
    <row r="160" spans="2:12" s="1" customFormat="1" ht="10.25" customHeight="1">
      <c r="B160" s="32"/>
      <c r="L160" s="32"/>
    </row>
    <row r="161" spans="2:65" s="10" customFormat="1" ht="29.25" customHeight="1">
      <c r="B161" s="116"/>
      <c r="C161" s="117" t="s">
        <v>185</v>
      </c>
      <c r="D161" s="118" t="s">
        <v>58</v>
      </c>
      <c r="E161" s="118" t="s">
        <v>54</v>
      </c>
      <c r="F161" s="118" t="s">
        <v>55</v>
      </c>
      <c r="G161" s="118" t="s">
        <v>186</v>
      </c>
      <c r="H161" s="118" t="s">
        <v>187</v>
      </c>
      <c r="I161" s="118" t="s">
        <v>188</v>
      </c>
      <c r="J161" s="119" t="s">
        <v>139</v>
      </c>
      <c r="K161" s="120" t="s">
        <v>189</v>
      </c>
      <c r="L161" s="116"/>
      <c r="M161" s="57" t="s">
        <v>1</v>
      </c>
      <c r="N161" s="58" t="s">
        <v>37</v>
      </c>
      <c r="O161" s="58" t="s">
        <v>190</v>
      </c>
      <c r="P161" s="58" t="s">
        <v>191</v>
      </c>
      <c r="Q161" s="58" t="s">
        <v>192</v>
      </c>
      <c r="R161" s="58" t="s">
        <v>193</v>
      </c>
      <c r="S161" s="58" t="s">
        <v>194</v>
      </c>
      <c r="T161" s="59" t="s">
        <v>195</v>
      </c>
    </row>
    <row r="162" spans="2:65" s="1" customFormat="1" ht="23" customHeight="1">
      <c r="B162" s="32"/>
      <c r="C162" s="62" t="s">
        <v>196</v>
      </c>
      <c r="J162" s="121">
        <f>BK162</f>
        <v>0</v>
      </c>
      <c r="L162" s="32"/>
      <c r="M162" s="60"/>
      <c r="N162" s="52"/>
      <c r="O162" s="52"/>
      <c r="P162" s="122">
        <f>P163+P995</f>
        <v>0</v>
      </c>
      <c r="Q162" s="52"/>
      <c r="R162" s="122">
        <f>R163+R995</f>
        <v>1342.1046908000001</v>
      </c>
      <c r="S162" s="52"/>
      <c r="T162" s="123">
        <f>T163+T995</f>
        <v>3.3021400000000003E-3</v>
      </c>
      <c r="AT162" s="17" t="s">
        <v>72</v>
      </c>
      <c r="AU162" s="17" t="s">
        <v>141</v>
      </c>
      <c r="BK162" s="124">
        <f>BK163+BK995</f>
        <v>0</v>
      </c>
    </row>
    <row r="163" spans="2:65" s="11" customFormat="1" ht="26" customHeight="1">
      <c r="B163" s="125"/>
      <c r="D163" s="126" t="s">
        <v>72</v>
      </c>
      <c r="E163" s="127" t="s">
        <v>197</v>
      </c>
      <c r="F163" s="127" t="s">
        <v>198</v>
      </c>
      <c r="I163" s="128"/>
      <c r="J163" s="129">
        <f>BK163</f>
        <v>0</v>
      </c>
      <c r="L163" s="125"/>
      <c r="M163" s="130"/>
      <c r="P163" s="131">
        <f>P164+P196+P306+P397+P422+P443+P936+P938+P993</f>
        <v>0</v>
      </c>
      <c r="R163" s="131">
        <f>R164+R196+R306+R397+R422+R443+R936+R938+R993</f>
        <v>1296.9348942700001</v>
      </c>
      <c r="T163" s="132">
        <f>T164+T196+T306+T397+T422+T443+T936+T938+T993</f>
        <v>2.70214E-3</v>
      </c>
      <c r="AR163" s="126" t="s">
        <v>80</v>
      </c>
      <c r="AT163" s="133" t="s">
        <v>72</v>
      </c>
      <c r="AU163" s="133" t="s">
        <v>73</v>
      </c>
      <c r="AY163" s="126" t="s">
        <v>199</v>
      </c>
      <c r="BK163" s="134">
        <f>BK164+BK196+BK306+BK397+BK422+BK443+BK936+BK938+BK993</f>
        <v>0</v>
      </c>
    </row>
    <row r="164" spans="2:65" s="11" customFormat="1" ht="23" customHeight="1">
      <c r="B164" s="125"/>
      <c r="D164" s="126" t="s">
        <v>72</v>
      </c>
      <c r="E164" s="135" t="s">
        <v>80</v>
      </c>
      <c r="F164" s="135" t="s">
        <v>200</v>
      </c>
      <c r="I164" s="128"/>
      <c r="J164" s="136">
        <f>BK164</f>
        <v>0</v>
      </c>
      <c r="L164" s="125"/>
      <c r="M164" s="130"/>
      <c r="P164" s="131">
        <f>SUM(P165:P195)</f>
        <v>0</v>
      </c>
      <c r="R164" s="131">
        <f>SUM(R165:R195)</f>
        <v>0</v>
      </c>
      <c r="T164" s="132">
        <f>SUM(T165:T195)</f>
        <v>0</v>
      </c>
      <c r="AR164" s="126" t="s">
        <v>80</v>
      </c>
      <c r="AT164" s="133" t="s">
        <v>72</v>
      </c>
      <c r="AU164" s="133" t="s">
        <v>80</v>
      </c>
      <c r="AY164" s="126" t="s">
        <v>199</v>
      </c>
      <c r="BK164" s="134">
        <f>SUM(BK165:BK195)</f>
        <v>0</v>
      </c>
    </row>
    <row r="165" spans="2:65" s="1" customFormat="1" ht="24.25" customHeight="1">
      <c r="B165" s="32"/>
      <c r="C165" s="137" t="s">
        <v>80</v>
      </c>
      <c r="D165" s="137" t="s">
        <v>201</v>
      </c>
      <c r="E165" s="138" t="s">
        <v>202</v>
      </c>
      <c r="F165" s="139" t="s">
        <v>203</v>
      </c>
      <c r="G165" s="140" t="s">
        <v>204</v>
      </c>
      <c r="H165" s="141">
        <v>792.61</v>
      </c>
      <c r="I165" s="142"/>
      <c r="J165" s="143">
        <f>ROUND(I165*H165,2)</f>
        <v>0</v>
      </c>
      <c r="K165" s="144"/>
      <c r="L165" s="32"/>
      <c r="M165" s="145" t="s">
        <v>1</v>
      </c>
      <c r="N165" s="146" t="s">
        <v>39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205</v>
      </c>
      <c r="AT165" s="149" t="s">
        <v>201</v>
      </c>
      <c r="AU165" s="149" t="s">
        <v>86</v>
      </c>
      <c r="AY165" s="17" t="s">
        <v>199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86</v>
      </c>
      <c r="BK165" s="150">
        <f>ROUND(I165*H165,2)</f>
        <v>0</v>
      </c>
      <c r="BL165" s="17" t="s">
        <v>205</v>
      </c>
      <c r="BM165" s="149" t="s">
        <v>3342</v>
      </c>
    </row>
    <row r="166" spans="2:65" s="12" customFormat="1" ht="12">
      <c r="B166" s="151"/>
      <c r="D166" s="152" t="s">
        <v>207</v>
      </c>
      <c r="E166" s="153" t="s">
        <v>1</v>
      </c>
      <c r="F166" s="154" t="s">
        <v>208</v>
      </c>
      <c r="H166" s="155">
        <v>792.61</v>
      </c>
      <c r="I166" s="156"/>
      <c r="L166" s="151"/>
      <c r="M166" s="157"/>
      <c r="T166" s="158"/>
      <c r="AT166" s="153" t="s">
        <v>207</v>
      </c>
      <c r="AU166" s="153" t="s">
        <v>86</v>
      </c>
      <c r="AV166" s="12" t="s">
        <v>86</v>
      </c>
      <c r="AW166" s="12" t="s">
        <v>30</v>
      </c>
      <c r="AX166" s="12" t="s">
        <v>73</v>
      </c>
      <c r="AY166" s="153" t="s">
        <v>199</v>
      </c>
    </row>
    <row r="167" spans="2:65" s="13" customFormat="1" ht="12">
      <c r="B167" s="159"/>
      <c r="D167" s="152" t="s">
        <v>207</v>
      </c>
      <c r="E167" s="160" t="s">
        <v>1</v>
      </c>
      <c r="F167" s="161" t="s">
        <v>209</v>
      </c>
      <c r="H167" s="162">
        <v>792.61</v>
      </c>
      <c r="I167" s="163"/>
      <c r="L167" s="159"/>
      <c r="M167" s="164"/>
      <c r="T167" s="165"/>
      <c r="AT167" s="160" t="s">
        <v>207</v>
      </c>
      <c r="AU167" s="160" t="s">
        <v>86</v>
      </c>
      <c r="AV167" s="13" t="s">
        <v>205</v>
      </c>
      <c r="AW167" s="13" t="s">
        <v>30</v>
      </c>
      <c r="AX167" s="13" t="s">
        <v>80</v>
      </c>
      <c r="AY167" s="160" t="s">
        <v>199</v>
      </c>
    </row>
    <row r="168" spans="2:65" s="1" customFormat="1" ht="33" customHeight="1">
      <c r="B168" s="32"/>
      <c r="C168" s="137" t="s">
        <v>274</v>
      </c>
      <c r="D168" s="137" t="s">
        <v>201</v>
      </c>
      <c r="E168" s="138" t="s">
        <v>211</v>
      </c>
      <c r="F168" s="139" t="s">
        <v>212</v>
      </c>
      <c r="G168" s="140" t="s">
        <v>213</v>
      </c>
      <c r="H168" s="141">
        <v>5.8</v>
      </c>
      <c r="I168" s="142"/>
      <c r="J168" s="143">
        <f>ROUND(I168*H168,2)</f>
        <v>0</v>
      </c>
      <c r="K168" s="144"/>
      <c r="L168" s="32"/>
      <c r="M168" s="145" t="s">
        <v>1</v>
      </c>
      <c r="N168" s="146" t="s">
        <v>39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205</v>
      </c>
      <c r="AT168" s="149" t="s">
        <v>201</v>
      </c>
      <c r="AU168" s="149" t="s">
        <v>86</v>
      </c>
      <c r="AY168" s="17" t="s">
        <v>199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86</v>
      </c>
      <c r="BK168" s="150">
        <f>ROUND(I168*H168,2)</f>
        <v>0</v>
      </c>
      <c r="BL168" s="17" t="s">
        <v>205</v>
      </c>
      <c r="BM168" s="149" t="s">
        <v>3343</v>
      </c>
    </row>
    <row r="169" spans="2:65" s="12" customFormat="1" ht="12">
      <c r="B169" s="151"/>
      <c r="D169" s="152" t="s">
        <v>207</v>
      </c>
      <c r="E169" s="153" t="s">
        <v>1</v>
      </c>
      <c r="F169" s="154" t="s">
        <v>215</v>
      </c>
      <c r="H169" s="155">
        <v>5.8</v>
      </c>
      <c r="I169" s="156"/>
      <c r="L169" s="151"/>
      <c r="M169" s="157"/>
      <c r="T169" s="158"/>
      <c r="AT169" s="153" t="s">
        <v>207</v>
      </c>
      <c r="AU169" s="153" t="s">
        <v>86</v>
      </c>
      <c r="AV169" s="12" t="s">
        <v>86</v>
      </c>
      <c r="AW169" s="12" t="s">
        <v>30</v>
      </c>
      <c r="AX169" s="12" t="s">
        <v>73</v>
      </c>
      <c r="AY169" s="153" t="s">
        <v>199</v>
      </c>
    </row>
    <row r="170" spans="2:65" s="13" customFormat="1" ht="12">
      <c r="B170" s="159"/>
      <c r="D170" s="152" t="s">
        <v>207</v>
      </c>
      <c r="E170" s="160" t="s">
        <v>1</v>
      </c>
      <c r="F170" s="161" t="s">
        <v>216</v>
      </c>
      <c r="H170" s="162">
        <v>5.8</v>
      </c>
      <c r="I170" s="163"/>
      <c r="L170" s="159"/>
      <c r="M170" s="164"/>
      <c r="T170" s="165"/>
      <c r="AT170" s="160" t="s">
        <v>207</v>
      </c>
      <c r="AU170" s="160" t="s">
        <v>86</v>
      </c>
      <c r="AV170" s="13" t="s">
        <v>205</v>
      </c>
      <c r="AW170" s="13" t="s">
        <v>30</v>
      </c>
      <c r="AX170" s="13" t="s">
        <v>80</v>
      </c>
      <c r="AY170" s="160" t="s">
        <v>199</v>
      </c>
    </row>
    <row r="171" spans="2:65" s="1" customFormat="1" ht="24.25" customHeight="1">
      <c r="B171" s="32"/>
      <c r="C171" s="137" t="s">
        <v>3344</v>
      </c>
      <c r="D171" s="137" t="s">
        <v>201</v>
      </c>
      <c r="E171" s="138" t="s">
        <v>218</v>
      </c>
      <c r="F171" s="139" t="s">
        <v>219</v>
      </c>
      <c r="G171" s="140" t="s">
        <v>213</v>
      </c>
      <c r="H171" s="141">
        <v>2.5920000000000001</v>
      </c>
      <c r="I171" s="142"/>
      <c r="J171" s="143">
        <f>ROUND(I171*H171,2)</f>
        <v>0</v>
      </c>
      <c r="K171" s="144"/>
      <c r="L171" s="32"/>
      <c r="M171" s="145" t="s">
        <v>1</v>
      </c>
      <c r="N171" s="146" t="s">
        <v>39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205</v>
      </c>
      <c r="AT171" s="149" t="s">
        <v>201</v>
      </c>
      <c r="AU171" s="149" t="s">
        <v>86</v>
      </c>
      <c r="AY171" s="17" t="s">
        <v>199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86</v>
      </c>
      <c r="BK171" s="150">
        <f>ROUND(I171*H171,2)</f>
        <v>0</v>
      </c>
      <c r="BL171" s="17" t="s">
        <v>205</v>
      </c>
      <c r="BM171" s="149" t="s">
        <v>3345</v>
      </c>
    </row>
    <row r="172" spans="2:65" s="12" customFormat="1" ht="12">
      <c r="B172" s="151"/>
      <c r="D172" s="152" t="s">
        <v>207</v>
      </c>
      <c r="E172" s="153" t="s">
        <v>1</v>
      </c>
      <c r="F172" s="154" t="s">
        <v>221</v>
      </c>
      <c r="H172" s="155">
        <v>2.5920000000000001</v>
      </c>
      <c r="I172" s="156"/>
      <c r="L172" s="151"/>
      <c r="M172" s="157"/>
      <c r="T172" s="158"/>
      <c r="AT172" s="153" t="s">
        <v>207</v>
      </c>
      <c r="AU172" s="153" t="s">
        <v>86</v>
      </c>
      <c r="AV172" s="12" t="s">
        <v>86</v>
      </c>
      <c r="AW172" s="12" t="s">
        <v>30</v>
      </c>
      <c r="AX172" s="12" t="s">
        <v>73</v>
      </c>
      <c r="AY172" s="153" t="s">
        <v>199</v>
      </c>
    </row>
    <row r="173" spans="2:65" s="13" customFormat="1" ht="12">
      <c r="B173" s="159"/>
      <c r="D173" s="152" t="s">
        <v>207</v>
      </c>
      <c r="E173" s="160" t="s">
        <v>1</v>
      </c>
      <c r="F173" s="161" t="s">
        <v>222</v>
      </c>
      <c r="H173" s="162">
        <v>2.5920000000000001</v>
      </c>
      <c r="I173" s="163"/>
      <c r="L173" s="159"/>
      <c r="M173" s="164"/>
      <c r="T173" s="165"/>
      <c r="AT173" s="160" t="s">
        <v>207</v>
      </c>
      <c r="AU173" s="160" t="s">
        <v>86</v>
      </c>
      <c r="AV173" s="13" t="s">
        <v>205</v>
      </c>
      <c r="AW173" s="13" t="s">
        <v>30</v>
      </c>
      <c r="AX173" s="13" t="s">
        <v>80</v>
      </c>
      <c r="AY173" s="160" t="s">
        <v>199</v>
      </c>
    </row>
    <row r="174" spans="2:65" s="1" customFormat="1" ht="33" customHeight="1">
      <c r="B174" s="32"/>
      <c r="C174" s="137" t="s">
        <v>223</v>
      </c>
      <c r="D174" s="137" t="s">
        <v>201</v>
      </c>
      <c r="E174" s="138" t="s">
        <v>224</v>
      </c>
      <c r="F174" s="139" t="s">
        <v>225</v>
      </c>
      <c r="G174" s="140" t="s">
        <v>213</v>
      </c>
      <c r="H174" s="141">
        <v>463.15699999999998</v>
      </c>
      <c r="I174" s="142"/>
      <c r="J174" s="143">
        <f>ROUND(I174*H174,2)</f>
        <v>0</v>
      </c>
      <c r="K174" s="144"/>
      <c r="L174" s="32"/>
      <c r="M174" s="145" t="s">
        <v>1</v>
      </c>
      <c r="N174" s="146" t="s">
        <v>39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205</v>
      </c>
      <c r="AT174" s="149" t="s">
        <v>201</v>
      </c>
      <c r="AU174" s="149" t="s">
        <v>86</v>
      </c>
      <c r="AY174" s="17" t="s">
        <v>199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86</v>
      </c>
      <c r="BK174" s="150">
        <f>ROUND(I174*H174,2)</f>
        <v>0</v>
      </c>
      <c r="BL174" s="17" t="s">
        <v>205</v>
      </c>
      <c r="BM174" s="149" t="s">
        <v>3346</v>
      </c>
    </row>
    <row r="175" spans="2:65" s="12" customFormat="1" ht="12">
      <c r="B175" s="151"/>
      <c r="D175" s="152" t="s">
        <v>207</v>
      </c>
      <c r="E175" s="153" t="s">
        <v>1</v>
      </c>
      <c r="F175" s="154" t="s">
        <v>227</v>
      </c>
      <c r="H175" s="155">
        <v>463.15699999999998</v>
      </c>
      <c r="I175" s="156"/>
      <c r="L175" s="151"/>
      <c r="M175" s="157"/>
      <c r="T175" s="158"/>
      <c r="AT175" s="153" t="s">
        <v>207</v>
      </c>
      <c r="AU175" s="153" t="s">
        <v>86</v>
      </c>
      <c r="AV175" s="12" t="s">
        <v>86</v>
      </c>
      <c r="AW175" s="12" t="s">
        <v>30</v>
      </c>
      <c r="AX175" s="12" t="s">
        <v>73</v>
      </c>
      <c r="AY175" s="153" t="s">
        <v>199</v>
      </c>
    </row>
    <row r="176" spans="2:65" s="13" customFormat="1" ht="12">
      <c r="B176" s="159"/>
      <c r="D176" s="152" t="s">
        <v>207</v>
      </c>
      <c r="E176" s="160" t="s">
        <v>1</v>
      </c>
      <c r="F176" s="161" t="s">
        <v>228</v>
      </c>
      <c r="H176" s="162">
        <v>463.15699999999998</v>
      </c>
      <c r="I176" s="163"/>
      <c r="L176" s="159"/>
      <c r="M176" s="164"/>
      <c r="T176" s="165"/>
      <c r="AT176" s="160" t="s">
        <v>207</v>
      </c>
      <c r="AU176" s="160" t="s">
        <v>86</v>
      </c>
      <c r="AV176" s="13" t="s">
        <v>205</v>
      </c>
      <c r="AW176" s="13" t="s">
        <v>30</v>
      </c>
      <c r="AX176" s="13" t="s">
        <v>80</v>
      </c>
      <c r="AY176" s="160" t="s">
        <v>199</v>
      </c>
    </row>
    <row r="177" spans="2:65" s="1" customFormat="1" ht="24.25" customHeight="1">
      <c r="B177" s="32"/>
      <c r="C177" s="137" t="s">
        <v>205</v>
      </c>
      <c r="D177" s="137" t="s">
        <v>201</v>
      </c>
      <c r="E177" s="138" t="s">
        <v>229</v>
      </c>
      <c r="F177" s="139" t="s">
        <v>230</v>
      </c>
      <c r="G177" s="140" t="s">
        <v>213</v>
      </c>
      <c r="H177" s="141">
        <v>55.35</v>
      </c>
      <c r="I177" s="142"/>
      <c r="J177" s="143">
        <f>ROUND(I177*H177,2)</f>
        <v>0</v>
      </c>
      <c r="K177" s="144"/>
      <c r="L177" s="32"/>
      <c r="M177" s="145" t="s">
        <v>1</v>
      </c>
      <c r="N177" s="146" t="s">
        <v>39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205</v>
      </c>
      <c r="AT177" s="149" t="s">
        <v>201</v>
      </c>
      <c r="AU177" s="149" t="s">
        <v>86</v>
      </c>
      <c r="AY177" s="17" t="s">
        <v>199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86</v>
      </c>
      <c r="BK177" s="150">
        <f>ROUND(I177*H177,2)</f>
        <v>0</v>
      </c>
      <c r="BL177" s="17" t="s">
        <v>205</v>
      </c>
      <c r="BM177" s="149" t="s">
        <v>3347</v>
      </c>
    </row>
    <row r="178" spans="2:65" s="12" customFormat="1" ht="12">
      <c r="B178" s="151"/>
      <c r="D178" s="152" t="s">
        <v>207</v>
      </c>
      <c r="E178" s="153" t="s">
        <v>1</v>
      </c>
      <c r="F178" s="154" t="s">
        <v>232</v>
      </c>
      <c r="H178" s="155">
        <v>55.35</v>
      </c>
      <c r="I178" s="156"/>
      <c r="L178" s="151"/>
      <c r="M178" s="157"/>
      <c r="T178" s="158"/>
      <c r="AT178" s="153" t="s">
        <v>207</v>
      </c>
      <c r="AU178" s="153" t="s">
        <v>86</v>
      </c>
      <c r="AV178" s="12" t="s">
        <v>86</v>
      </c>
      <c r="AW178" s="12" t="s">
        <v>30</v>
      </c>
      <c r="AX178" s="12" t="s">
        <v>73</v>
      </c>
      <c r="AY178" s="153" t="s">
        <v>199</v>
      </c>
    </row>
    <row r="179" spans="2:65" s="13" customFormat="1" ht="12">
      <c r="B179" s="159"/>
      <c r="D179" s="152" t="s">
        <v>207</v>
      </c>
      <c r="E179" s="160" t="s">
        <v>1</v>
      </c>
      <c r="F179" s="161" t="s">
        <v>233</v>
      </c>
      <c r="H179" s="162">
        <v>55.35</v>
      </c>
      <c r="I179" s="163"/>
      <c r="L179" s="159"/>
      <c r="M179" s="164"/>
      <c r="T179" s="165"/>
      <c r="AT179" s="160" t="s">
        <v>207</v>
      </c>
      <c r="AU179" s="160" t="s">
        <v>86</v>
      </c>
      <c r="AV179" s="13" t="s">
        <v>205</v>
      </c>
      <c r="AW179" s="13" t="s">
        <v>30</v>
      </c>
      <c r="AX179" s="13" t="s">
        <v>80</v>
      </c>
      <c r="AY179" s="160" t="s">
        <v>199</v>
      </c>
    </row>
    <row r="180" spans="2:65" s="1" customFormat="1" ht="33" customHeight="1">
      <c r="B180" s="32"/>
      <c r="C180" s="137" t="s">
        <v>234</v>
      </c>
      <c r="D180" s="137" t="s">
        <v>201</v>
      </c>
      <c r="E180" s="138" t="s">
        <v>235</v>
      </c>
      <c r="F180" s="139" t="s">
        <v>236</v>
      </c>
      <c r="G180" s="140" t="s">
        <v>213</v>
      </c>
      <c r="H180" s="141">
        <v>407.80700000000002</v>
      </c>
      <c r="I180" s="142"/>
      <c r="J180" s="143">
        <f>ROUND(I180*H180,2)</f>
        <v>0</v>
      </c>
      <c r="K180" s="144"/>
      <c r="L180" s="32"/>
      <c r="M180" s="145" t="s">
        <v>1</v>
      </c>
      <c r="N180" s="146" t="s">
        <v>39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205</v>
      </c>
      <c r="AT180" s="149" t="s">
        <v>201</v>
      </c>
      <c r="AU180" s="149" t="s">
        <v>86</v>
      </c>
      <c r="AY180" s="17" t="s">
        <v>199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86</v>
      </c>
      <c r="BK180" s="150">
        <f>ROUND(I180*H180,2)</f>
        <v>0</v>
      </c>
      <c r="BL180" s="17" t="s">
        <v>205</v>
      </c>
      <c r="BM180" s="149" t="s">
        <v>3348</v>
      </c>
    </row>
    <row r="181" spans="2:65" s="12" customFormat="1" ht="12">
      <c r="B181" s="151"/>
      <c r="D181" s="152" t="s">
        <v>207</v>
      </c>
      <c r="E181" s="153" t="s">
        <v>1</v>
      </c>
      <c r="F181" s="154" t="s">
        <v>238</v>
      </c>
      <c r="H181" s="155">
        <v>407.80700000000002</v>
      </c>
      <c r="I181" s="156"/>
      <c r="L181" s="151"/>
      <c r="M181" s="157"/>
      <c r="T181" s="158"/>
      <c r="AT181" s="153" t="s">
        <v>207</v>
      </c>
      <c r="AU181" s="153" t="s">
        <v>86</v>
      </c>
      <c r="AV181" s="12" t="s">
        <v>86</v>
      </c>
      <c r="AW181" s="12" t="s">
        <v>30</v>
      </c>
      <c r="AX181" s="12" t="s">
        <v>73</v>
      </c>
      <c r="AY181" s="153" t="s">
        <v>199</v>
      </c>
    </row>
    <row r="182" spans="2:65" s="13" customFormat="1" ht="12">
      <c r="B182" s="159"/>
      <c r="D182" s="152" t="s">
        <v>207</v>
      </c>
      <c r="E182" s="160" t="s">
        <v>1</v>
      </c>
      <c r="F182" s="161" t="s">
        <v>209</v>
      </c>
      <c r="H182" s="162">
        <v>407.80700000000002</v>
      </c>
      <c r="I182" s="163"/>
      <c r="L182" s="159"/>
      <c r="M182" s="164"/>
      <c r="T182" s="165"/>
      <c r="AT182" s="160" t="s">
        <v>207</v>
      </c>
      <c r="AU182" s="160" t="s">
        <v>86</v>
      </c>
      <c r="AV182" s="13" t="s">
        <v>205</v>
      </c>
      <c r="AW182" s="13" t="s">
        <v>30</v>
      </c>
      <c r="AX182" s="13" t="s">
        <v>80</v>
      </c>
      <c r="AY182" s="160" t="s">
        <v>199</v>
      </c>
    </row>
    <row r="183" spans="2:65" s="1" customFormat="1" ht="38" customHeight="1">
      <c r="B183" s="32"/>
      <c r="C183" s="137" t="s">
        <v>239</v>
      </c>
      <c r="D183" s="137" t="s">
        <v>201</v>
      </c>
      <c r="E183" s="138" t="s">
        <v>240</v>
      </c>
      <c r="F183" s="139" t="s">
        <v>241</v>
      </c>
      <c r="G183" s="140" t="s">
        <v>213</v>
      </c>
      <c r="H183" s="141">
        <v>6117.1049999999996</v>
      </c>
      <c r="I183" s="142"/>
      <c r="J183" s="143">
        <f>ROUND(I183*H183,2)</f>
        <v>0</v>
      </c>
      <c r="K183" s="144"/>
      <c r="L183" s="32"/>
      <c r="M183" s="145" t="s">
        <v>1</v>
      </c>
      <c r="N183" s="146" t="s">
        <v>39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205</v>
      </c>
      <c r="AT183" s="149" t="s">
        <v>201</v>
      </c>
      <c r="AU183" s="149" t="s">
        <v>86</v>
      </c>
      <c r="AY183" s="17" t="s">
        <v>199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86</v>
      </c>
      <c r="BK183" s="150">
        <f>ROUND(I183*H183,2)</f>
        <v>0</v>
      </c>
      <c r="BL183" s="17" t="s">
        <v>205</v>
      </c>
      <c r="BM183" s="149" t="s">
        <v>3349</v>
      </c>
    </row>
    <row r="184" spans="2:65" s="12" customFormat="1" ht="12">
      <c r="B184" s="151"/>
      <c r="D184" s="152" t="s">
        <v>207</v>
      </c>
      <c r="E184" s="153" t="s">
        <v>1</v>
      </c>
      <c r="F184" s="154" t="s">
        <v>243</v>
      </c>
      <c r="H184" s="155">
        <v>6117.1049999999996</v>
      </c>
      <c r="I184" s="156"/>
      <c r="L184" s="151"/>
      <c r="M184" s="157"/>
      <c r="T184" s="158"/>
      <c r="AT184" s="153" t="s">
        <v>207</v>
      </c>
      <c r="AU184" s="153" t="s">
        <v>86</v>
      </c>
      <c r="AV184" s="12" t="s">
        <v>86</v>
      </c>
      <c r="AW184" s="12" t="s">
        <v>30</v>
      </c>
      <c r="AX184" s="12" t="s">
        <v>73</v>
      </c>
      <c r="AY184" s="153" t="s">
        <v>199</v>
      </c>
    </row>
    <row r="185" spans="2:65" s="13" customFormat="1" ht="12">
      <c r="B185" s="159"/>
      <c r="D185" s="152" t="s">
        <v>207</v>
      </c>
      <c r="E185" s="160" t="s">
        <v>1</v>
      </c>
      <c r="F185" s="161" t="s">
        <v>209</v>
      </c>
      <c r="H185" s="162">
        <v>6117.1049999999996</v>
      </c>
      <c r="I185" s="163"/>
      <c r="L185" s="159"/>
      <c r="M185" s="164"/>
      <c r="T185" s="165"/>
      <c r="AT185" s="160" t="s">
        <v>207</v>
      </c>
      <c r="AU185" s="160" t="s">
        <v>86</v>
      </c>
      <c r="AV185" s="13" t="s">
        <v>205</v>
      </c>
      <c r="AW185" s="13" t="s">
        <v>30</v>
      </c>
      <c r="AX185" s="13" t="s">
        <v>80</v>
      </c>
      <c r="AY185" s="160" t="s">
        <v>199</v>
      </c>
    </row>
    <row r="186" spans="2:65" s="1" customFormat="1" ht="33" customHeight="1">
      <c r="B186" s="32"/>
      <c r="C186" s="137" t="s">
        <v>244</v>
      </c>
      <c r="D186" s="137" t="s">
        <v>201</v>
      </c>
      <c r="E186" s="138" t="s">
        <v>245</v>
      </c>
      <c r="F186" s="139" t="s">
        <v>246</v>
      </c>
      <c r="G186" s="140" t="s">
        <v>247</v>
      </c>
      <c r="H186" s="141">
        <v>734.053</v>
      </c>
      <c r="I186" s="142"/>
      <c r="J186" s="143">
        <f>ROUND(I186*H186,2)</f>
        <v>0</v>
      </c>
      <c r="K186" s="144"/>
      <c r="L186" s="32"/>
      <c r="M186" s="145" t="s">
        <v>1</v>
      </c>
      <c r="N186" s="146" t="s">
        <v>39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205</v>
      </c>
      <c r="AT186" s="149" t="s">
        <v>201</v>
      </c>
      <c r="AU186" s="149" t="s">
        <v>86</v>
      </c>
      <c r="AY186" s="17" t="s">
        <v>199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86</v>
      </c>
      <c r="BK186" s="150">
        <f>ROUND(I186*H186,2)</f>
        <v>0</v>
      </c>
      <c r="BL186" s="17" t="s">
        <v>205</v>
      </c>
      <c r="BM186" s="149" t="s">
        <v>3350</v>
      </c>
    </row>
    <row r="187" spans="2:65" s="12" customFormat="1" ht="12">
      <c r="B187" s="151"/>
      <c r="D187" s="152" t="s">
        <v>207</v>
      </c>
      <c r="E187" s="153" t="s">
        <v>1</v>
      </c>
      <c r="F187" s="154" t="s">
        <v>249</v>
      </c>
      <c r="H187" s="155">
        <v>734.053</v>
      </c>
      <c r="I187" s="156"/>
      <c r="L187" s="151"/>
      <c r="M187" s="157"/>
      <c r="T187" s="158"/>
      <c r="AT187" s="153" t="s">
        <v>207</v>
      </c>
      <c r="AU187" s="153" t="s">
        <v>86</v>
      </c>
      <c r="AV187" s="12" t="s">
        <v>86</v>
      </c>
      <c r="AW187" s="12" t="s">
        <v>30</v>
      </c>
      <c r="AX187" s="12" t="s">
        <v>73</v>
      </c>
      <c r="AY187" s="153" t="s">
        <v>199</v>
      </c>
    </row>
    <row r="188" spans="2:65" s="13" customFormat="1" ht="12">
      <c r="B188" s="159"/>
      <c r="D188" s="152" t="s">
        <v>207</v>
      </c>
      <c r="E188" s="160" t="s">
        <v>1</v>
      </c>
      <c r="F188" s="161" t="s">
        <v>209</v>
      </c>
      <c r="H188" s="162">
        <v>734.053</v>
      </c>
      <c r="I188" s="163"/>
      <c r="L188" s="159"/>
      <c r="M188" s="164"/>
      <c r="T188" s="165"/>
      <c r="AT188" s="160" t="s">
        <v>207</v>
      </c>
      <c r="AU188" s="160" t="s">
        <v>86</v>
      </c>
      <c r="AV188" s="13" t="s">
        <v>205</v>
      </c>
      <c r="AW188" s="13" t="s">
        <v>30</v>
      </c>
      <c r="AX188" s="13" t="s">
        <v>80</v>
      </c>
      <c r="AY188" s="160" t="s">
        <v>199</v>
      </c>
    </row>
    <row r="189" spans="2:65" s="1" customFormat="1" ht="24.25" customHeight="1">
      <c r="B189" s="32"/>
      <c r="C189" s="137" t="s">
        <v>250</v>
      </c>
      <c r="D189" s="137" t="s">
        <v>201</v>
      </c>
      <c r="E189" s="138" t="s">
        <v>251</v>
      </c>
      <c r="F189" s="139" t="s">
        <v>252</v>
      </c>
      <c r="G189" s="140" t="s">
        <v>213</v>
      </c>
      <c r="H189" s="141">
        <v>55.35</v>
      </c>
      <c r="I189" s="142"/>
      <c r="J189" s="143">
        <f>ROUND(I189*H189,2)</f>
        <v>0</v>
      </c>
      <c r="K189" s="144"/>
      <c r="L189" s="32"/>
      <c r="M189" s="145" t="s">
        <v>1</v>
      </c>
      <c r="N189" s="146" t="s">
        <v>39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205</v>
      </c>
      <c r="AT189" s="149" t="s">
        <v>201</v>
      </c>
      <c r="AU189" s="149" t="s">
        <v>86</v>
      </c>
      <c r="AY189" s="17" t="s">
        <v>199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86</v>
      </c>
      <c r="BK189" s="150">
        <f>ROUND(I189*H189,2)</f>
        <v>0</v>
      </c>
      <c r="BL189" s="17" t="s">
        <v>205</v>
      </c>
      <c r="BM189" s="149" t="s">
        <v>3351</v>
      </c>
    </row>
    <row r="190" spans="2:65" s="12" customFormat="1" ht="12">
      <c r="B190" s="151"/>
      <c r="D190" s="152" t="s">
        <v>207</v>
      </c>
      <c r="E190" s="153" t="s">
        <v>1</v>
      </c>
      <c r="F190" s="154" t="s">
        <v>232</v>
      </c>
      <c r="H190" s="155">
        <v>55.35</v>
      </c>
      <c r="I190" s="156"/>
      <c r="L190" s="151"/>
      <c r="M190" s="157"/>
      <c r="T190" s="158"/>
      <c r="AT190" s="153" t="s">
        <v>207</v>
      </c>
      <c r="AU190" s="153" t="s">
        <v>86</v>
      </c>
      <c r="AV190" s="12" t="s">
        <v>86</v>
      </c>
      <c r="AW190" s="12" t="s">
        <v>30</v>
      </c>
      <c r="AX190" s="12" t="s">
        <v>73</v>
      </c>
      <c r="AY190" s="153" t="s">
        <v>199</v>
      </c>
    </row>
    <row r="191" spans="2:65" s="14" customFormat="1" ht="12">
      <c r="B191" s="166"/>
      <c r="D191" s="152" t="s">
        <v>207</v>
      </c>
      <c r="E191" s="167" t="s">
        <v>1</v>
      </c>
      <c r="F191" s="168" t="s">
        <v>254</v>
      </c>
      <c r="H191" s="169">
        <v>55.35</v>
      </c>
      <c r="I191" s="170"/>
      <c r="L191" s="166"/>
      <c r="M191" s="171"/>
      <c r="T191" s="172"/>
      <c r="AT191" s="167" t="s">
        <v>207</v>
      </c>
      <c r="AU191" s="167" t="s">
        <v>86</v>
      </c>
      <c r="AV191" s="14" t="s">
        <v>223</v>
      </c>
      <c r="AW191" s="14" t="s">
        <v>30</v>
      </c>
      <c r="AX191" s="14" t="s">
        <v>73</v>
      </c>
      <c r="AY191" s="167" t="s">
        <v>199</v>
      </c>
    </row>
    <row r="192" spans="2:65" s="13" customFormat="1" ht="12">
      <c r="B192" s="159"/>
      <c r="D192" s="152" t="s">
        <v>207</v>
      </c>
      <c r="E192" s="160" t="s">
        <v>1</v>
      </c>
      <c r="F192" s="161" t="s">
        <v>209</v>
      </c>
      <c r="H192" s="162">
        <v>55.35</v>
      </c>
      <c r="I192" s="163"/>
      <c r="L192" s="159"/>
      <c r="M192" s="164"/>
      <c r="T192" s="165"/>
      <c r="AT192" s="160" t="s">
        <v>207</v>
      </c>
      <c r="AU192" s="160" t="s">
        <v>86</v>
      </c>
      <c r="AV192" s="13" t="s">
        <v>205</v>
      </c>
      <c r="AW192" s="13" t="s">
        <v>30</v>
      </c>
      <c r="AX192" s="13" t="s">
        <v>80</v>
      </c>
      <c r="AY192" s="160" t="s">
        <v>199</v>
      </c>
    </row>
    <row r="193" spans="2:65" s="1" customFormat="1" ht="24.25" customHeight="1">
      <c r="B193" s="32"/>
      <c r="C193" s="137" t="s">
        <v>255</v>
      </c>
      <c r="D193" s="137" t="s">
        <v>201</v>
      </c>
      <c r="E193" s="138" t="s">
        <v>256</v>
      </c>
      <c r="F193" s="139" t="s">
        <v>257</v>
      </c>
      <c r="G193" s="140" t="s">
        <v>204</v>
      </c>
      <c r="H193" s="141">
        <v>362.29500000000002</v>
      </c>
      <c r="I193" s="142"/>
      <c r="J193" s="143">
        <f>ROUND(I193*H193,2)</f>
        <v>0</v>
      </c>
      <c r="K193" s="144"/>
      <c r="L193" s="32"/>
      <c r="M193" s="145" t="s">
        <v>1</v>
      </c>
      <c r="N193" s="146" t="s">
        <v>39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205</v>
      </c>
      <c r="AT193" s="149" t="s">
        <v>201</v>
      </c>
      <c r="AU193" s="149" t="s">
        <v>86</v>
      </c>
      <c r="AY193" s="17" t="s">
        <v>199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86</v>
      </c>
      <c r="BK193" s="150">
        <f>ROUND(I193*H193,2)</f>
        <v>0</v>
      </c>
      <c r="BL193" s="17" t="s">
        <v>205</v>
      </c>
      <c r="BM193" s="149" t="s">
        <v>3352</v>
      </c>
    </row>
    <row r="194" spans="2:65" s="12" customFormat="1" ht="12">
      <c r="B194" s="151"/>
      <c r="D194" s="152" t="s">
        <v>207</v>
      </c>
      <c r="E194" s="153" t="s">
        <v>1</v>
      </c>
      <c r="F194" s="154" t="s">
        <v>259</v>
      </c>
      <c r="H194" s="155">
        <v>362.29500000000002</v>
      </c>
      <c r="I194" s="156"/>
      <c r="L194" s="151"/>
      <c r="M194" s="157"/>
      <c r="T194" s="158"/>
      <c r="AT194" s="153" t="s">
        <v>207</v>
      </c>
      <c r="AU194" s="153" t="s">
        <v>86</v>
      </c>
      <c r="AV194" s="12" t="s">
        <v>86</v>
      </c>
      <c r="AW194" s="12" t="s">
        <v>30</v>
      </c>
      <c r="AX194" s="12" t="s">
        <v>73</v>
      </c>
      <c r="AY194" s="153" t="s">
        <v>199</v>
      </c>
    </row>
    <row r="195" spans="2:65" s="13" customFormat="1" ht="12">
      <c r="B195" s="159"/>
      <c r="D195" s="152" t="s">
        <v>207</v>
      </c>
      <c r="E195" s="160" t="s">
        <v>1</v>
      </c>
      <c r="F195" s="161" t="s">
        <v>209</v>
      </c>
      <c r="H195" s="162">
        <v>362.29500000000002</v>
      </c>
      <c r="I195" s="163"/>
      <c r="L195" s="159"/>
      <c r="M195" s="164"/>
      <c r="T195" s="165"/>
      <c r="AT195" s="160" t="s">
        <v>207</v>
      </c>
      <c r="AU195" s="160" t="s">
        <v>86</v>
      </c>
      <c r="AV195" s="13" t="s">
        <v>205</v>
      </c>
      <c r="AW195" s="13" t="s">
        <v>30</v>
      </c>
      <c r="AX195" s="13" t="s">
        <v>80</v>
      </c>
      <c r="AY195" s="160" t="s">
        <v>199</v>
      </c>
    </row>
    <row r="196" spans="2:65" s="11" customFormat="1" ht="23" customHeight="1">
      <c r="B196" s="125"/>
      <c r="D196" s="126" t="s">
        <v>72</v>
      </c>
      <c r="E196" s="135" t="s">
        <v>86</v>
      </c>
      <c r="F196" s="135" t="s">
        <v>260</v>
      </c>
      <c r="I196" s="128"/>
      <c r="J196" s="136">
        <f>BK196</f>
        <v>0</v>
      </c>
      <c r="L196" s="125"/>
      <c r="M196" s="130"/>
      <c r="P196" s="131">
        <f>SUM(P197:P305)</f>
        <v>0</v>
      </c>
      <c r="R196" s="131">
        <f>SUM(R197:R305)</f>
        <v>1022.0828129499999</v>
      </c>
      <c r="T196" s="132">
        <f>SUM(T197:T305)</f>
        <v>0</v>
      </c>
      <c r="AR196" s="126" t="s">
        <v>80</v>
      </c>
      <c r="AT196" s="133" t="s">
        <v>72</v>
      </c>
      <c r="AU196" s="133" t="s">
        <v>80</v>
      </c>
      <c r="AY196" s="126" t="s">
        <v>199</v>
      </c>
      <c r="BK196" s="134">
        <f>SUM(BK197:BK305)</f>
        <v>0</v>
      </c>
    </row>
    <row r="197" spans="2:65" s="1" customFormat="1" ht="38" customHeight="1">
      <c r="B197" s="32"/>
      <c r="C197" s="137" t="s">
        <v>261</v>
      </c>
      <c r="D197" s="137" t="s">
        <v>201</v>
      </c>
      <c r="E197" s="138" t="s">
        <v>262</v>
      </c>
      <c r="F197" s="139" t="s">
        <v>263</v>
      </c>
      <c r="G197" s="140" t="s">
        <v>264</v>
      </c>
      <c r="H197" s="141">
        <v>146.75</v>
      </c>
      <c r="I197" s="142"/>
      <c r="J197" s="143">
        <f>ROUND(I197*H197,2)</f>
        <v>0</v>
      </c>
      <c r="K197" s="144"/>
      <c r="L197" s="32"/>
      <c r="M197" s="145" t="s">
        <v>1</v>
      </c>
      <c r="N197" s="146" t="s">
        <v>39</v>
      </c>
      <c r="P197" s="147">
        <f>O197*H197</f>
        <v>0</v>
      </c>
      <c r="Q197" s="147">
        <v>0.14466000000000001</v>
      </c>
      <c r="R197" s="147">
        <f>Q197*H197</f>
        <v>21.228855000000003</v>
      </c>
      <c r="S197" s="147">
        <v>0</v>
      </c>
      <c r="T197" s="148">
        <f>S197*H197</f>
        <v>0</v>
      </c>
      <c r="AR197" s="149" t="s">
        <v>205</v>
      </c>
      <c r="AT197" s="149" t="s">
        <v>201</v>
      </c>
      <c r="AU197" s="149" t="s">
        <v>86</v>
      </c>
      <c r="AY197" s="17" t="s">
        <v>199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86</v>
      </c>
      <c r="BK197" s="150">
        <f>ROUND(I197*H197,2)</f>
        <v>0</v>
      </c>
      <c r="BL197" s="17" t="s">
        <v>205</v>
      </c>
      <c r="BM197" s="149" t="s">
        <v>3353</v>
      </c>
    </row>
    <row r="198" spans="2:65" s="12" customFormat="1" ht="12">
      <c r="B198" s="151"/>
      <c r="D198" s="152" t="s">
        <v>207</v>
      </c>
      <c r="E198" s="153" t="s">
        <v>1</v>
      </c>
      <c r="F198" s="154" t="s">
        <v>266</v>
      </c>
      <c r="H198" s="155">
        <v>125.95</v>
      </c>
      <c r="I198" s="156"/>
      <c r="L198" s="151"/>
      <c r="M198" s="157"/>
      <c r="T198" s="158"/>
      <c r="AT198" s="153" t="s">
        <v>207</v>
      </c>
      <c r="AU198" s="153" t="s">
        <v>86</v>
      </c>
      <c r="AV198" s="12" t="s">
        <v>86</v>
      </c>
      <c r="AW198" s="12" t="s">
        <v>30</v>
      </c>
      <c r="AX198" s="12" t="s">
        <v>73</v>
      </c>
      <c r="AY198" s="153" t="s">
        <v>199</v>
      </c>
    </row>
    <row r="199" spans="2:65" s="12" customFormat="1" ht="12">
      <c r="B199" s="151"/>
      <c r="D199" s="152" t="s">
        <v>207</v>
      </c>
      <c r="E199" s="153" t="s">
        <v>1</v>
      </c>
      <c r="F199" s="154" t="s">
        <v>267</v>
      </c>
      <c r="H199" s="155">
        <v>20.8</v>
      </c>
      <c r="I199" s="156"/>
      <c r="L199" s="151"/>
      <c r="M199" s="157"/>
      <c r="T199" s="158"/>
      <c r="AT199" s="153" t="s">
        <v>207</v>
      </c>
      <c r="AU199" s="153" t="s">
        <v>86</v>
      </c>
      <c r="AV199" s="12" t="s">
        <v>86</v>
      </c>
      <c r="AW199" s="12" t="s">
        <v>30</v>
      </c>
      <c r="AX199" s="12" t="s">
        <v>73</v>
      </c>
      <c r="AY199" s="153" t="s">
        <v>199</v>
      </c>
    </row>
    <row r="200" spans="2:65" s="14" customFormat="1" ht="12">
      <c r="B200" s="166"/>
      <c r="D200" s="152" t="s">
        <v>207</v>
      </c>
      <c r="E200" s="167" t="s">
        <v>1</v>
      </c>
      <c r="F200" s="168" t="s">
        <v>268</v>
      </c>
      <c r="H200" s="169">
        <v>146.75</v>
      </c>
      <c r="I200" s="170"/>
      <c r="L200" s="166"/>
      <c r="M200" s="171"/>
      <c r="T200" s="172"/>
      <c r="AT200" s="167" t="s">
        <v>207</v>
      </c>
      <c r="AU200" s="167" t="s">
        <v>86</v>
      </c>
      <c r="AV200" s="14" t="s">
        <v>223</v>
      </c>
      <c r="AW200" s="14" t="s">
        <v>30</v>
      </c>
      <c r="AX200" s="14" t="s">
        <v>73</v>
      </c>
      <c r="AY200" s="167" t="s">
        <v>199</v>
      </c>
    </row>
    <row r="201" spans="2:65" s="13" customFormat="1" ht="12">
      <c r="B201" s="159"/>
      <c r="D201" s="152" t="s">
        <v>207</v>
      </c>
      <c r="E201" s="160" t="s">
        <v>1</v>
      </c>
      <c r="F201" s="161" t="s">
        <v>209</v>
      </c>
      <c r="H201" s="162">
        <v>146.75</v>
      </c>
      <c r="I201" s="163"/>
      <c r="L201" s="159"/>
      <c r="M201" s="164"/>
      <c r="T201" s="165"/>
      <c r="AT201" s="160" t="s">
        <v>207</v>
      </c>
      <c r="AU201" s="160" t="s">
        <v>86</v>
      </c>
      <c r="AV201" s="13" t="s">
        <v>205</v>
      </c>
      <c r="AW201" s="13" t="s">
        <v>30</v>
      </c>
      <c r="AX201" s="13" t="s">
        <v>80</v>
      </c>
      <c r="AY201" s="160" t="s">
        <v>199</v>
      </c>
    </row>
    <row r="202" spans="2:65" s="1" customFormat="1" ht="38" customHeight="1">
      <c r="B202" s="32"/>
      <c r="C202" s="137" t="s">
        <v>269</v>
      </c>
      <c r="D202" s="137" t="s">
        <v>201</v>
      </c>
      <c r="E202" s="138" t="s">
        <v>270</v>
      </c>
      <c r="F202" s="139" t="s">
        <v>271</v>
      </c>
      <c r="G202" s="140" t="s">
        <v>264</v>
      </c>
      <c r="H202" s="141">
        <v>21.9</v>
      </c>
      <c r="I202" s="142"/>
      <c r="J202" s="143">
        <f>ROUND(I202*H202,2)</f>
        <v>0</v>
      </c>
      <c r="K202" s="144"/>
      <c r="L202" s="32"/>
      <c r="M202" s="145" t="s">
        <v>1</v>
      </c>
      <c r="N202" s="146" t="s">
        <v>39</v>
      </c>
      <c r="P202" s="147">
        <f>O202*H202</f>
        <v>0</v>
      </c>
      <c r="Q202" s="147">
        <v>0.20449000000000001</v>
      </c>
      <c r="R202" s="147">
        <f>Q202*H202</f>
        <v>4.4783309999999998</v>
      </c>
      <c r="S202" s="147">
        <v>0</v>
      </c>
      <c r="T202" s="148">
        <f>S202*H202</f>
        <v>0</v>
      </c>
      <c r="AR202" s="149" t="s">
        <v>205</v>
      </c>
      <c r="AT202" s="149" t="s">
        <v>201</v>
      </c>
      <c r="AU202" s="149" t="s">
        <v>86</v>
      </c>
      <c r="AY202" s="17" t="s">
        <v>199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86</v>
      </c>
      <c r="BK202" s="150">
        <f>ROUND(I202*H202,2)</f>
        <v>0</v>
      </c>
      <c r="BL202" s="17" t="s">
        <v>205</v>
      </c>
      <c r="BM202" s="149" t="s">
        <v>3354</v>
      </c>
    </row>
    <row r="203" spans="2:65" s="12" customFormat="1" ht="12">
      <c r="B203" s="151"/>
      <c r="D203" s="152" t="s">
        <v>207</v>
      </c>
      <c r="E203" s="153" t="s">
        <v>1</v>
      </c>
      <c r="F203" s="154" t="s">
        <v>273</v>
      </c>
      <c r="H203" s="155">
        <v>21.9</v>
      </c>
      <c r="I203" s="156"/>
      <c r="L203" s="151"/>
      <c r="M203" s="157"/>
      <c r="T203" s="158"/>
      <c r="AT203" s="153" t="s">
        <v>207</v>
      </c>
      <c r="AU203" s="153" t="s">
        <v>86</v>
      </c>
      <c r="AV203" s="12" t="s">
        <v>86</v>
      </c>
      <c r="AW203" s="12" t="s">
        <v>30</v>
      </c>
      <c r="AX203" s="12" t="s">
        <v>73</v>
      </c>
      <c r="AY203" s="153" t="s">
        <v>199</v>
      </c>
    </row>
    <row r="204" spans="2:65" s="14" customFormat="1" ht="12">
      <c r="B204" s="166"/>
      <c r="D204" s="152" t="s">
        <v>207</v>
      </c>
      <c r="E204" s="167" t="s">
        <v>1</v>
      </c>
      <c r="F204" s="168" t="s">
        <v>268</v>
      </c>
      <c r="H204" s="169">
        <v>21.9</v>
      </c>
      <c r="I204" s="170"/>
      <c r="L204" s="166"/>
      <c r="M204" s="171"/>
      <c r="T204" s="172"/>
      <c r="AT204" s="167" t="s">
        <v>207</v>
      </c>
      <c r="AU204" s="167" t="s">
        <v>86</v>
      </c>
      <c r="AV204" s="14" t="s">
        <v>223</v>
      </c>
      <c r="AW204" s="14" t="s">
        <v>30</v>
      </c>
      <c r="AX204" s="14" t="s">
        <v>73</v>
      </c>
      <c r="AY204" s="167" t="s">
        <v>199</v>
      </c>
    </row>
    <row r="205" spans="2:65" s="13" customFormat="1" ht="12">
      <c r="B205" s="159"/>
      <c r="D205" s="152" t="s">
        <v>207</v>
      </c>
      <c r="E205" s="160" t="s">
        <v>1</v>
      </c>
      <c r="F205" s="161" t="s">
        <v>209</v>
      </c>
      <c r="H205" s="162">
        <v>21.9</v>
      </c>
      <c r="I205" s="163"/>
      <c r="L205" s="159"/>
      <c r="M205" s="164"/>
      <c r="T205" s="165"/>
      <c r="AT205" s="160" t="s">
        <v>207</v>
      </c>
      <c r="AU205" s="160" t="s">
        <v>86</v>
      </c>
      <c r="AV205" s="13" t="s">
        <v>205</v>
      </c>
      <c r="AW205" s="13" t="s">
        <v>30</v>
      </c>
      <c r="AX205" s="13" t="s">
        <v>80</v>
      </c>
      <c r="AY205" s="160" t="s">
        <v>199</v>
      </c>
    </row>
    <row r="206" spans="2:65" s="1" customFormat="1" ht="38" customHeight="1">
      <c r="B206" s="32"/>
      <c r="C206" s="137" t="s">
        <v>1096</v>
      </c>
      <c r="D206" s="137" t="s">
        <v>201</v>
      </c>
      <c r="E206" s="138" t="s">
        <v>275</v>
      </c>
      <c r="F206" s="139" t="s">
        <v>276</v>
      </c>
      <c r="G206" s="140" t="s">
        <v>264</v>
      </c>
      <c r="H206" s="141">
        <v>74.900000000000006</v>
      </c>
      <c r="I206" s="142"/>
      <c r="J206" s="143">
        <f>ROUND(I206*H206,2)</f>
        <v>0</v>
      </c>
      <c r="K206" s="144"/>
      <c r="L206" s="32"/>
      <c r="M206" s="145" t="s">
        <v>1</v>
      </c>
      <c r="N206" s="146" t="s">
        <v>39</v>
      </c>
      <c r="P206" s="147">
        <f>O206*H206</f>
        <v>0</v>
      </c>
      <c r="Q206" s="147">
        <v>0.28736</v>
      </c>
      <c r="R206" s="147">
        <f>Q206*H206</f>
        <v>21.523264000000001</v>
      </c>
      <c r="S206" s="147">
        <v>0</v>
      </c>
      <c r="T206" s="148">
        <f>S206*H206</f>
        <v>0</v>
      </c>
      <c r="AR206" s="149" t="s">
        <v>205</v>
      </c>
      <c r="AT206" s="149" t="s">
        <v>201</v>
      </c>
      <c r="AU206" s="149" t="s">
        <v>86</v>
      </c>
      <c r="AY206" s="17" t="s">
        <v>199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86</v>
      </c>
      <c r="BK206" s="150">
        <f>ROUND(I206*H206,2)</f>
        <v>0</v>
      </c>
      <c r="BL206" s="17" t="s">
        <v>205</v>
      </c>
      <c r="BM206" s="149" t="s">
        <v>3355</v>
      </c>
    </row>
    <row r="207" spans="2:65" s="12" customFormat="1" ht="12">
      <c r="B207" s="151"/>
      <c r="D207" s="152" t="s">
        <v>207</v>
      </c>
      <c r="E207" s="153" t="s">
        <v>1</v>
      </c>
      <c r="F207" s="154" t="s">
        <v>278</v>
      </c>
      <c r="H207" s="155">
        <v>74.900000000000006</v>
      </c>
      <c r="I207" s="156"/>
      <c r="L207" s="151"/>
      <c r="M207" s="157"/>
      <c r="T207" s="158"/>
      <c r="AT207" s="153" t="s">
        <v>207</v>
      </c>
      <c r="AU207" s="153" t="s">
        <v>86</v>
      </c>
      <c r="AV207" s="12" t="s">
        <v>86</v>
      </c>
      <c r="AW207" s="12" t="s">
        <v>30</v>
      </c>
      <c r="AX207" s="12" t="s">
        <v>73</v>
      </c>
      <c r="AY207" s="153" t="s">
        <v>199</v>
      </c>
    </row>
    <row r="208" spans="2:65" s="14" customFormat="1" ht="12">
      <c r="B208" s="166"/>
      <c r="D208" s="152" t="s">
        <v>207</v>
      </c>
      <c r="E208" s="167" t="s">
        <v>1</v>
      </c>
      <c r="F208" s="168" t="s">
        <v>279</v>
      </c>
      <c r="H208" s="169">
        <v>74.900000000000006</v>
      </c>
      <c r="I208" s="170"/>
      <c r="L208" s="166"/>
      <c r="M208" s="171"/>
      <c r="T208" s="172"/>
      <c r="AT208" s="167" t="s">
        <v>207</v>
      </c>
      <c r="AU208" s="167" t="s">
        <v>86</v>
      </c>
      <c r="AV208" s="14" t="s">
        <v>223</v>
      </c>
      <c r="AW208" s="14" t="s">
        <v>30</v>
      </c>
      <c r="AX208" s="14" t="s">
        <v>73</v>
      </c>
      <c r="AY208" s="167" t="s">
        <v>199</v>
      </c>
    </row>
    <row r="209" spans="2:65" s="13" customFormat="1" ht="12">
      <c r="B209" s="159"/>
      <c r="D209" s="152" t="s">
        <v>207</v>
      </c>
      <c r="E209" s="160" t="s">
        <v>1</v>
      </c>
      <c r="F209" s="161" t="s">
        <v>209</v>
      </c>
      <c r="H209" s="162">
        <v>74.900000000000006</v>
      </c>
      <c r="I209" s="163"/>
      <c r="L209" s="159"/>
      <c r="M209" s="164"/>
      <c r="T209" s="165"/>
      <c r="AT209" s="160" t="s">
        <v>207</v>
      </c>
      <c r="AU209" s="160" t="s">
        <v>86</v>
      </c>
      <c r="AV209" s="13" t="s">
        <v>205</v>
      </c>
      <c r="AW209" s="13" t="s">
        <v>30</v>
      </c>
      <c r="AX209" s="13" t="s">
        <v>80</v>
      </c>
      <c r="AY209" s="160" t="s">
        <v>199</v>
      </c>
    </row>
    <row r="210" spans="2:65" s="1" customFormat="1" ht="24.25" customHeight="1">
      <c r="B210" s="32"/>
      <c r="C210" s="137" t="s">
        <v>8</v>
      </c>
      <c r="D210" s="137" t="s">
        <v>201</v>
      </c>
      <c r="E210" s="138" t="s">
        <v>280</v>
      </c>
      <c r="F210" s="139" t="s">
        <v>281</v>
      </c>
      <c r="G210" s="140" t="s">
        <v>204</v>
      </c>
      <c r="H210" s="141">
        <v>109.12</v>
      </c>
      <c r="I210" s="142"/>
      <c r="J210" s="143">
        <f>ROUND(I210*H210,2)</f>
        <v>0</v>
      </c>
      <c r="K210" s="144"/>
      <c r="L210" s="32"/>
      <c r="M210" s="145" t="s">
        <v>1</v>
      </c>
      <c r="N210" s="146" t="s">
        <v>39</v>
      </c>
      <c r="P210" s="147">
        <f>O210*H210</f>
        <v>0</v>
      </c>
      <c r="Q210" s="147">
        <v>1.3999999999999999E-4</v>
      </c>
      <c r="R210" s="147">
        <f>Q210*H210</f>
        <v>1.52768E-2</v>
      </c>
      <c r="S210" s="147">
        <v>0</v>
      </c>
      <c r="T210" s="148">
        <f>S210*H210</f>
        <v>0</v>
      </c>
      <c r="AR210" s="149" t="s">
        <v>205</v>
      </c>
      <c r="AT210" s="149" t="s">
        <v>201</v>
      </c>
      <c r="AU210" s="149" t="s">
        <v>86</v>
      </c>
      <c r="AY210" s="17" t="s">
        <v>199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86</v>
      </c>
      <c r="BK210" s="150">
        <f>ROUND(I210*H210,2)</f>
        <v>0</v>
      </c>
      <c r="BL210" s="17" t="s">
        <v>205</v>
      </c>
      <c r="BM210" s="149" t="s">
        <v>3356</v>
      </c>
    </row>
    <row r="211" spans="2:65" s="12" customFormat="1" ht="12">
      <c r="B211" s="151"/>
      <c r="D211" s="152" t="s">
        <v>207</v>
      </c>
      <c r="E211" s="153" t="s">
        <v>1</v>
      </c>
      <c r="F211" s="154" t="s">
        <v>283</v>
      </c>
      <c r="H211" s="155">
        <v>16</v>
      </c>
      <c r="I211" s="156"/>
      <c r="L211" s="151"/>
      <c r="M211" s="157"/>
      <c r="T211" s="158"/>
      <c r="AT211" s="153" t="s">
        <v>207</v>
      </c>
      <c r="AU211" s="153" t="s">
        <v>86</v>
      </c>
      <c r="AV211" s="12" t="s">
        <v>86</v>
      </c>
      <c r="AW211" s="12" t="s">
        <v>30</v>
      </c>
      <c r="AX211" s="12" t="s">
        <v>73</v>
      </c>
      <c r="AY211" s="153" t="s">
        <v>199</v>
      </c>
    </row>
    <row r="212" spans="2:65" s="12" customFormat="1" ht="12">
      <c r="B212" s="151"/>
      <c r="D212" s="152" t="s">
        <v>207</v>
      </c>
      <c r="E212" s="153" t="s">
        <v>1</v>
      </c>
      <c r="F212" s="154" t="s">
        <v>284</v>
      </c>
      <c r="H212" s="155">
        <v>57.42</v>
      </c>
      <c r="I212" s="156"/>
      <c r="L212" s="151"/>
      <c r="M212" s="157"/>
      <c r="T212" s="158"/>
      <c r="AT212" s="153" t="s">
        <v>207</v>
      </c>
      <c r="AU212" s="153" t="s">
        <v>86</v>
      </c>
      <c r="AV212" s="12" t="s">
        <v>86</v>
      </c>
      <c r="AW212" s="12" t="s">
        <v>30</v>
      </c>
      <c r="AX212" s="12" t="s">
        <v>73</v>
      </c>
      <c r="AY212" s="153" t="s">
        <v>199</v>
      </c>
    </row>
    <row r="213" spans="2:65" s="12" customFormat="1" ht="12">
      <c r="B213" s="151"/>
      <c r="D213" s="152" t="s">
        <v>207</v>
      </c>
      <c r="E213" s="153" t="s">
        <v>1</v>
      </c>
      <c r="F213" s="154" t="s">
        <v>285</v>
      </c>
      <c r="H213" s="155">
        <v>35.700000000000003</v>
      </c>
      <c r="I213" s="156"/>
      <c r="L213" s="151"/>
      <c r="M213" s="157"/>
      <c r="T213" s="158"/>
      <c r="AT213" s="153" t="s">
        <v>207</v>
      </c>
      <c r="AU213" s="153" t="s">
        <v>86</v>
      </c>
      <c r="AV213" s="12" t="s">
        <v>86</v>
      </c>
      <c r="AW213" s="12" t="s">
        <v>30</v>
      </c>
      <c r="AX213" s="12" t="s">
        <v>73</v>
      </c>
      <c r="AY213" s="153" t="s">
        <v>199</v>
      </c>
    </row>
    <row r="214" spans="2:65" s="13" customFormat="1" ht="12">
      <c r="B214" s="159"/>
      <c r="D214" s="152" t="s">
        <v>207</v>
      </c>
      <c r="E214" s="160" t="s">
        <v>1</v>
      </c>
      <c r="F214" s="161" t="s">
        <v>286</v>
      </c>
      <c r="H214" s="162">
        <v>109.12</v>
      </c>
      <c r="I214" s="163"/>
      <c r="L214" s="159"/>
      <c r="M214" s="164"/>
      <c r="T214" s="165"/>
      <c r="AT214" s="160" t="s">
        <v>207</v>
      </c>
      <c r="AU214" s="160" t="s">
        <v>86</v>
      </c>
      <c r="AV214" s="13" t="s">
        <v>205</v>
      </c>
      <c r="AW214" s="13" t="s">
        <v>30</v>
      </c>
      <c r="AX214" s="13" t="s">
        <v>80</v>
      </c>
      <c r="AY214" s="160" t="s">
        <v>199</v>
      </c>
    </row>
    <row r="215" spans="2:65" s="1" customFormat="1" ht="24.25" customHeight="1">
      <c r="B215" s="32"/>
      <c r="C215" s="173" t="s">
        <v>287</v>
      </c>
      <c r="D215" s="173" t="s">
        <v>288</v>
      </c>
      <c r="E215" s="174" t="s">
        <v>289</v>
      </c>
      <c r="F215" s="175" t="s">
        <v>290</v>
      </c>
      <c r="G215" s="176" t="s">
        <v>204</v>
      </c>
      <c r="H215" s="177">
        <v>148.64099999999999</v>
      </c>
      <c r="I215" s="178"/>
      <c r="J215" s="179">
        <f>ROUND(I215*H215,2)</f>
        <v>0</v>
      </c>
      <c r="K215" s="180"/>
      <c r="L215" s="181"/>
      <c r="M215" s="182" t="s">
        <v>1</v>
      </c>
      <c r="N215" s="183" t="s">
        <v>39</v>
      </c>
      <c r="P215" s="147">
        <f>O215*H215</f>
        <v>0</v>
      </c>
      <c r="Q215" s="147">
        <v>2.9999999999999997E-4</v>
      </c>
      <c r="R215" s="147">
        <f>Q215*H215</f>
        <v>4.4592299999999994E-2</v>
      </c>
      <c r="S215" s="147">
        <v>0</v>
      </c>
      <c r="T215" s="148">
        <f>S215*H215</f>
        <v>0</v>
      </c>
      <c r="AR215" s="149" t="s">
        <v>250</v>
      </c>
      <c r="AT215" s="149" t="s">
        <v>288</v>
      </c>
      <c r="AU215" s="149" t="s">
        <v>86</v>
      </c>
      <c r="AY215" s="17" t="s">
        <v>199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86</v>
      </c>
      <c r="BK215" s="150">
        <f>ROUND(I215*H215,2)</f>
        <v>0</v>
      </c>
      <c r="BL215" s="17" t="s">
        <v>205</v>
      </c>
      <c r="BM215" s="149" t="s">
        <v>3357</v>
      </c>
    </row>
    <row r="216" spans="2:65" s="12" customFormat="1" ht="12">
      <c r="B216" s="151"/>
      <c r="D216" s="152" t="s">
        <v>207</v>
      </c>
      <c r="E216" s="153" t="s">
        <v>1</v>
      </c>
      <c r="F216" s="154" t="s">
        <v>292</v>
      </c>
      <c r="H216" s="155">
        <v>148.64099999999999</v>
      </c>
      <c r="I216" s="156"/>
      <c r="L216" s="151"/>
      <c r="M216" s="157"/>
      <c r="T216" s="158"/>
      <c r="AT216" s="153" t="s">
        <v>207</v>
      </c>
      <c r="AU216" s="153" t="s">
        <v>86</v>
      </c>
      <c r="AV216" s="12" t="s">
        <v>86</v>
      </c>
      <c r="AW216" s="12" t="s">
        <v>30</v>
      </c>
      <c r="AX216" s="12" t="s">
        <v>80</v>
      </c>
      <c r="AY216" s="153" t="s">
        <v>199</v>
      </c>
    </row>
    <row r="217" spans="2:65" s="1" customFormat="1" ht="38" customHeight="1">
      <c r="B217" s="32"/>
      <c r="C217" s="137" t="s">
        <v>293</v>
      </c>
      <c r="D217" s="137" t="s">
        <v>201</v>
      </c>
      <c r="E217" s="138" t="s">
        <v>294</v>
      </c>
      <c r="F217" s="139" t="s">
        <v>295</v>
      </c>
      <c r="G217" s="140" t="s">
        <v>296</v>
      </c>
      <c r="H217" s="141">
        <v>4</v>
      </c>
      <c r="I217" s="142"/>
      <c r="J217" s="143">
        <f>ROUND(I217*H217,2)</f>
        <v>0</v>
      </c>
      <c r="K217" s="144"/>
      <c r="L217" s="32"/>
      <c r="M217" s="145" t="s">
        <v>1</v>
      </c>
      <c r="N217" s="146" t="s">
        <v>39</v>
      </c>
      <c r="P217" s="147">
        <f>O217*H217</f>
        <v>0</v>
      </c>
      <c r="Q217" s="147">
        <v>1.0000000000000001E-5</v>
      </c>
      <c r="R217" s="147">
        <f>Q217*H217</f>
        <v>4.0000000000000003E-5</v>
      </c>
      <c r="S217" s="147">
        <v>0</v>
      </c>
      <c r="T217" s="148">
        <f>S217*H217</f>
        <v>0</v>
      </c>
      <c r="AR217" s="149" t="s">
        <v>205</v>
      </c>
      <c r="AT217" s="149" t="s">
        <v>201</v>
      </c>
      <c r="AU217" s="149" t="s">
        <v>86</v>
      </c>
      <c r="AY217" s="17" t="s">
        <v>199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86</v>
      </c>
      <c r="BK217" s="150">
        <f>ROUND(I217*H217,2)</f>
        <v>0</v>
      </c>
      <c r="BL217" s="17" t="s">
        <v>205</v>
      </c>
      <c r="BM217" s="149" t="s">
        <v>3358</v>
      </c>
    </row>
    <row r="218" spans="2:65" s="1" customFormat="1" ht="38" customHeight="1">
      <c r="B218" s="32"/>
      <c r="C218" s="137" t="s">
        <v>298</v>
      </c>
      <c r="D218" s="137" t="s">
        <v>201</v>
      </c>
      <c r="E218" s="138" t="s">
        <v>299</v>
      </c>
      <c r="F218" s="139" t="s">
        <v>300</v>
      </c>
      <c r="G218" s="140" t="s">
        <v>296</v>
      </c>
      <c r="H218" s="141">
        <v>4</v>
      </c>
      <c r="I218" s="142"/>
      <c r="J218" s="143">
        <f>ROUND(I218*H218,2)</f>
        <v>0</v>
      </c>
      <c r="K218" s="144"/>
      <c r="L218" s="32"/>
      <c r="M218" s="145" t="s">
        <v>1</v>
      </c>
      <c r="N218" s="146" t="s">
        <v>39</v>
      </c>
      <c r="P218" s="147">
        <f>O218*H218</f>
        <v>0</v>
      </c>
      <c r="Q218" s="147">
        <v>1.0000000000000001E-5</v>
      </c>
      <c r="R218" s="147">
        <f>Q218*H218</f>
        <v>4.0000000000000003E-5</v>
      </c>
      <c r="S218" s="147">
        <v>0</v>
      </c>
      <c r="T218" s="148">
        <f>S218*H218</f>
        <v>0</v>
      </c>
      <c r="AR218" s="149" t="s">
        <v>205</v>
      </c>
      <c r="AT218" s="149" t="s">
        <v>201</v>
      </c>
      <c r="AU218" s="149" t="s">
        <v>86</v>
      </c>
      <c r="AY218" s="17" t="s">
        <v>199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86</v>
      </c>
      <c r="BK218" s="150">
        <f>ROUND(I218*H218,2)</f>
        <v>0</v>
      </c>
      <c r="BL218" s="17" t="s">
        <v>205</v>
      </c>
      <c r="BM218" s="149" t="s">
        <v>3359</v>
      </c>
    </row>
    <row r="219" spans="2:65" s="1" customFormat="1" ht="24.25" customHeight="1">
      <c r="B219" s="32"/>
      <c r="C219" s="137" t="s">
        <v>302</v>
      </c>
      <c r="D219" s="137" t="s">
        <v>201</v>
      </c>
      <c r="E219" s="138" t="s">
        <v>303</v>
      </c>
      <c r="F219" s="139" t="s">
        <v>304</v>
      </c>
      <c r="G219" s="140" t="s">
        <v>204</v>
      </c>
      <c r="H219" s="141">
        <v>112.35</v>
      </c>
      <c r="I219" s="142"/>
      <c r="J219" s="143">
        <f>ROUND(I219*H219,2)</f>
        <v>0</v>
      </c>
      <c r="K219" s="144"/>
      <c r="L219" s="32"/>
      <c r="M219" s="145" t="s">
        <v>1</v>
      </c>
      <c r="N219" s="146" t="s">
        <v>39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205</v>
      </c>
      <c r="AT219" s="149" t="s">
        <v>201</v>
      </c>
      <c r="AU219" s="149" t="s">
        <v>86</v>
      </c>
      <c r="AY219" s="17" t="s">
        <v>199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86</v>
      </c>
      <c r="BK219" s="150">
        <f>ROUND(I219*H219,2)</f>
        <v>0</v>
      </c>
      <c r="BL219" s="17" t="s">
        <v>205</v>
      </c>
      <c r="BM219" s="149" t="s">
        <v>3360</v>
      </c>
    </row>
    <row r="220" spans="2:65" s="12" customFormat="1" ht="12">
      <c r="B220" s="151"/>
      <c r="D220" s="152" t="s">
        <v>207</v>
      </c>
      <c r="E220" s="153" t="s">
        <v>1</v>
      </c>
      <c r="F220" s="154" t="s">
        <v>306</v>
      </c>
      <c r="H220" s="155">
        <v>112.35</v>
      </c>
      <c r="I220" s="156"/>
      <c r="L220" s="151"/>
      <c r="M220" s="157"/>
      <c r="T220" s="158"/>
      <c r="AT220" s="153" t="s">
        <v>207</v>
      </c>
      <c r="AU220" s="153" t="s">
        <v>86</v>
      </c>
      <c r="AV220" s="12" t="s">
        <v>86</v>
      </c>
      <c r="AW220" s="12" t="s">
        <v>30</v>
      </c>
      <c r="AX220" s="12" t="s">
        <v>73</v>
      </c>
      <c r="AY220" s="153" t="s">
        <v>199</v>
      </c>
    </row>
    <row r="221" spans="2:65" s="14" customFormat="1" ht="12">
      <c r="B221" s="166"/>
      <c r="D221" s="152" t="s">
        <v>207</v>
      </c>
      <c r="E221" s="167" t="s">
        <v>1</v>
      </c>
      <c r="F221" s="168" t="s">
        <v>279</v>
      </c>
      <c r="H221" s="169">
        <v>112.35</v>
      </c>
      <c r="I221" s="170"/>
      <c r="L221" s="166"/>
      <c r="M221" s="171"/>
      <c r="T221" s="172"/>
      <c r="AT221" s="167" t="s">
        <v>207</v>
      </c>
      <c r="AU221" s="167" t="s">
        <v>86</v>
      </c>
      <c r="AV221" s="14" t="s">
        <v>223</v>
      </c>
      <c r="AW221" s="14" t="s">
        <v>30</v>
      </c>
      <c r="AX221" s="14" t="s">
        <v>73</v>
      </c>
      <c r="AY221" s="167" t="s">
        <v>199</v>
      </c>
    </row>
    <row r="222" spans="2:65" s="13" customFormat="1" ht="12">
      <c r="B222" s="159"/>
      <c r="D222" s="152" t="s">
        <v>207</v>
      </c>
      <c r="E222" s="160" t="s">
        <v>1</v>
      </c>
      <c r="F222" s="161" t="s">
        <v>209</v>
      </c>
      <c r="H222" s="162">
        <v>112.35</v>
      </c>
      <c r="I222" s="163"/>
      <c r="L222" s="159"/>
      <c r="M222" s="164"/>
      <c r="T222" s="165"/>
      <c r="AT222" s="160" t="s">
        <v>207</v>
      </c>
      <c r="AU222" s="160" t="s">
        <v>86</v>
      </c>
      <c r="AV222" s="13" t="s">
        <v>205</v>
      </c>
      <c r="AW222" s="13" t="s">
        <v>30</v>
      </c>
      <c r="AX222" s="13" t="s">
        <v>80</v>
      </c>
      <c r="AY222" s="160" t="s">
        <v>199</v>
      </c>
    </row>
    <row r="223" spans="2:65" s="1" customFormat="1" ht="24.25" customHeight="1">
      <c r="B223" s="32"/>
      <c r="C223" s="137" t="s">
        <v>307</v>
      </c>
      <c r="D223" s="137" t="s">
        <v>201</v>
      </c>
      <c r="E223" s="138" t="s">
        <v>308</v>
      </c>
      <c r="F223" s="139" t="s">
        <v>309</v>
      </c>
      <c r="G223" s="140" t="s">
        <v>264</v>
      </c>
      <c r="H223" s="141">
        <v>6.9</v>
      </c>
      <c r="I223" s="142"/>
      <c r="J223" s="143">
        <f>ROUND(I223*H223,2)</f>
        <v>0</v>
      </c>
      <c r="K223" s="144"/>
      <c r="L223" s="32"/>
      <c r="M223" s="145" t="s">
        <v>1</v>
      </c>
      <c r="N223" s="146" t="s">
        <v>39</v>
      </c>
      <c r="P223" s="147">
        <f>O223*H223</f>
        <v>0</v>
      </c>
      <c r="Q223" s="147">
        <v>3.0699999999999998E-3</v>
      </c>
      <c r="R223" s="147">
        <f>Q223*H223</f>
        <v>2.1183E-2</v>
      </c>
      <c r="S223" s="147">
        <v>0</v>
      </c>
      <c r="T223" s="148">
        <f>S223*H223</f>
        <v>0</v>
      </c>
      <c r="AR223" s="149" t="s">
        <v>205</v>
      </c>
      <c r="AT223" s="149" t="s">
        <v>201</v>
      </c>
      <c r="AU223" s="149" t="s">
        <v>86</v>
      </c>
      <c r="AY223" s="17" t="s">
        <v>199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86</v>
      </c>
      <c r="BK223" s="150">
        <f>ROUND(I223*H223,2)</f>
        <v>0</v>
      </c>
      <c r="BL223" s="17" t="s">
        <v>205</v>
      </c>
      <c r="BM223" s="149" t="s">
        <v>3361</v>
      </c>
    </row>
    <row r="224" spans="2:65" s="12" customFormat="1" ht="12">
      <c r="B224" s="151"/>
      <c r="D224" s="152" t="s">
        <v>207</v>
      </c>
      <c r="E224" s="153" t="s">
        <v>1</v>
      </c>
      <c r="F224" s="154" t="s">
        <v>311</v>
      </c>
      <c r="H224" s="155">
        <v>6.9</v>
      </c>
      <c r="I224" s="156"/>
      <c r="L224" s="151"/>
      <c r="M224" s="157"/>
      <c r="T224" s="158"/>
      <c r="AT224" s="153" t="s">
        <v>207</v>
      </c>
      <c r="AU224" s="153" t="s">
        <v>86</v>
      </c>
      <c r="AV224" s="12" t="s">
        <v>86</v>
      </c>
      <c r="AW224" s="12" t="s">
        <v>30</v>
      </c>
      <c r="AX224" s="12" t="s">
        <v>73</v>
      </c>
      <c r="AY224" s="153" t="s">
        <v>199</v>
      </c>
    </row>
    <row r="225" spans="2:65" s="13" customFormat="1" ht="12">
      <c r="B225" s="159"/>
      <c r="D225" s="152" t="s">
        <v>207</v>
      </c>
      <c r="E225" s="160" t="s">
        <v>1</v>
      </c>
      <c r="F225" s="161" t="s">
        <v>312</v>
      </c>
      <c r="H225" s="162">
        <v>6.9</v>
      </c>
      <c r="I225" s="163"/>
      <c r="L225" s="159"/>
      <c r="M225" s="164"/>
      <c r="T225" s="165"/>
      <c r="AT225" s="160" t="s">
        <v>207</v>
      </c>
      <c r="AU225" s="160" t="s">
        <v>86</v>
      </c>
      <c r="AV225" s="13" t="s">
        <v>205</v>
      </c>
      <c r="AW225" s="13" t="s">
        <v>30</v>
      </c>
      <c r="AX225" s="13" t="s">
        <v>80</v>
      </c>
      <c r="AY225" s="160" t="s">
        <v>199</v>
      </c>
    </row>
    <row r="226" spans="2:65" s="1" customFormat="1" ht="24.25" customHeight="1">
      <c r="B226" s="32"/>
      <c r="C226" s="137" t="s">
        <v>313</v>
      </c>
      <c r="D226" s="137" t="s">
        <v>201</v>
      </c>
      <c r="E226" s="138" t="s">
        <v>314</v>
      </c>
      <c r="F226" s="139" t="s">
        <v>315</v>
      </c>
      <c r="G226" s="140" t="s">
        <v>213</v>
      </c>
      <c r="H226" s="141">
        <v>40.481000000000002</v>
      </c>
      <c r="I226" s="142"/>
      <c r="J226" s="143">
        <f>ROUND(I226*H226,2)</f>
        <v>0</v>
      </c>
      <c r="K226" s="144"/>
      <c r="L226" s="32"/>
      <c r="M226" s="145" t="s">
        <v>1</v>
      </c>
      <c r="N226" s="146" t="s">
        <v>39</v>
      </c>
      <c r="P226" s="147">
        <f>O226*H226</f>
        <v>0</v>
      </c>
      <c r="Q226" s="147">
        <v>2.16</v>
      </c>
      <c r="R226" s="147">
        <f>Q226*H226</f>
        <v>87.438960000000009</v>
      </c>
      <c r="S226" s="147">
        <v>0</v>
      </c>
      <c r="T226" s="148">
        <f>S226*H226</f>
        <v>0</v>
      </c>
      <c r="AR226" s="149" t="s">
        <v>205</v>
      </c>
      <c r="AT226" s="149" t="s">
        <v>201</v>
      </c>
      <c r="AU226" s="149" t="s">
        <v>86</v>
      </c>
      <c r="AY226" s="17" t="s">
        <v>199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86</v>
      </c>
      <c r="BK226" s="150">
        <f>ROUND(I226*H226,2)</f>
        <v>0</v>
      </c>
      <c r="BL226" s="17" t="s">
        <v>205</v>
      </c>
      <c r="BM226" s="149" t="s">
        <v>3362</v>
      </c>
    </row>
    <row r="227" spans="2:65" s="12" customFormat="1" ht="12">
      <c r="B227" s="151"/>
      <c r="D227" s="152" t="s">
        <v>207</v>
      </c>
      <c r="E227" s="153" t="s">
        <v>1</v>
      </c>
      <c r="F227" s="154" t="s">
        <v>317</v>
      </c>
      <c r="H227" s="155">
        <v>40.481000000000002</v>
      </c>
      <c r="I227" s="156"/>
      <c r="L227" s="151"/>
      <c r="M227" s="157"/>
      <c r="T227" s="158"/>
      <c r="AT227" s="153" t="s">
        <v>207</v>
      </c>
      <c r="AU227" s="153" t="s">
        <v>86</v>
      </c>
      <c r="AV227" s="12" t="s">
        <v>86</v>
      </c>
      <c r="AW227" s="12" t="s">
        <v>30</v>
      </c>
      <c r="AX227" s="12" t="s">
        <v>73</v>
      </c>
      <c r="AY227" s="153" t="s">
        <v>199</v>
      </c>
    </row>
    <row r="228" spans="2:65" s="13" customFormat="1" ht="24">
      <c r="B228" s="159"/>
      <c r="D228" s="152" t="s">
        <v>207</v>
      </c>
      <c r="E228" s="160" t="s">
        <v>1</v>
      </c>
      <c r="F228" s="161" t="s">
        <v>318</v>
      </c>
      <c r="H228" s="162">
        <v>40.481000000000002</v>
      </c>
      <c r="I228" s="163"/>
      <c r="L228" s="159"/>
      <c r="M228" s="164"/>
      <c r="T228" s="165"/>
      <c r="AT228" s="160" t="s">
        <v>207</v>
      </c>
      <c r="AU228" s="160" t="s">
        <v>86</v>
      </c>
      <c r="AV228" s="13" t="s">
        <v>205</v>
      </c>
      <c r="AW228" s="13" t="s">
        <v>30</v>
      </c>
      <c r="AX228" s="13" t="s">
        <v>80</v>
      </c>
      <c r="AY228" s="160" t="s">
        <v>199</v>
      </c>
    </row>
    <row r="229" spans="2:65" s="1" customFormat="1" ht="24.25" customHeight="1">
      <c r="B229" s="32"/>
      <c r="C229" s="137" t="s">
        <v>319</v>
      </c>
      <c r="D229" s="137" t="s">
        <v>201</v>
      </c>
      <c r="E229" s="138" t="s">
        <v>320</v>
      </c>
      <c r="F229" s="139" t="s">
        <v>321</v>
      </c>
      <c r="G229" s="140" t="s">
        <v>204</v>
      </c>
      <c r="H229" s="141">
        <v>323.84500000000003</v>
      </c>
      <c r="I229" s="142"/>
      <c r="J229" s="143">
        <f>ROUND(I229*H229,2)</f>
        <v>0</v>
      </c>
      <c r="K229" s="144"/>
      <c r="L229" s="32"/>
      <c r="M229" s="145" t="s">
        <v>1</v>
      </c>
      <c r="N229" s="146" t="s">
        <v>39</v>
      </c>
      <c r="P229" s="147">
        <f>O229*H229</f>
        <v>0</v>
      </c>
      <c r="Q229" s="147">
        <v>1E-4</v>
      </c>
      <c r="R229" s="147">
        <f>Q229*H229</f>
        <v>3.2384500000000004E-2</v>
      </c>
      <c r="S229" s="147">
        <v>0</v>
      </c>
      <c r="T229" s="148">
        <f>S229*H229</f>
        <v>0</v>
      </c>
      <c r="AR229" s="149" t="s">
        <v>205</v>
      </c>
      <c r="AT229" s="149" t="s">
        <v>201</v>
      </c>
      <c r="AU229" s="149" t="s">
        <v>86</v>
      </c>
      <c r="AY229" s="17" t="s">
        <v>199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86</v>
      </c>
      <c r="BK229" s="150">
        <f>ROUND(I229*H229,2)</f>
        <v>0</v>
      </c>
      <c r="BL229" s="17" t="s">
        <v>205</v>
      </c>
      <c r="BM229" s="149" t="s">
        <v>3363</v>
      </c>
    </row>
    <row r="230" spans="2:65" s="12" customFormat="1" ht="12">
      <c r="B230" s="151"/>
      <c r="D230" s="152" t="s">
        <v>207</v>
      </c>
      <c r="E230" s="153" t="s">
        <v>1</v>
      </c>
      <c r="F230" s="154" t="s">
        <v>323</v>
      </c>
      <c r="H230" s="155">
        <v>323.84500000000003</v>
      </c>
      <c r="I230" s="156"/>
      <c r="L230" s="151"/>
      <c r="M230" s="157"/>
      <c r="T230" s="158"/>
      <c r="AT230" s="153" t="s">
        <v>207</v>
      </c>
      <c r="AU230" s="153" t="s">
        <v>86</v>
      </c>
      <c r="AV230" s="12" t="s">
        <v>86</v>
      </c>
      <c r="AW230" s="12" t="s">
        <v>30</v>
      </c>
      <c r="AX230" s="12" t="s">
        <v>73</v>
      </c>
      <c r="AY230" s="153" t="s">
        <v>199</v>
      </c>
    </row>
    <row r="231" spans="2:65" s="13" customFormat="1" ht="12">
      <c r="B231" s="159"/>
      <c r="D231" s="152" t="s">
        <v>207</v>
      </c>
      <c r="E231" s="160" t="s">
        <v>1</v>
      </c>
      <c r="F231" s="161" t="s">
        <v>324</v>
      </c>
      <c r="H231" s="162">
        <v>323.84500000000003</v>
      </c>
      <c r="I231" s="163"/>
      <c r="L231" s="159"/>
      <c r="M231" s="164"/>
      <c r="T231" s="165"/>
      <c r="AT231" s="160" t="s">
        <v>207</v>
      </c>
      <c r="AU231" s="160" t="s">
        <v>86</v>
      </c>
      <c r="AV231" s="13" t="s">
        <v>205</v>
      </c>
      <c r="AW231" s="13" t="s">
        <v>30</v>
      </c>
      <c r="AX231" s="13" t="s">
        <v>80</v>
      </c>
      <c r="AY231" s="160" t="s">
        <v>199</v>
      </c>
    </row>
    <row r="232" spans="2:65" s="1" customFormat="1" ht="24.25" customHeight="1">
      <c r="B232" s="32"/>
      <c r="C232" s="173" t="s">
        <v>7</v>
      </c>
      <c r="D232" s="173" t="s">
        <v>288</v>
      </c>
      <c r="E232" s="174" t="s">
        <v>325</v>
      </c>
      <c r="F232" s="175" t="s">
        <v>326</v>
      </c>
      <c r="G232" s="176" t="s">
        <v>204</v>
      </c>
      <c r="H232" s="177">
        <v>372.42200000000003</v>
      </c>
      <c r="I232" s="178"/>
      <c r="J232" s="179">
        <f>ROUND(I232*H232,2)</f>
        <v>0</v>
      </c>
      <c r="K232" s="180"/>
      <c r="L232" s="181"/>
      <c r="M232" s="182" t="s">
        <v>1</v>
      </c>
      <c r="N232" s="183" t="s">
        <v>39</v>
      </c>
      <c r="P232" s="147">
        <f>O232*H232</f>
        <v>0</v>
      </c>
      <c r="Q232" s="147">
        <v>2.1000000000000001E-4</v>
      </c>
      <c r="R232" s="147">
        <f>Q232*H232</f>
        <v>7.8208620000000006E-2</v>
      </c>
      <c r="S232" s="147">
        <v>0</v>
      </c>
      <c r="T232" s="148">
        <f>S232*H232</f>
        <v>0</v>
      </c>
      <c r="AR232" s="149" t="s">
        <v>250</v>
      </c>
      <c r="AT232" s="149" t="s">
        <v>288</v>
      </c>
      <c r="AU232" s="149" t="s">
        <v>86</v>
      </c>
      <c r="AY232" s="17" t="s">
        <v>199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86</v>
      </c>
      <c r="BK232" s="150">
        <f>ROUND(I232*H232,2)</f>
        <v>0</v>
      </c>
      <c r="BL232" s="17" t="s">
        <v>205</v>
      </c>
      <c r="BM232" s="149" t="s">
        <v>3364</v>
      </c>
    </row>
    <row r="233" spans="2:65" s="12" customFormat="1" ht="12">
      <c r="B233" s="151"/>
      <c r="D233" s="152" t="s">
        <v>207</v>
      </c>
      <c r="E233" s="153" t="s">
        <v>1</v>
      </c>
      <c r="F233" s="154" t="s">
        <v>328</v>
      </c>
      <c r="H233" s="155">
        <v>372.42200000000003</v>
      </c>
      <c r="I233" s="156"/>
      <c r="L233" s="151"/>
      <c r="M233" s="157"/>
      <c r="T233" s="158"/>
      <c r="AT233" s="153" t="s">
        <v>207</v>
      </c>
      <c r="AU233" s="153" t="s">
        <v>86</v>
      </c>
      <c r="AV233" s="12" t="s">
        <v>86</v>
      </c>
      <c r="AW233" s="12" t="s">
        <v>30</v>
      </c>
      <c r="AX233" s="12" t="s">
        <v>73</v>
      </c>
      <c r="AY233" s="153" t="s">
        <v>199</v>
      </c>
    </row>
    <row r="234" spans="2:65" s="13" customFormat="1" ht="12">
      <c r="B234" s="159"/>
      <c r="D234" s="152" t="s">
        <v>207</v>
      </c>
      <c r="E234" s="160" t="s">
        <v>1</v>
      </c>
      <c r="F234" s="161" t="s">
        <v>209</v>
      </c>
      <c r="H234" s="162">
        <v>372.42200000000003</v>
      </c>
      <c r="I234" s="163"/>
      <c r="L234" s="159"/>
      <c r="M234" s="164"/>
      <c r="T234" s="165"/>
      <c r="AT234" s="160" t="s">
        <v>207</v>
      </c>
      <c r="AU234" s="160" t="s">
        <v>86</v>
      </c>
      <c r="AV234" s="13" t="s">
        <v>205</v>
      </c>
      <c r="AW234" s="13" t="s">
        <v>30</v>
      </c>
      <c r="AX234" s="13" t="s">
        <v>80</v>
      </c>
      <c r="AY234" s="160" t="s">
        <v>199</v>
      </c>
    </row>
    <row r="235" spans="2:65" s="1" customFormat="1" ht="16.5" customHeight="1">
      <c r="B235" s="32"/>
      <c r="C235" s="137" t="s">
        <v>329</v>
      </c>
      <c r="D235" s="137" t="s">
        <v>201</v>
      </c>
      <c r="E235" s="138" t="s">
        <v>330</v>
      </c>
      <c r="F235" s="139" t="s">
        <v>331</v>
      </c>
      <c r="G235" s="140" t="s">
        <v>204</v>
      </c>
      <c r="H235" s="141">
        <v>323.84500000000003</v>
      </c>
      <c r="I235" s="142"/>
      <c r="J235" s="143">
        <f>ROUND(I235*H235,2)</f>
        <v>0</v>
      </c>
      <c r="K235" s="144"/>
      <c r="L235" s="32"/>
      <c r="M235" s="145" t="s">
        <v>1</v>
      </c>
      <c r="N235" s="146" t="s">
        <v>39</v>
      </c>
      <c r="P235" s="147">
        <f>O235*H235</f>
        <v>0</v>
      </c>
      <c r="Q235" s="147">
        <v>1.2999999999999999E-4</v>
      </c>
      <c r="R235" s="147">
        <f>Q235*H235</f>
        <v>4.2099850000000001E-2</v>
      </c>
      <c r="S235" s="147">
        <v>0</v>
      </c>
      <c r="T235" s="148">
        <f>S235*H235</f>
        <v>0</v>
      </c>
      <c r="AR235" s="149" t="s">
        <v>205</v>
      </c>
      <c r="AT235" s="149" t="s">
        <v>201</v>
      </c>
      <c r="AU235" s="149" t="s">
        <v>86</v>
      </c>
      <c r="AY235" s="17" t="s">
        <v>199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86</v>
      </c>
      <c r="BK235" s="150">
        <f>ROUND(I235*H235,2)</f>
        <v>0</v>
      </c>
      <c r="BL235" s="17" t="s">
        <v>205</v>
      </c>
      <c r="BM235" s="149" t="s">
        <v>3365</v>
      </c>
    </row>
    <row r="236" spans="2:65" s="12" customFormat="1" ht="12">
      <c r="B236" s="151"/>
      <c r="D236" s="152" t="s">
        <v>207</v>
      </c>
      <c r="E236" s="153" t="s">
        <v>1</v>
      </c>
      <c r="F236" s="154" t="s">
        <v>323</v>
      </c>
      <c r="H236" s="155">
        <v>323.84500000000003</v>
      </c>
      <c r="I236" s="156"/>
      <c r="L236" s="151"/>
      <c r="M236" s="157"/>
      <c r="T236" s="158"/>
      <c r="AT236" s="153" t="s">
        <v>207</v>
      </c>
      <c r="AU236" s="153" t="s">
        <v>86</v>
      </c>
      <c r="AV236" s="12" t="s">
        <v>86</v>
      </c>
      <c r="AW236" s="12" t="s">
        <v>30</v>
      </c>
      <c r="AX236" s="12" t="s">
        <v>73</v>
      </c>
      <c r="AY236" s="153" t="s">
        <v>199</v>
      </c>
    </row>
    <row r="237" spans="2:65" s="13" customFormat="1" ht="12">
      <c r="B237" s="159"/>
      <c r="D237" s="152" t="s">
        <v>207</v>
      </c>
      <c r="E237" s="160" t="s">
        <v>1</v>
      </c>
      <c r="F237" s="161" t="s">
        <v>333</v>
      </c>
      <c r="H237" s="162">
        <v>323.84500000000003</v>
      </c>
      <c r="I237" s="163"/>
      <c r="L237" s="159"/>
      <c r="M237" s="164"/>
      <c r="T237" s="165"/>
      <c r="AT237" s="160" t="s">
        <v>207</v>
      </c>
      <c r="AU237" s="160" t="s">
        <v>86</v>
      </c>
      <c r="AV237" s="13" t="s">
        <v>205</v>
      </c>
      <c r="AW237" s="13" t="s">
        <v>30</v>
      </c>
      <c r="AX237" s="13" t="s">
        <v>80</v>
      </c>
      <c r="AY237" s="160" t="s">
        <v>199</v>
      </c>
    </row>
    <row r="238" spans="2:65" s="1" customFormat="1" ht="16.5" customHeight="1">
      <c r="B238" s="32"/>
      <c r="C238" s="137" t="s">
        <v>334</v>
      </c>
      <c r="D238" s="137" t="s">
        <v>201</v>
      </c>
      <c r="E238" s="138" t="s">
        <v>335</v>
      </c>
      <c r="F238" s="139" t="s">
        <v>336</v>
      </c>
      <c r="G238" s="140" t="s">
        <v>204</v>
      </c>
      <c r="H238" s="141">
        <v>23.1</v>
      </c>
      <c r="I238" s="142"/>
      <c r="J238" s="143">
        <f>ROUND(I238*H238,2)</f>
        <v>0</v>
      </c>
      <c r="K238" s="144"/>
      <c r="L238" s="32"/>
      <c r="M238" s="145" t="s">
        <v>1</v>
      </c>
      <c r="N238" s="146" t="s">
        <v>39</v>
      </c>
      <c r="P238" s="147">
        <f>O238*H238</f>
        <v>0</v>
      </c>
      <c r="Q238" s="147">
        <v>2.47E-3</v>
      </c>
      <c r="R238" s="147">
        <f>Q238*H238</f>
        <v>5.7057000000000004E-2</v>
      </c>
      <c r="S238" s="147">
        <v>0</v>
      </c>
      <c r="T238" s="148">
        <f>S238*H238</f>
        <v>0</v>
      </c>
      <c r="AR238" s="149" t="s">
        <v>205</v>
      </c>
      <c r="AT238" s="149" t="s">
        <v>201</v>
      </c>
      <c r="AU238" s="149" t="s">
        <v>86</v>
      </c>
      <c r="AY238" s="17" t="s">
        <v>199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86</v>
      </c>
      <c r="BK238" s="150">
        <f>ROUND(I238*H238,2)</f>
        <v>0</v>
      </c>
      <c r="BL238" s="17" t="s">
        <v>205</v>
      </c>
      <c r="BM238" s="149" t="s">
        <v>3366</v>
      </c>
    </row>
    <row r="239" spans="2:65" s="12" customFormat="1" ht="24">
      <c r="B239" s="151"/>
      <c r="D239" s="152" t="s">
        <v>207</v>
      </c>
      <c r="E239" s="153" t="s">
        <v>1</v>
      </c>
      <c r="F239" s="154" t="s">
        <v>338</v>
      </c>
      <c r="H239" s="155">
        <v>23.1</v>
      </c>
      <c r="I239" s="156"/>
      <c r="L239" s="151"/>
      <c r="M239" s="157"/>
      <c r="T239" s="158"/>
      <c r="AT239" s="153" t="s">
        <v>207</v>
      </c>
      <c r="AU239" s="153" t="s">
        <v>86</v>
      </c>
      <c r="AV239" s="12" t="s">
        <v>86</v>
      </c>
      <c r="AW239" s="12" t="s">
        <v>30</v>
      </c>
      <c r="AX239" s="12" t="s">
        <v>73</v>
      </c>
      <c r="AY239" s="153" t="s">
        <v>199</v>
      </c>
    </row>
    <row r="240" spans="2:65" s="13" customFormat="1" ht="12">
      <c r="B240" s="159"/>
      <c r="D240" s="152" t="s">
        <v>207</v>
      </c>
      <c r="E240" s="160" t="s">
        <v>1</v>
      </c>
      <c r="F240" s="161" t="s">
        <v>339</v>
      </c>
      <c r="H240" s="162">
        <v>23.1</v>
      </c>
      <c r="I240" s="163"/>
      <c r="L240" s="159"/>
      <c r="M240" s="164"/>
      <c r="T240" s="165"/>
      <c r="AT240" s="160" t="s">
        <v>207</v>
      </c>
      <c r="AU240" s="160" t="s">
        <v>86</v>
      </c>
      <c r="AV240" s="13" t="s">
        <v>205</v>
      </c>
      <c r="AW240" s="13" t="s">
        <v>30</v>
      </c>
      <c r="AX240" s="13" t="s">
        <v>80</v>
      </c>
      <c r="AY240" s="160" t="s">
        <v>199</v>
      </c>
    </row>
    <row r="241" spans="2:65" s="1" customFormat="1" ht="16.5" customHeight="1">
      <c r="B241" s="32"/>
      <c r="C241" s="137" t="s">
        <v>340</v>
      </c>
      <c r="D241" s="137" t="s">
        <v>201</v>
      </c>
      <c r="E241" s="138" t="s">
        <v>341</v>
      </c>
      <c r="F241" s="139" t="s">
        <v>342</v>
      </c>
      <c r="G241" s="140" t="s">
        <v>204</v>
      </c>
      <c r="H241" s="141">
        <v>23.1</v>
      </c>
      <c r="I241" s="142"/>
      <c r="J241" s="143">
        <f>ROUND(I241*H241,2)</f>
        <v>0</v>
      </c>
      <c r="K241" s="144"/>
      <c r="L241" s="32"/>
      <c r="M241" s="145" t="s">
        <v>1</v>
      </c>
      <c r="N241" s="146" t="s">
        <v>39</v>
      </c>
      <c r="P241" s="147">
        <f>O241*H241</f>
        <v>0</v>
      </c>
      <c r="Q241" s="147">
        <v>0</v>
      </c>
      <c r="R241" s="147">
        <f>Q241*H241</f>
        <v>0</v>
      </c>
      <c r="S241" s="147">
        <v>0</v>
      </c>
      <c r="T241" s="148">
        <f>S241*H241</f>
        <v>0</v>
      </c>
      <c r="AR241" s="149" t="s">
        <v>205</v>
      </c>
      <c r="AT241" s="149" t="s">
        <v>201</v>
      </c>
      <c r="AU241" s="149" t="s">
        <v>86</v>
      </c>
      <c r="AY241" s="17" t="s">
        <v>199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86</v>
      </c>
      <c r="BK241" s="150">
        <f>ROUND(I241*H241,2)</f>
        <v>0</v>
      </c>
      <c r="BL241" s="17" t="s">
        <v>205</v>
      </c>
      <c r="BM241" s="149" t="s">
        <v>3367</v>
      </c>
    </row>
    <row r="242" spans="2:65" s="12" customFormat="1" ht="24">
      <c r="B242" s="151"/>
      <c r="D242" s="152" t="s">
        <v>207</v>
      </c>
      <c r="E242" s="153" t="s">
        <v>1</v>
      </c>
      <c r="F242" s="154" t="s">
        <v>338</v>
      </c>
      <c r="H242" s="155">
        <v>23.1</v>
      </c>
      <c r="I242" s="156"/>
      <c r="L242" s="151"/>
      <c r="M242" s="157"/>
      <c r="T242" s="158"/>
      <c r="AT242" s="153" t="s">
        <v>207</v>
      </c>
      <c r="AU242" s="153" t="s">
        <v>86</v>
      </c>
      <c r="AV242" s="12" t="s">
        <v>86</v>
      </c>
      <c r="AW242" s="12" t="s">
        <v>30</v>
      </c>
      <c r="AX242" s="12" t="s">
        <v>73</v>
      </c>
      <c r="AY242" s="153" t="s">
        <v>199</v>
      </c>
    </row>
    <row r="243" spans="2:65" s="13" customFormat="1" ht="12">
      <c r="B243" s="159"/>
      <c r="D243" s="152" t="s">
        <v>207</v>
      </c>
      <c r="E243" s="160" t="s">
        <v>1</v>
      </c>
      <c r="F243" s="161" t="s">
        <v>344</v>
      </c>
      <c r="H243" s="162">
        <v>23.1</v>
      </c>
      <c r="I243" s="163"/>
      <c r="L243" s="159"/>
      <c r="M243" s="164"/>
      <c r="T243" s="165"/>
      <c r="AT243" s="160" t="s">
        <v>207</v>
      </c>
      <c r="AU243" s="160" t="s">
        <v>86</v>
      </c>
      <c r="AV243" s="13" t="s">
        <v>205</v>
      </c>
      <c r="AW243" s="13" t="s">
        <v>30</v>
      </c>
      <c r="AX243" s="13" t="s">
        <v>80</v>
      </c>
      <c r="AY243" s="160" t="s">
        <v>199</v>
      </c>
    </row>
    <row r="244" spans="2:65" s="1" customFormat="1" ht="33" customHeight="1">
      <c r="B244" s="32"/>
      <c r="C244" s="137" t="s">
        <v>345</v>
      </c>
      <c r="D244" s="137" t="s">
        <v>201</v>
      </c>
      <c r="E244" s="138" t="s">
        <v>346</v>
      </c>
      <c r="F244" s="139" t="s">
        <v>347</v>
      </c>
      <c r="G244" s="140" t="s">
        <v>213</v>
      </c>
      <c r="H244" s="141">
        <v>24.288</v>
      </c>
      <c r="I244" s="142"/>
      <c r="J244" s="143">
        <f>ROUND(I244*H244,2)</f>
        <v>0</v>
      </c>
      <c r="K244" s="144"/>
      <c r="L244" s="32"/>
      <c r="M244" s="145" t="s">
        <v>1</v>
      </c>
      <c r="N244" s="146" t="s">
        <v>39</v>
      </c>
      <c r="P244" s="147">
        <f>O244*H244</f>
        <v>0</v>
      </c>
      <c r="Q244" s="147">
        <v>2.3010199999999998</v>
      </c>
      <c r="R244" s="147">
        <f>Q244*H244</f>
        <v>55.887173759999996</v>
      </c>
      <c r="S244" s="147">
        <v>0</v>
      </c>
      <c r="T244" s="148">
        <f>S244*H244</f>
        <v>0</v>
      </c>
      <c r="AR244" s="149" t="s">
        <v>205</v>
      </c>
      <c r="AT244" s="149" t="s">
        <v>201</v>
      </c>
      <c r="AU244" s="149" t="s">
        <v>86</v>
      </c>
      <c r="AY244" s="17" t="s">
        <v>199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86</v>
      </c>
      <c r="BK244" s="150">
        <f>ROUND(I244*H244,2)</f>
        <v>0</v>
      </c>
      <c r="BL244" s="17" t="s">
        <v>205</v>
      </c>
      <c r="BM244" s="149" t="s">
        <v>3368</v>
      </c>
    </row>
    <row r="245" spans="2:65" s="12" customFormat="1" ht="12">
      <c r="B245" s="151"/>
      <c r="D245" s="152" t="s">
        <v>207</v>
      </c>
      <c r="E245" s="153" t="s">
        <v>1</v>
      </c>
      <c r="F245" s="154" t="s">
        <v>349</v>
      </c>
      <c r="H245" s="155">
        <v>24.288</v>
      </c>
      <c r="I245" s="156"/>
      <c r="L245" s="151"/>
      <c r="M245" s="157"/>
      <c r="T245" s="158"/>
      <c r="AT245" s="153" t="s">
        <v>207</v>
      </c>
      <c r="AU245" s="153" t="s">
        <v>86</v>
      </c>
      <c r="AV245" s="12" t="s">
        <v>86</v>
      </c>
      <c r="AW245" s="12" t="s">
        <v>30</v>
      </c>
      <c r="AX245" s="12" t="s">
        <v>73</v>
      </c>
      <c r="AY245" s="153" t="s">
        <v>199</v>
      </c>
    </row>
    <row r="246" spans="2:65" s="13" customFormat="1" ht="12">
      <c r="B246" s="159"/>
      <c r="D246" s="152" t="s">
        <v>207</v>
      </c>
      <c r="E246" s="160" t="s">
        <v>1</v>
      </c>
      <c r="F246" s="161" t="s">
        <v>3369</v>
      </c>
      <c r="H246" s="162">
        <v>24.288</v>
      </c>
      <c r="I246" s="163"/>
      <c r="L246" s="159"/>
      <c r="M246" s="164"/>
      <c r="T246" s="165"/>
      <c r="AT246" s="160" t="s">
        <v>207</v>
      </c>
      <c r="AU246" s="160" t="s">
        <v>86</v>
      </c>
      <c r="AV246" s="13" t="s">
        <v>205</v>
      </c>
      <c r="AW246" s="13" t="s">
        <v>30</v>
      </c>
      <c r="AX246" s="13" t="s">
        <v>80</v>
      </c>
      <c r="AY246" s="160" t="s">
        <v>199</v>
      </c>
    </row>
    <row r="247" spans="2:65" s="1" customFormat="1" ht="24.25" customHeight="1">
      <c r="B247" s="32"/>
      <c r="C247" s="137" t="s">
        <v>351</v>
      </c>
      <c r="D247" s="137" t="s">
        <v>201</v>
      </c>
      <c r="E247" s="138" t="s">
        <v>352</v>
      </c>
      <c r="F247" s="139" t="s">
        <v>353</v>
      </c>
      <c r="G247" s="140" t="s">
        <v>354</v>
      </c>
      <c r="H247" s="141">
        <v>1</v>
      </c>
      <c r="I247" s="142"/>
      <c r="J247" s="143">
        <f>ROUND(I247*H247,2)</f>
        <v>0</v>
      </c>
      <c r="K247" s="144"/>
      <c r="L247" s="32"/>
      <c r="M247" s="145" t="s">
        <v>1</v>
      </c>
      <c r="N247" s="146" t="s">
        <v>39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205</v>
      </c>
      <c r="AT247" s="149" t="s">
        <v>201</v>
      </c>
      <c r="AU247" s="149" t="s">
        <v>86</v>
      </c>
      <c r="AY247" s="17" t="s">
        <v>199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86</v>
      </c>
      <c r="BK247" s="150">
        <f>ROUND(I247*H247,2)</f>
        <v>0</v>
      </c>
      <c r="BL247" s="17" t="s">
        <v>205</v>
      </c>
      <c r="BM247" s="149" t="s">
        <v>3370</v>
      </c>
    </row>
    <row r="248" spans="2:65" s="1" customFormat="1" ht="24.25" customHeight="1">
      <c r="B248" s="32"/>
      <c r="C248" s="137" t="s">
        <v>356</v>
      </c>
      <c r="D248" s="137" t="s">
        <v>201</v>
      </c>
      <c r="E248" s="138" t="s">
        <v>357</v>
      </c>
      <c r="F248" s="139" t="s">
        <v>358</v>
      </c>
      <c r="G248" s="140" t="s">
        <v>213</v>
      </c>
      <c r="H248" s="141">
        <v>64.244</v>
      </c>
      <c r="I248" s="142"/>
      <c r="J248" s="143">
        <f>ROUND(I248*H248,2)</f>
        <v>0</v>
      </c>
      <c r="K248" s="144"/>
      <c r="L248" s="32"/>
      <c r="M248" s="145" t="s">
        <v>1</v>
      </c>
      <c r="N248" s="146" t="s">
        <v>39</v>
      </c>
      <c r="P248" s="147">
        <f>O248*H248</f>
        <v>0</v>
      </c>
      <c r="Q248" s="147">
        <v>2.5018699999999998</v>
      </c>
      <c r="R248" s="147">
        <f>Q248*H248</f>
        <v>160.73013627999998</v>
      </c>
      <c r="S248" s="147">
        <v>0</v>
      </c>
      <c r="T248" s="148">
        <f>S248*H248</f>
        <v>0</v>
      </c>
      <c r="AR248" s="149" t="s">
        <v>205</v>
      </c>
      <c r="AT248" s="149" t="s">
        <v>201</v>
      </c>
      <c r="AU248" s="149" t="s">
        <v>86</v>
      </c>
      <c r="AY248" s="17" t="s">
        <v>199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86</v>
      </c>
      <c r="BK248" s="150">
        <f>ROUND(I248*H248,2)</f>
        <v>0</v>
      </c>
      <c r="BL248" s="17" t="s">
        <v>205</v>
      </c>
      <c r="BM248" s="149" t="s">
        <v>3371</v>
      </c>
    </row>
    <row r="249" spans="2:65" s="12" customFormat="1" ht="12">
      <c r="B249" s="151"/>
      <c r="D249" s="152" t="s">
        <v>207</v>
      </c>
      <c r="E249" s="153" t="s">
        <v>1</v>
      </c>
      <c r="F249" s="154" t="s">
        <v>360</v>
      </c>
      <c r="H249" s="155">
        <v>64.769000000000005</v>
      </c>
      <c r="I249" s="156"/>
      <c r="L249" s="151"/>
      <c r="M249" s="157"/>
      <c r="T249" s="158"/>
      <c r="AT249" s="153" t="s">
        <v>207</v>
      </c>
      <c r="AU249" s="153" t="s">
        <v>86</v>
      </c>
      <c r="AV249" s="12" t="s">
        <v>86</v>
      </c>
      <c r="AW249" s="12" t="s">
        <v>30</v>
      </c>
      <c r="AX249" s="12" t="s">
        <v>73</v>
      </c>
      <c r="AY249" s="153" t="s">
        <v>199</v>
      </c>
    </row>
    <row r="250" spans="2:65" s="12" customFormat="1" ht="12">
      <c r="B250" s="151"/>
      <c r="D250" s="152" t="s">
        <v>207</v>
      </c>
      <c r="E250" s="153" t="s">
        <v>1</v>
      </c>
      <c r="F250" s="154" t="s">
        <v>361</v>
      </c>
      <c r="H250" s="155">
        <v>-0.52500000000000002</v>
      </c>
      <c r="I250" s="156"/>
      <c r="L250" s="151"/>
      <c r="M250" s="157"/>
      <c r="T250" s="158"/>
      <c r="AT250" s="153" t="s">
        <v>207</v>
      </c>
      <c r="AU250" s="153" t="s">
        <v>86</v>
      </c>
      <c r="AV250" s="12" t="s">
        <v>86</v>
      </c>
      <c r="AW250" s="12" t="s">
        <v>30</v>
      </c>
      <c r="AX250" s="12" t="s">
        <v>73</v>
      </c>
      <c r="AY250" s="153" t="s">
        <v>199</v>
      </c>
    </row>
    <row r="251" spans="2:65" s="13" customFormat="1" ht="12">
      <c r="B251" s="159"/>
      <c r="D251" s="152" t="s">
        <v>207</v>
      </c>
      <c r="E251" s="160" t="s">
        <v>1</v>
      </c>
      <c r="F251" s="161" t="s">
        <v>362</v>
      </c>
      <c r="H251" s="162">
        <v>64.244</v>
      </c>
      <c r="I251" s="163"/>
      <c r="L251" s="159"/>
      <c r="M251" s="164"/>
      <c r="T251" s="165"/>
      <c r="AT251" s="160" t="s">
        <v>207</v>
      </c>
      <c r="AU251" s="160" t="s">
        <v>86</v>
      </c>
      <c r="AV251" s="13" t="s">
        <v>205</v>
      </c>
      <c r="AW251" s="13" t="s">
        <v>30</v>
      </c>
      <c r="AX251" s="13" t="s">
        <v>80</v>
      </c>
      <c r="AY251" s="160" t="s">
        <v>199</v>
      </c>
    </row>
    <row r="252" spans="2:65" s="1" customFormat="1" ht="21.75" customHeight="1">
      <c r="B252" s="32"/>
      <c r="C252" s="137" t="s">
        <v>363</v>
      </c>
      <c r="D252" s="137" t="s">
        <v>201</v>
      </c>
      <c r="E252" s="138" t="s">
        <v>364</v>
      </c>
      <c r="F252" s="139" t="s">
        <v>365</v>
      </c>
      <c r="G252" s="140" t="s">
        <v>247</v>
      </c>
      <c r="H252" s="141">
        <v>9.3559999999999999</v>
      </c>
      <c r="I252" s="142"/>
      <c r="J252" s="143">
        <f>ROUND(I252*H252,2)</f>
        <v>0</v>
      </c>
      <c r="K252" s="144"/>
      <c r="L252" s="32"/>
      <c r="M252" s="145" t="s">
        <v>1</v>
      </c>
      <c r="N252" s="146" t="s">
        <v>39</v>
      </c>
      <c r="P252" s="147">
        <f>O252*H252</f>
        <v>0</v>
      </c>
      <c r="Q252" s="147">
        <v>1.0606199999999999</v>
      </c>
      <c r="R252" s="147">
        <f>Q252*H252</f>
        <v>9.9231607199999985</v>
      </c>
      <c r="S252" s="147">
        <v>0</v>
      </c>
      <c r="T252" s="148">
        <f>S252*H252</f>
        <v>0</v>
      </c>
      <c r="AR252" s="149" t="s">
        <v>205</v>
      </c>
      <c r="AT252" s="149" t="s">
        <v>201</v>
      </c>
      <c r="AU252" s="149" t="s">
        <v>86</v>
      </c>
      <c r="AY252" s="17" t="s">
        <v>199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86</v>
      </c>
      <c r="BK252" s="150">
        <f>ROUND(I252*H252,2)</f>
        <v>0</v>
      </c>
      <c r="BL252" s="17" t="s">
        <v>205</v>
      </c>
      <c r="BM252" s="149" t="s">
        <v>3372</v>
      </c>
    </row>
    <row r="253" spans="2:65" s="12" customFormat="1" ht="12">
      <c r="B253" s="151"/>
      <c r="D253" s="152" t="s">
        <v>207</v>
      </c>
      <c r="E253" s="153" t="s">
        <v>1</v>
      </c>
      <c r="F253" s="154" t="s">
        <v>3373</v>
      </c>
      <c r="H253" s="155">
        <v>9.3559999999999999</v>
      </c>
      <c r="I253" s="156"/>
      <c r="L253" s="151"/>
      <c r="M253" s="157"/>
      <c r="T253" s="158"/>
      <c r="AT253" s="153" t="s">
        <v>207</v>
      </c>
      <c r="AU253" s="153" t="s">
        <v>86</v>
      </c>
      <c r="AV253" s="12" t="s">
        <v>86</v>
      </c>
      <c r="AW253" s="12" t="s">
        <v>30</v>
      </c>
      <c r="AX253" s="12" t="s">
        <v>73</v>
      </c>
      <c r="AY253" s="153" t="s">
        <v>199</v>
      </c>
    </row>
    <row r="254" spans="2:65" s="13" customFormat="1" ht="12">
      <c r="B254" s="159"/>
      <c r="D254" s="152" t="s">
        <v>207</v>
      </c>
      <c r="E254" s="160" t="s">
        <v>1</v>
      </c>
      <c r="F254" s="161" t="s">
        <v>368</v>
      </c>
      <c r="H254" s="162">
        <v>9.3559999999999999</v>
      </c>
      <c r="I254" s="163"/>
      <c r="L254" s="159"/>
      <c r="M254" s="164"/>
      <c r="T254" s="165"/>
      <c r="AT254" s="160" t="s">
        <v>207</v>
      </c>
      <c r="AU254" s="160" t="s">
        <v>86</v>
      </c>
      <c r="AV254" s="13" t="s">
        <v>205</v>
      </c>
      <c r="AW254" s="13" t="s">
        <v>30</v>
      </c>
      <c r="AX254" s="13" t="s">
        <v>80</v>
      </c>
      <c r="AY254" s="160" t="s">
        <v>199</v>
      </c>
    </row>
    <row r="255" spans="2:65" s="1" customFormat="1" ht="24.25" customHeight="1">
      <c r="B255" s="32"/>
      <c r="C255" s="137" t="s">
        <v>369</v>
      </c>
      <c r="D255" s="137" t="s">
        <v>201</v>
      </c>
      <c r="E255" s="138" t="s">
        <v>370</v>
      </c>
      <c r="F255" s="139" t="s">
        <v>371</v>
      </c>
      <c r="G255" s="140" t="s">
        <v>213</v>
      </c>
      <c r="H255" s="141">
        <v>1.5840000000000001</v>
      </c>
      <c r="I255" s="142"/>
      <c r="J255" s="143">
        <f>ROUND(I255*H255,2)</f>
        <v>0</v>
      </c>
      <c r="K255" s="144"/>
      <c r="L255" s="32"/>
      <c r="M255" s="145" t="s">
        <v>1</v>
      </c>
      <c r="N255" s="146" t="s">
        <v>39</v>
      </c>
      <c r="P255" s="147">
        <f>O255*H255</f>
        <v>0</v>
      </c>
      <c r="Q255" s="147">
        <v>2.5018699999999998</v>
      </c>
      <c r="R255" s="147">
        <f>Q255*H255</f>
        <v>3.9629620800000001</v>
      </c>
      <c r="S255" s="147">
        <v>0</v>
      </c>
      <c r="T255" s="148">
        <f>S255*H255</f>
        <v>0</v>
      </c>
      <c r="AR255" s="149" t="s">
        <v>205</v>
      </c>
      <c r="AT255" s="149" t="s">
        <v>201</v>
      </c>
      <c r="AU255" s="149" t="s">
        <v>86</v>
      </c>
      <c r="AY255" s="17" t="s">
        <v>199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86</v>
      </c>
      <c r="BK255" s="150">
        <f>ROUND(I255*H255,2)</f>
        <v>0</v>
      </c>
      <c r="BL255" s="17" t="s">
        <v>205</v>
      </c>
      <c r="BM255" s="149" t="s">
        <v>3374</v>
      </c>
    </row>
    <row r="256" spans="2:65" s="12" customFormat="1" ht="12">
      <c r="B256" s="151"/>
      <c r="D256" s="152" t="s">
        <v>207</v>
      </c>
      <c r="E256" s="153" t="s">
        <v>1</v>
      </c>
      <c r="F256" s="154" t="s">
        <v>373</v>
      </c>
      <c r="H256" s="155">
        <v>1.5840000000000001</v>
      </c>
      <c r="I256" s="156"/>
      <c r="L256" s="151"/>
      <c r="M256" s="157"/>
      <c r="T256" s="158"/>
      <c r="AT256" s="153" t="s">
        <v>207</v>
      </c>
      <c r="AU256" s="153" t="s">
        <v>86</v>
      </c>
      <c r="AV256" s="12" t="s">
        <v>86</v>
      </c>
      <c r="AW256" s="12" t="s">
        <v>30</v>
      </c>
      <c r="AX256" s="12" t="s">
        <v>73</v>
      </c>
      <c r="AY256" s="153" t="s">
        <v>199</v>
      </c>
    </row>
    <row r="257" spans="2:65" s="13" customFormat="1" ht="12">
      <c r="B257" s="159"/>
      <c r="D257" s="152" t="s">
        <v>207</v>
      </c>
      <c r="E257" s="160" t="s">
        <v>1</v>
      </c>
      <c r="F257" s="161" t="s">
        <v>209</v>
      </c>
      <c r="H257" s="162">
        <v>1.5840000000000001</v>
      </c>
      <c r="I257" s="163"/>
      <c r="L257" s="159"/>
      <c r="M257" s="164"/>
      <c r="T257" s="165"/>
      <c r="AT257" s="160" t="s">
        <v>207</v>
      </c>
      <c r="AU257" s="160" t="s">
        <v>86</v>
      </c>
      <c r="AV257" s="13" t="s">
        <v>205</v>
      </c>
      <c r="AW257" s="13" t="s">
        <v>30</v>
      </c>
      <c r="AX257" s="13" t="s">
        <v>80</v>
      </c>
      <c r="AY257" s="160" t="s">
        <v>199</v>
      </c>
    </row>
    <row r="258" spans="2:65" s="1" customFormat="1" ht="21.75" customHeight="1">
      <c r="B258" s="32"/>
      <c r="C258" s="137" t="s">
        <v>374</v>
      </c>
      <c r="D258" s="137" t="s">
        <v>201</v>
      </c>
      <c r="E258" s="138" t="s">
        <v>375</v>
      </c>
      <c r="F258" s="139" t="s">
        <v>376</v>
      </c>
      <c r="G258" s="140" t="s">
        <v>247</v>
      </c>
      <c r="H258" s="141">
        <v>0.20599999999999999</v>
      </c>
      <c r="I258" s="142"/>
      <c r="J258" s="143">
        <f>ROUND(I258*H258,2)</f>
        <v>0</v>
      </c>
      <c r="K258" s="144"/>
      <c r="L258" s="32"/>
      <c r="M258" s="145" t="s">
        <v>1</v>
      </c>
      <c r="N258" s="146" t="s">
        <v>39</v>
      </c>
      <c r="P258" s="147">
        <f>O258*H258</f>
        <v>0</v>
      </c>
      <c r="Q258" s="147">
        <v>1.0606199999999999</v>
      </c>
      <c r="R258" s="147">
        <f>Q258*H258</f>
        <v>0.21848771999999997</v>
      </c>
      <c r="S258" s="147">
        <v>0</v>
      </c>
      <c r="T258" s="148">
        <f>S258*H258</f>
        <v>0</v>
      </c>
      <c r="AR258" s="149" t="s">
        <v>205</v>
      </c>
      <c r="AT258" s="149" t="s">
        <v>201</v>
      </c>
      <c r="AU258" s="149" t="s">
        <v>86</v>
      </c>
      <c r="AY258" s="17" t="s">
        <v>199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86</v>
      </c>
      <c r="BK258" s="150">
        <f>ROUND(I258*H258,2)</f>
        <v>0</v>
      </c>
      <c r="BL258" s="17" t="s">
        <v>205</v>
      </c>
      <c r="BM258" s="149" t="s">
        <v>3375</v>
      </c>
    </row>
    <row r="259" spans="2:65" s="12" customFormat="1" ht="12">
      <c r="B259" s="151"/>
      <c r="D259" s="152" t="s">
        <v>207</v>
      </c>
      <c r="E259" s="153" t="s">
        <v>1</v>
      </c>
      <c r="F259" s="154" t="s">
        <v>378</v>
      </c>
      <c r="H259" s="155">
        <v>0.20599999999999999</v>
      </c>
      <c r="I259" s="156"/>
      <c r="L259" s="151"/>
      <c r="M259" s="157"/>
      <c r="T259" s="158"/>
      <c r="AT259" s="153" t="s">
        <v>207</v>
      </c>
      <c r="AU259" s="153" t="s">
        <v>86</v>
      </c>
      <c r="AV259" s="12" t="s">
        <v>86</v>
      </c>
      <c r="AW259" s="12" t="s">
        <v>30</v>
      </c>
      <c r="AX259" s="12" t="s">
        <v>73</v>
      </c>
      <c r="AY259" s="153" t="s">
        <v>199</v>
      </c>
    </row>
    <row r="260" spans="2:65" s="13" customFormat="1" ht="12">
      <c r="B260" s="159"/>
      <c r="D260" s="152" t="s">
        <v>207</v>
      </c>
      <c r="E260" s="160" t="s">
        <v>1</v>
      </c>
      <c r="F260" s="161" t="s">
        <v>209</v>
      </c>
      <c r="H260" s="162">
        <v>0.20599999999999999</v>
      </c>
      <c r="I260" s="163"/>
      <c r="L260" s="159"/>
      <c r="M260" s="164"/>
      <c r="T260" s="165"/>
      <c r="AT260" s="160" t="s">
        <v>207</v>
      </c>
      <c r="AU260" s="160" t="s">
        <v>86</v>
      </c>
      <c r="AV260" s="13" t="s">
        <v>205</v>
      </c>
      <c r="AW260" s="13" t="s">
        <v>30</v>
      </c>
      <c r="AX260" s="13" t="s">
        <v>80</v>
      </c>
      <c r="AY260" s="160" t="s">
        <v>199</v>
      </c>
    </row>
    <row r="261" spans="2:65" s="1" customFormat="1" ht="16.5" customHeight="1">
      <c r="B261" s="32"/>
      <c r="C261" s="137" t="s">
        <v>379</v>
      </c>
      <c r="D261" s="137" t="s">
        <v>201</v>
      </c>
      <c r="E261" s="138" t="s">
        <v>380</v>
      </c>
      <c r="F261" s="139" t="s">
        <v>381</v>
      </c>
      <c r="G261" s="140" t="s">
        <v>204</v>
      </c>
      <c r="H261" s="141">
        <v>7.92</v>
      </c>
      <c r="I261" s="142"/>
      <c r="J261" s="143">
        <f>ROUND(I261*H261,2)</f>
        <v>0</v>
      </c>
      <c r="K261" s="144"/>
      <c r="L261" s="32"/>
      <c r="M261" s="145" t="s">
        <v>1</v>
      </c>
      <c r="N261" s="146" t="s">
        <v>39</v>
      </c>
      <c r="P261" s="147">
        <f>O261*H261</f>
        <v>0</v>
      </c>
      <c r="Q261" s="147">
        <v>2.64E-3</v>
      </c>
      <c r="R261" s="147">
        <f>Q261*H261</f>
        <v>2.0908799999999998E-2</v>
      </c>
      <c r="S261" s="147">
        <v>0</v>
      </c>
      <c r="T261" s="148">
        <f>S261*H261</f>
        <v>0</v>
      </c>
      <c r="AR261" s="149" t="s">
        <v>205</v>
      </c>
      <c r="AT261" s="149" t="s">
        <v>201</v>
      </c>
      <c r="AU261" s="149" t="s">
        <v>86</v>
      </c>
      <c r="AY261" s="17" t="s">
        <v>199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86</v>
      </c>
      <c r="BK261" s="150">
        <f>ROUND(I261*H261,2)</f>
        <v>0</v>
      </c>
      <c r="BL261" s="17" t="s">
        <v>205</v>
      </c>
      <c r="BM261" s="149" t="s">
        <v>3376</v>
      </c>
    </row>
    <row r="262" spans="2:65" s="12" customFormat="1" ht="12">
      <c r="B262" s="151"/>
      <c r="D262" s="152" t="s">
        <v>207</v>
      </c>
      <c r="E262" s="153" t="s">
        <v>1</v>
      </c>
      <c r="F262" s="154" t="s">
        <v>383</v>
      </c>
      <c r="H262" s="155">
        <v>7.92</v>
      </c>
      <c r="I262" s="156"/>
      <c r="L262" s="151"/>
      <c r="M262" s="157"/>
      <c r="T262" s="158"/>
      <c r="AT262" s="153" t="s">
        <v>207</v>
      </c>
      <c r="AU262" s="153" t="s">
        <v>86</v>
      </c>
      <c r="AV262" s="12" t="s">
        <v>86</v>
      </c>
      <c r="AW262" s="12" t="s">
        <v>30</v>
      </c>
      <c r="AX262" s="12" t="s">
        <v>73</v>
      </c>
      <c r="AY262" s="153" t="s">
        <v>199</v>
      </c>
    </row>
    <row r="263" spans="2:65" s="13" customFormat="1" ht="12">
      <c r="B263" s="159"/>
      <c r="D263" s="152" t="s">
        <v>207</v>
      </c>
      <c r="E263" s="160" t="s">
        <v>1</v>
      </c>
      <c r="F263" s="161" t="s">
        <v>209</v>
      </c>
      <c r="H263" s="162">
        <v>7.92</v>
      </c>
      <c r="I263" s="163"/>
      <c r="L263" s="159"/>
      <c r="M263" s="164"/>
      <c r="T263" s="165"/>
      <c r="AT263" s="160" t="s">
        <v>207</v>
      </c>
      <c r="AU263" s="160" t="s">
        <v>86</v>
      </c>
      <c r="AV263" s="13" t="s">
        <v>205</v>
      </c>
      <c r="AW263" s="13" t="s">
        <v>30</v>
      </c>
      <c r="AX263" s="13" t="s">
        <v>80</v>
      </c>
      <c r="AY263" s="160" t="s">
        <v>199</v>
      </c>
    </row>
    <row r="264" spans="2:65" s="1" customFormat="1" ht="16.5" customHeight="1">
      <c r="B264" s="32"/>
      <c r="C264" s="137" t="s">
        <v>384</v>
      </c>
      <c r="D264" s="137" t="s">
        <v>201</v>
      </c>
      <c r="E264" s="138" t="s">
        <v>385</v>
      </c>
      <c r="F264" s="139" t="s">
        <v>386</v>
      </c>
      <c r="G264" s="140" t="s">
        <v>204</v>
      </c>
      <c r="H264" s="141">
        <v>7.92</v>
      </c>
      <c r="I264" s="142"/>
      <c r="J264" s="143">
        <f>ROUND(I264*H264,2)</f>
        <v>0</v>
      </c>
      <c r="K264" s="144"/>
      <c r="L264" s="32"/>
      <c r="M264" s="145" t="s">
        <v>1</v>
      </c>
      <c r="N264" s="146" t="s">
        <v>39</v>
      </c>
      <c r="P264" s="147">
        <f>O264*H264</f>
        <v>0</v>
      </c>
      <c r="Q264" s="147">
        <v>0</v>
      </c>
      <c r="R264" s="147">
        <f>Q264*H264</f>
        <v>0</v>
      </c>
      <c r="S264" s="147">
        <v>0</v>
      </c>
      <c r="T264" s="148">
        <f>S264*H264</f>
        <v>0</v>
      </c>
      <c r="AR264" s="149" t="s">
        <v>205</v>
      </c>
      <c r="AT264" s="149" t="s">
        <v>201</v>
      </c>
      <c r="AU264" s="149" t="s">
        <v>86</v>
      </c>
      <c r="AY264" s="17" t="s">
        <v>199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7" t="s">
        <v>86</v>
      </c>
      <c r="BK264" s="150">
        <f>ROUND(I264*H264,2)</f>
        <v>0</v>
      </c>
      <c r="BL264" s="17" t="s">
        <v>205</v>
      </c>
      <c r="BM264" s="149" t="s">
        <v>3377</v>
      </c>
    </row>
    <row r="265" spans="2:65" s="12" customFormat="1" ht="12">
      <c r="B265" s="151"/>
      <c r="D265" s="152" t="s">
        <v>207</v>
      </c>
      <c r="E265" s="153" t="s">
        <v>1</v>
      </c>
      <c r="F265" s="154" t="s">
        <v>383</v>
      </c>
      <c r="H265" s="155">
        <v>7.92</v>
      </c>
      <c r="I265" s="156"/>
      <c r="L265" s="151"/>
      <c r="M265" s="157"/>
      <c r="T265" s="158"/>
      <c r="AT265" s="153" t="s">
        <v>207</v>
      </c>
      <c r="AU265" s="153" t="s">
        <v>86</v>
      </c>
      <c r="AV265" s="12" t="s">
        <v>86</v>
      </c>
      <c r="AW265" s="12" t="s">
        <v>30</v>
      </c>
      <c r="AX265" s="12" t="s">
        <v>73</v>
      </c>
      <c r="AY265" s="153" t="s">
        <v>199</v>
      </c>
    </row>
    <row r="266" spans="2:65" s="13" customFormat="1" ht="12">
      <c r="B266" s="159"/>
      <c r="D266" s="152" t="s">
        <v>207</v>
      </c>
      <c r="E266" s="160" t="s">
        <v>1</v>
      </c>
      <c r="F266" s="161" t="s">
        <v>209</v>
      </c>
      <c r="H266" s="162">
        <v>7.92</v>
      </c>
      <c r="I266" s="163"/>
      <c r="L266" s="159"/>
      <c r="M266" s="164"/>
      <c r="T266" s="165"/>
      <c r="AT266" s="160" t="s">
        <v>207</v>
      </c>
      <c r="AU266" s="160" t="s">
        <v>86</v>
      </c>
      <c r="AV266" s="13" t="s">
        <v>205</v>
      </c>
      <c r="AW266" s="13" t="s">
        <v>30</v>
      </c>
      <c r="AX266" s="13" t="s">
        <v>80</v>
      </c>
      <c r="AY266" s="160" t="s">
        <v>199</v>
      </c>
    </row>
    <row r="267" spans="2:65" s="1" customFormat="1" ht="24.25" customHeight="1">
      <c r="B267" s="32"/>
      <c r="C267" s="137" t="s">
        <v>388</v>
      </c>
      <c r="D267" s="137" t="s">
        <v>201</v>
      </c>
      <c r="E267" s="138" t="s">
        <v>389</v>
      </c>
      <c r="F267" s="139" t="s">
        <v>390</v>
      </c>
      <c r="G267" s="140" t="s">
        <v>213</v>
      </c>
      <c r="H267" s="141">
        <v>194.46799999999999</v>
      </c>
      <c r="I267" s="142"/>
      <c r="J267" s="143">
        <f>ROUND(I267*H267,2)</f>
        <v>0</v>
      </c>
      <c r="K267" s="144"/>
      <c r="L267" s="32"/>
      <c r="M267" s="145" t="s">
        <v>1</v>
      </c>
      <c r="N267" s="146" t="s">
        <v>39</v>
      </c>
      <c r="P267" s="147">
        <f>O267*H267</f>
        <v>0</v>
      </c>
      <c r="Q267" s="147">
        <v>2.16</v>
      </c>
      <c r="R267" s="147">
        <f>Q267*H267</f>
        <v>420.05088000000001</v>
      </c>
      <c r="S267" s="147">
        <v>0</v>
      </c>
      <c r="T267" s="148">
        <f>S267*H267</f>
        <v>0</v>
      </c>
      <c r="AR267" s="149" t="s">
        <v>205</v>
      </c>
      <c r="AT267" s="149" t="s">
        <v>201</v>
      </c>
      <c r="AU267" s="149" t="s">
        <v>86</v>
      </c>
      <c r="AY267" s="17" t="s">
        <v>199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86</v>
      </c>
      <c r="BK267" s="150">
        <f>ROUND(I267*H267,2)</f>
        <v>0</v>
      </c>
      <c r="BL267" s="17" t="s">
        <v>205</v>
      </c>
      <c r="BM267" s="149" t="s">
        <v>3378</v>
      </c>
    </row>
    <row r="268" spans="2:65" s="12" customFormat="1" ht="12">
      <c r="B268" s="151"/>
      <c r="D268" s="152" t="s">
        <v>207</v>
      </c>
      <c r="E268" s="153" t="s">
        <v>1</v>
      </c>
      <c r="F268" s="154" t="s">
        <v>392</v>
      </c>
      <c r="H268" s="155">
        <v>133.95400000000001</v>
      </c>
      <c r="I268" s="156"/>
      <c r="L268" s="151"/>
      <c r="M268" s="157"/>
      <c r="T268" s="158"/>
      <c r="AT268" s="153" t="s">
        <v>207</v>
      </c>
      <c r="AU268" s="153" t="s">
        <v>86</v>
      </c>
      <c r="AV268" s="12" t="s">
        <v>86</v>
      </c>
      <c r="AW268" s="12" t="s">
        <v>30</v>
      </c>
      <c r="AX268" s="12" t="s">
        <v>73</v>
      </c>
      <c r="AY268" s="153" t="s">
        <v>199</v>
      </c>
    </row>
    <row r="269" spans="2:65" s="12" customFormat="1" ht="12">
      <c r="B269" s="151"/>
      <c r="D269" s="152" t="s">
        <v>207</v>
      </c>
      <c r="E269" s="153" t="s">
        <v>1</v>
      </c>
      <c r="F269" s="154" t="s">
        <v>393</v>
      </c>
      <c r="H269" s="155">
        <v>35.539000000000001</v>
      </c>
      <c r="I269" s="156"/>
      <c r="L269" s="151"/>
      <c r="M269" s="157"/>
      <c r="T269" s="158"/>
      <c r="AT269" s="153" t="s">
        <v>207</v>
      </c>
      <c r="AU269" s="153" t="s">
        <v>86</v>
      </c>
      <c r="AV269" s="12" t="s">
        <v>86</v>
      </c>
      <c r="AW269" s="12" t="s">
        <v>30</v>
      </c>
      <c r="AX269" s="12" t="s">
        <v>73</v>
      </c>
      <c r="AY269" s="153" t="s">
        <v>199</v>
      </c>
    </row>
    <row r="270" spans="2:65" s="12" customFormat="1" ht="12">
      <c r="B270" s="151"/>
      <c r="D270" s="152" t="s">
        <v>207</v>
      </c>
      <c r="E270" s="153" t="s">
        <v>1</v>
      </c>
      <c r="F270" s="154" t="s">
        <v>394</v>
      </c>
      <c r="H270" s="155">
        <v>13.669</v>
      </c>
      <c r="I270" s="156"/>
      <c r="L270" s="151"/>
      <c r="M270" s="157"/>
      <c r="T270" s="158"/>
      <c r="AT270" s="153" t="s">
        <v>207</v>
      </c>
      <c r="AU270" s="153" t="s">
        <v>86</v>
      </c>
      <c r="AV270" s="12" t="s">
        <v>86</v>
      </c>
      <c r="AW270" s="12" t="s">
        <v>30</v>
      </c>
      <c r="AX270" s="12" t="s">
        <v>73</v>
      </c>
      <c r="AY270" s="153" t="s">
        <v>199</v>
      </c>
    </row>
    <row r="271" spans="2:65" s="12" customFormat="1" ht="12">
      <c r="B271" s="151"/>
      <c r="D271" s="152" t="s">
        <v>207</v>
      </c>
      <c r="E271" s="153" t="s">
        <v>1</v>
      </c>
      <c r="F271" s="154" t="s">
        <v>395</v>
      </c>
      <c r="H271" s="155">
        <v>11.305999999999999</v>
      </c>
      <c r="I271" s="156"/>
      <c r="L271" s="151"/>
      <c r="M271" s="157"/>
      <c r="T271" s="158"/>
      <c r="AT271" s="153" t="s">
        <v>207</v>
      </c>
      <c r="AU271" s="153" t="s">
        <v>86</v>
      </c>
      <c r="AV271" s="12" t="s">
        <v>86</v>
      </c>
      <c r="AW271" s="12" t="s">
        <v>30</v>
      </c>
      <c r="AX271" s="12" t="s">
        <v>73</v>
      </c>
      <c r="AY271" s="153" t="s">
        <v>199</v>
      </c>
    </row>
    <row r="272" spans="2:65" s="13" customFormat="1" ht="12">
      <c r="B272" s="159"/>
      <c r="D272" s="152" t="s">
        <v>207</v>
      </c>
      <c r="E272" s="160" t="s">
        <v>1</v>
      </c>
      <c r="F272" s="161" t="s">
        <v>396</v>
      </c>
      <c r="H272" s="162">
        <v>194.46799999999999</v>
      </c>
      <c r="I272" s="163"/>
      <c r="L272" s="159"/>
      <c r="M272" s="164"/>
      <c r="T272" s="165"/>
      <c r="AT272" s="160" t="s">
        <v>207</v>
      </c>
      <c r="AU272" s="160" t="s">
        <v>86</v>
      </c>
      <c r="AV272" s="13" t="s">
        <v>205</v>
      </c>
      <c r="AW272" s="13" t="s">
        <v>30</v>
      </c>
      <c r="AX272" s="13" t="s">
        <v>80</v>
      </c>
      <c r="AY272" s="160" t="s">
        <v>199</v>
      </c>
    </row>
    <row r="273" spans="2:65" s="1" customFormat="1" ht="16.5" customHeight="1">
      <c r="B273" s="32"/>
      <c r="C273" s="137" t="s">
        <v>397</v>
      </c>
      <c r="D273" s="137" t="s">
        <v>201</v>
      </c>
      <c r="E273" s="138" t="s">
        <v>335</v>
      </c>
      <c r="F273" s="139" t="s">
        <v>336</v>
      </c>
      <c r="G273" s="140" t="s">
        <v>204</v>
      </c>
      <c r="H273" s="141">
        <v>18.850000000000001</v>
      </c>
      <c r="I273" s="142"/>
      <c r="J273" s="143">
        <f>ROUND(I273*H273,2)</f>
        <v>0</v>
      </c>
      <c r="K273" s="144"/>
      <c r="L273" s="32"/>
      <c r="M273" s="145" t="s">
        <v>1</v>
      </c>
      <c r="N273" s="146" t="s">
        <v>39</v>
      </c>
      <c r="P273" s="147">
        <f>O273*H273</f>
        <v>0</v>
      </c>
      <c r="Q273" s="147">
        <v>2.47E-3</v>
      </c>
      <c r="R273" s="147">
        <f>Q273*H273</f>
        <v>4.6559500000000004E-2</v>
      </c>
      <c r="S273" s="147">
        <v>0</v>
      </c>
      <c r="T273" s="148">
        <f>S273*H273</f>
        <v>0</v>
      </c>
      <c r="AR273" s="149" t="s">
        <v>205</v>
      </c>
      <c r="AT273" s="149" t="s">
        <v>201</v>
      </c>
      <c r="AU273" s="149" t="s">
        <v>86</v>
      </c>
      <c r="AY273" s="17" t="s">
        <v>199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7" t="s">
        <v>86</v>
      </c>
      <c r="BK273" s="150">
        <f>ROUND(I273*H273,2)</f>
        <v>0</v>
      </c>
      <c r="BL273" s="17" t="s">
        <v>205</v>
      </c>
      <c r="BM273" s="149" t="s">
        <v>3379</v>
      </c>
    </row>
    <row r="274" spans="2:65" s="12" customFormat="1" ht="24">
      <c r="B274" s="151"/>
      <c r="D274" s="152" t="s">
        <v>207</v>
      </c>
      <c r="E274" s="153" t="s">
        <v>1</v>
      </c>
      <c r="F274" s="154" t="s">
        <v>399</v>
      </c>
      <c r="H274" s="155">
        <v>18.850000000000001</v>
      </c>
      <c r="I274" s="156"/>
      <c r="L274" s="151"/>
      <c r="M274" s="157"/>
      <c r="T274" s="158"/>
      <c r="AT274" s="153" t="s">
        <v>207</v>
      </c>
      <c r="AU274" s="153" t="s">
        <v>86</v>
      </c>
      <c r="AV274" s="12" t="s">
        <v>86</v>
      </c>
      <c r="AW274" s="12" t="s">
        <v>30</v>
      </c>
      <c r="AX274" s="12" t="s">
        <v>73</v>
      </c>
      <c r="AY274" s="153" t="s">
        <v>199</v>
      </c>
    </row>
    <row r="275" spans="2:65" s="13" customFormat="1" ht="12">
      <c r="B275" s="159"/>
      <c r="D275" s="152" t="s">
        <v>207</v>
      </c>
      <c r="E275" s="160" t="s">
        <v>1</v>
      </c>
      <c r="F275" s="161" t="s">
        <v>400</v>
      </c>
      <c r="H275" s="162">
        <v>18.850000000000001</v>
      </c>
      <c r="I275" s="163"/>
      <c r="L275" s="159"/>
      <c r="M275" s="164"/>
      <c r="T275" s="165"/>
      <c r="AT275" s="160" t="s">
        <v>207</v>
      </c>
      <c r="AU275" s="160" t="s">
        <v>86</v>
      </c>
      <c r="AV275" s="13" t="s">
        <v>205</v>
      </c>
      <c r="AW275" s="13" t="s">
        <v>30</v>
      </c>
      <c r="AX275" s="13" t="s">
        <v>80</v>
      </c>
      <c r="AY275" s="160" t="s">
        <v>199</v>
      </c>
    </row>
    <row r="276" spans="2:65" s="1" customFormat="1" ht="16.5" customHeight="1">
      <c r="B276" s="32"/>
      <c r="C276" s="137" t="s">
        <v>401</v>
      </c>
      <c r="D276" s="137" t="s">
        <v>201</v>
      </c>
      <c r="E276" s="138" t="s">
        <v>341</v>
      </c>
      <c r="F276" s="139" t="s">
        <v>342</v>
      </c>
      <c r="G276" s="140" t="s">
        <v>204</v>
      </c>
      <c r="H276" s="141">
        <v>18.850000000000001</v>
      </c>
      <c r="I276" s="142"/>
      <c r="J276" s="143">
        <f>ROUND(I276*H276,2)</f>
        <v>0</v>
      </c>
      <c r="K276" s="144"/>
      <c r="L276" s="32"/>
      <c r="M276" s="145" t="s">
        <v>1</v>
      </c>
      <c r="N276" s="146" t="s">
        <v>39</v>
      </c>
      <c r="P276" s="147">
        <f>O276*H276</f>
        <v>0</v>
      </c>
      <c r="Q276" s="147">
        <v>0</v>
      </c>
      <c r="R276" s="147">
        <f>Q276*H276</f>
        <v>0</v>
      </c>
      <c r="S276" s="147">
        <v>0</v>
      </c>
      <c r="T276" s="148">
        <f>S276*H276</f>
        <v>0</v>
      </c>
      <c r="AR276" s="149" t="s">
        <v>205</v>
      </c>
      <c r="AT276" s="149" t="s">
        <v>201</v>
      </c>
      <c r="AU276" s="149" t="s">
        <v>86</v>
      </c>
      <c r="AY276" s="17" t="s">
        <v>199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7" t="s">
        <v>86</v>
      </c>
      <c r="BK276" s="150">
        <f>ROUND(I276*H276,2)</f>
        <v>0</v>
      </c>
      <c r="BL276" s="17" t="s">
        <v>205</v>
      </c>
      <c r="BM276" s="149" t="s">
        <v>3380</v>
      </c>
    </row>
    <row r="277" spans="2:65" s="12" customFormat="1" ht="24">
      <c r="B277" s="151"/>
      <c r="D277" s="152" t="s">
        <v>207</v>
      </c>
      <c r="E277" s="153" t="s">
        <v>1</v>
      </c>
      <c r="F277" s="154" t="s">
        <v>399</v>
      </c>
      <c r="H277" s="155">
        <v>18.850000000000001</v>
      </c>
      <c r="I277" s="156"/>
      <c r="L277" s="151"/>
      <c r="M277" s="157"/>
      <c r="T277" s="158"/>
      <c r="AT277" s="153" t="s">
        <v>207</v>
      </c>
      <c r="AU277" s="153" t="s">
        <v>86</v>
      </c>
      <c r="AV277" s="12" t="s">
        <v>86</v>
      </c>
      <c r="AW277" s="12" t="s">
        <v>30</v>
      </c>
      <c r="AX277" s="12" t="s">
        <v>73</v>
      </c>
      <c r="AY277" s="153" t="s">
        <v>199</v>
      </c>
    </row>
    <row r="278" spans="2:65" s="13" customFormat="1" ht="12">
      <c r="B278" s="159"/>
      <c r="D278" s="152" t="s">
        <v>207</v>
      </c>
      <c r="E278" s="160" t="s">
        <v>1</v>
      </c>
      <c r="F278" s="161" t="s">
        <v>403</v>
      </c>
      <c r="H278" s="162">
        <v>18.850000000000001</v>
      </c>
      <c r="I278" s="163"/>
      <c r="L278" s="159"/>
      <c r="M278" s="164"/>
      <c r="T278" s="165"/>
      <c r="AT278" s="160" t="s">
        <v>207</v>
      </c>
      <c r="AU278" s="160" t="s">
        <v>86</v>
      </c>
      <c r="AV278" s="13" t="s">
        <v>205</v>
      </c>
      <c r="AW278" s="13" t="s">
        <v>30</v>
      </c>
      <c r="AX278" s="13" t="s">
        <v>80</v>
      </c>
      <c r="AY278" s="160" t="s">
        <v>199</v>
      </c>
    </row>
    <row r="279" spans="2:65" s="1" customFormat="1" ht="24.25" customHeight="1">
      <c r="B279" s="32"/>
      <c r="C279" s="137" t="s">
        <v>404</v>
      </c>
      <c r="D279" s="137" t="s">
        <v>201</v>
      </c>
      <c r="E279" s="138" t="s">
        <v>405</v>
      </c>
      <c r="F279" s="139" t="s">
        <v>406</v>
      </c>
      <c r="G279" s="140" t="s">
        <v>213</v>
      </c>
      <c r="H279" s="141">
        <v>60.444000000000003</v>
      </c>
      <c r="I279" s="142"/>
      <c r="J279" s="143">
        <f>ROUND(I279*H279,2)</f>
        <v>0</v>
      </c>
      <c r="K279" s="144"/>
      <c r="L279" s="32"/>
      <c r="M279" s="145" t="s">
        <v>1</v>
      </c>
      <c r="N279" s="146" t="s">
        <v>39</v>
      </c>
      <c r="P279" s="147">
        <f>O279*H279</f>
        <v>0</v>
      </c>
      <c r="Q279" s="147">
        <v>2.5018699999999998</v>
      </c>
      <c r="R279" s="147">
        <f>Q279*H279</f>
        <v>151.22303027999999</v>
      </c>
      <c r="S279" s="147">
        <v>0</v>
      </c>
      <c r="T279" s="148">
        <f>S279*H279</f>
        <v>0</v>
      </c>
      <c r="AR279" s="149" t="s">
        <v>205</v>
      </c>
      <c r="AT279" s="149" t="s">
        <v>201</v>
      </c>
      <c r="AU279" s="149" t="s">
        <v>86</v>
      </c>
      <c r="AY279" s="17" t="s">
        <v>199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7" t="s">
        <v>86</v>
      </c>
      <c r="BK279" s="150">
        <f>ROUND(I279*H279,2)</f>
        <v>0</v>
      </c>
      <c r="BL279" s="17" t="s">
        <v>205</v>
      </c>
      <c r="BM279" s="149" t="s">
        <v>3381</v>
      </c>
    </row>
    <row r="280" spans="2:65" s="12" customFormat="1" ht="12">
      <c r="B280" s="151"/>
      <c r="D280" s="152" t="s">
        <v>207</v>
      </c>
      <c r="E280" s="153" t="s">
        <v>1</v>
      </c>
      <c r="F280" s="154" t="s">
        <v>408</v>
      </c>
      <c r="H280" s="155">
        <v>61.073999999999998</v>
      </c>
      <c r="I280" s="156"/>
      <c r="L280" s="151"/>
      <c r="M280" s="157"/>
      <c r="T280" s="158"/>
      <c r="AT280" s="153" t="s">
        <v>207</v>
      </c>
      <c r="AU280" s="153" t="s">
        <v>86</v>
      </c>
      <c r="AV280" s="12" t="s">
        <v>86</v>
      </c>
      <c r="AW280" s="12" t="s">
        <v>30</v>
      </c>
      <c r="AX280" s="12" t="s">
        <v>73</v>
      </c>
      <c r="AY280" s="153" t="s">
        <v>199</v>
      </c>
    </row>
    <row r="281" spans="2:65" s="12" customFormat="1" ht="12">
      <c r="B281" s="151"/>
      <c r="D281" s="152" t="s">
        <v>207</v>
      </c>
      <c r="E281" s="153" t="s">
        <v>1</v>
      </c>
      <c r="F281" s="154" t="s">
        <v>409</v>
      </c>
      <c r="H281" s="155">
        <v>-0.63</v>
      </c>
      <c r="I281" s="156"/>
      <c r="L281" s="151"/>
      <c r="M281" s="157"/>
      <c r="T281" s="158"/>
      <c r="AT281" s="153" t="s">
        <v>207</v>
      </c>
      <c r="AU281" s="153" t="s">
        <v>86</v>
      </c>
      <c r="AV281" s="12" t="s">
        <v>86</v>
      </c>
      <c r="AW281" s="12" t="s">
        <v>30</v>
      </c>
      <c r="AX281" s="12" t="s">
        <v>73</v>
      </c>
      <c r="AY281" s="153" t="s">
        <v>199</v>
      </c>
    </row>
    <row r="282" spans="2:65" s="13" customFormat="1" ht="12">
      <c r="B282" s="159"/>
      <c r="D282" s="152" t="s">
        <v>207</v>
      </c>
      <c r="E282" s="160" t="s">
        <v>1</v>
      </c>
      <c r="F282" s="161" t="s">
        <v>410</v>
      </c>
      <c r="H282" s="162">
        <v>60.444000000000003</v>
      </c>
      <c r="I282" s="163"/>
      <c r="L282" s="159"/>
      <c r="M282" s="164"/>
      <c r="T282" s="165"/>
      <c r="AT282" s="160" t="s">
        <v>207</v>
      </c>
      <c r="AU282" s="160" t="s">
        <v>86</v>
      </c>
      <c r="AV282" s="13" t="s">
        <v>205</v>
      </c>
      <c r="AW282" s="13" t="s">
        <v>30</v>
      </c>
      <c r="AX282" s="13" t="s">
        <v>80</v>
      </c>
      <c r="AY282" s="160" t="s">
        <v>199</v>
      </c>
    </row>
    <row r="283" spans="2:65" s="1" customFormat="1" ht="21.75" customHeight="1">
      <c r="B283" s="32"/>
      <c r="C283" s="137" t="s">
        <v>411</v>
      </c>
      <c r="D283" s="137" t="s">
        <v>201</v>
      </c>
      <c r="E283" s="138" t="s">
        <v>364</v>
      </c>
      <c r="F283" s="139" t="s">
        <v>365</v>
      </c>
      <c r="G283" s="140" t="s">
        <v>247</v>
      </c>
      <c r="H283" s="141">
        <v>8.9819999999999993</v>
      </c>
      <c r="I283" s="142"/>
      <c r="J283" s="143">
        <f>ROUND(I283*H283,2)</f>
        <v>0</v>
      </c>
      <c r="K283" s="144"/>
      <c r="L283" s="32"/>
      <c r="M283" s="145" t="s">
        <v>1</v>
      </c>
      <c r="N283" s="146" t="s">
        <v>39</v>
      </c>
      <c r="P283" s="147">
        <f>O283*H283</f>
        <v>0</v>
      </c>
      <c r="Q283" s="147">
        <v>1.0606199999999999</v>
      </c>
      <c r="R283" s="147">
        <f>Q283*H283</f>
        <v>9.526488839999999</v>
      </c>
      <c r="S283" s="147">
        <v>0</v>
      </c>
      <c r="T283" s="148">
        <f>S283*H283</f>
        <v>0</v>
      </c>
      <c r="AR283" s="149" t="s">
        <v>205</v>
      </c>
      <c r="AT283" s="149" t="s">
        <v>201</v>
      </c>
      <c r="AU283" s="149" t="s">
        <v>86</v>
      </c>
      <c r="AY283" s="17" t="s">
        <v>199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7" t="s">
        <v>86</v>
      </c>
      <c r="BK283" s="150">
        <f>ROUND(I283*H283,2)</f>
        <v>0</v>
      </c>
      <c r="BL283" s="17" t="s">
        <v>205</v>
      </c>
      <c r="BM283" s="149" t="s">
        <v>3382</v>
      </c>
    </row>
    <row r="284" spans="2:65" s="12" customFormat="1" ht="12">
      <c r="B284" s="151"/>
      <c r="D284" s="152" t="s">
        <v>207</v>
      </c>
      <c r="E284" s="153" t="s">
        <v>1</v>
      </c>
      <c r="F284" s="154" t="s">
        <v>413</v>
      </c>
      <c r="H284" s="155">
        <v>8.9819999999999993</v>
      </c>
      <c r="I284" s="156"/>
      <c r="L284" s="151"/>
      <c r="M284" s="157"/>
      <c r="T284" s="158"/>
      <c r="AT284" s="153" t="s">
        <v>207</v>
      </c>
      <c r="AU284" s="153" t="s">
        <v>86</v>
      </c>
      <c r="AV284" s="12" t="s">
        <v>86</v>
      </c>
      <c r="AW284" s="12" t="s">
        <v>30</v>
      </c>
      <c r="AX284" s="12" t="s">
        <v>73</v>
      </c>
      <c r="AY284" s="153" t="s">
        <v>199</v>
      </c>
    </row>
    <row r="285" spans="2:65" s="13" customFormat="1" ht="12">
      <c r="B285" s="159"/>
      <c r="D285" s="152" t="s">
        <v>207</v>
      </c>
      <c r="E285" s="160" t="s">
        <v>1</v>
      </c>
      <c r="F285" s="161" t="s">
        <v>414</v>
      </c>
      <c r="H285" s="162">
        <v>8.9819999999999993</v>
      </c>
      <c r="I285" s="163"/>
      <c r="L285" s="159"/>
      <c r="M285" s="164"/>
      <c r="T285" s="165"/>
      <c r="AT285" s="160" t="s">
        <v>207</v>
      </c>
      <c r="AU285" s="160" t="s">
        <v>86</v>
      </c>
      <c r="AV285" s="13" t="s">
        <v>205</v>
      </c>
      <c r="AW285" s="13" t="s">
        <v>30</v>
      </c>
      <c r="AX285" s="13" t="s">
        <v>80</v>
      </c>
      <c r="AY285" s="160" t="s">
        <v>199</v>
      </c>
    </row>
    <row r="286" spans="2:65" s="1" customFormat="1" ht="33" customHeight="1">
      <c r="B286" s="32"/>
      <c r="C286" s="137" t="s">
        <v>415</v>
      </c>
      <c r="D286" s="137" t="s">
        <v>201</v>
      </c>
      <c r="E286" s="138" t="s">
        <v>416</v>
      </c>
      <c r="F286" s="139" t="s">
        <v>417</v>
      </c>
      <c r="G286" s="140" t="s">
        <v>204</v>
      </c>
      <c r="H286" s="141">
        <v>103.65</v>
      </c>
      <c r="I286" s="142"/>
      <c r="J286" s="143">
        <f>ROUND(I286*H286,2)</f>
        <v>0</v>
      </c>
      <c r="K286" s="144"/>
      <c r="L286" s="32"/>
      <c r="M286" s="145" t="s">
        <v>1</v>
      </c>
      <c r="N286" s="146" t="s">
        <v>39</v>
      </c>
      <c r="P286" s="147">
        <f>O286*H286</f>
        <v>0</v>
      </c>
      <c r="Q286" s="147">
        <v>0.69347000000000003</v>
      </c>
      <c r="R286" s="147">
        <f>Q286*H286</f>
        <v>71.878165500000009</v>
      </c>
      <c r="S286" s="147">
        <v>0</v>
      </c>
      <c r="T286" s="148">
        <f>S286*H286</f>
        <v>0</v>
      </c>
      <c r="AR286" s="149" t="s">
        <v>205</v>
      </c>
      <c r="AT286" s="149" t="s">
        <v>201</v>
      </c>
      <c r="AU286" s="149" t="s">
        <v>86</v>
      </c>
      <c r="AY286" s="17" t="s">
        <v>199</v>
      </c>
      <c r="BE286" s="150">
        <f>IF(N286="základní",J286,0)</f>
        <v>0</v>
      </c>
      <c r="BF286" s="150">
        <f>IF(N286="snížená",J286,0)</f>
        <v>0</v>
      </c>
      <c r="BG286" s="150">
        <f>IF(N286="zákl. přenesená",J286,0)</f>
        <v>0</v>
      </c>
      <c r="BH286" s="150">
        <f>IF(N286="sníž. přenesená",J286,0)</f>
        <v>0</v>
      </c>
      <c r="BI286" s="150">
        <f>IF(N286="nulová",J286,0)</f>
        <v>0</v>
      </c>
      <c r="BJ286" s="17" t="s">
        <v>86</v>
      </c>
      <c r="BK286" s="150">
        <f>ROUND(I286*H286,2)</f>
        <v>0</v>
      </c>
      <c r="BL286" s="17" t="s">
        <v>205</v>
      </c>
      <c r="BM286" s="149" t="s">
        <v>3383</v>
      </c>
    </row>
    <row r="287" spans="2:65" s="12" customFormat="1" ht="24">
      <c r="B287" s="151"/>
      <c r="D287" s="152" t="s">
        <v>207</v>
      </c>
      <c r="E287" s="153" t="s">
        <v>1</v>
      </c>
      <c r="F287" s="154" t="s">
        <v>419</v>
      </c>
      <c r="H287" s="155">
        <v>67.2</v>
      </c>
      <c r="I287" s="156"/>
      <c r="L287" s="151"/>
      <c r="M287" s="157"/>
      <c r="T287" s="158"/>
      <c r="AT287" s="153" t="s">
        <v>207</v>
      </c>
      <c r="AU287" s="153" t="s">
        <v>86</v>
      </c>
      <c r="AV287" s="12" t="s">
        <v>86</v>
      </c>
      <c r="AW287" s="12" t="s">
        <v>30</v>
      </c>
      <c r="AX287" s="12" t="s">
        <v>73</v>
      </c>
      <c r="AY287" s="153" t="s">
        <v>199</v>
      </c>
    </row>
    <row r="288" spans="2:65" s="12" customFormat="1" ht="12">
      <c r="B288" s="151"/>
      <c r="D288" s="152" t="s">
        <v>207</v>
      </c>
      <c r="E288" s="153" t="s">
        <v>1</v>
      </c>
      <c r="F288" s="154" t="s">
        <v>420</v>
      </c>
      <c r="H288" s="155">
        <v>36.450000000000003</v>
      </c>
      <c r="I288" s="156"/>
      <c r="L288" s="151"/>
      <c r="M288" s="157"/>
      <c r="T288" s="158"/>
      <c r="AT288" s="153" t="s">
        <v>207</v>
      </c>
      <c r="AU288" s="153" t="s">
        <v>86</v>
      </c>
      <c r="AV288" s="12" t="s">
        <v>86</v>
      </c>
      <c r="AW288" s="12" t="s">
        <v>30</v>
      </c>
      <c r="AX288" s="12" t="s">
        <v>73</v>
      </c>
      <c r="AY288" s="153" t="s">
        <v>199</v>
      </c>
    </row>
    <row r="289" spans="2:65" s="13" customFormat="1" ht="12">
      <c r="B289" s="159"/>
      <c r="D289" s="152" t="s">
        <v>207</v>
      </c>
      <c r="E289" s="160" t="s">
        <v>1</v>
      </c>
      <c r="F289" s="161" t="s">
        <v>209</v>
      </c>
      <c r="H289" s="162">
        <v>103.65</v>
      </c>
      <c r="I289" s="163"/>
      <c r="L289" s="159"/>
      <c r="M289" s="164"/>
      <c r="T289" s="165"/>
      <c r="AT289" s="160" t="s">
        <v>207</v>
      </c>
      <c r="AU289" s="160" t="s">
        <v>86</v>
      </c>
      <c r="AV289" s="13" t="s">
        <v>205</v>
      </c>
      <c r="AW289" s="13" t="s">
        <v>30</v>
      </c>
      <c r="AX289" s="13" t="s">
        <v>80</v>
      </c>
      <c r="AY289" s="160" t="s">
        <v>199</v>
      </c>
    </row>
    <row r="290" spans="2:65" s="1" customFormat="1" ht="33" customHeight="1">
      <c r="B290" s="32"/>
      <c r="C290" s="137" t="s">
        <v>421</v>
      </c>
      <c r="D290" s="137" t="s">
        <v>201</v>
      </c>
      <c r="E290" s="138" t="s">
        <v>422</v>
      </c>
      <c r="F290" s="139" t="s">
        <v>423</v>
      </c>
      <c r="G290" s="140" t="s">
        <v>204</v>
      </c>
      <c r="H290" s="141">
        <v>3.45</v>
      </c>
      <c r="I290" s="142"/>
      <c r="J290" s="143">
        <f>ROUND(I290*H290,2)</f>
        <v>0</v>
      </c>
      <c r="K290" s="144"/>
      <c r="L290" s="32"/>
      <c r="M290" s="145" t="s">
        <v>1</v>
      </c>
      <c r="N290" s="146" t="s">
        <v>39</v>
      </c>
      <c r="P290" s="147">
        <f>O290*H290</f>
        <v>0</v>
      </c>
      <c r="Q290" s="147">
        <v>0.96226</v>
      </c>
      <c r="R290" s="147">
        <f>Q290*H290</f>
        <v>3.3197970000000003</v>
      </c>
      <c r="S290" s="147">
        <v>0</v>
      </c>
      <c r="T290" s="148">
        <f>S290*H290</f>
        <v>0</v>
      </c>
      <c r="AR290" s="149" t="s">
        <v>205</v>
      </c>
      <c r="AT290" s="149" t="s">
        <v>201</v>
      </c>
      <c r="AU290" s="149" t="s">
        <v>86</v>
      </c>
      <c r="AY290" s="17" t="s">
        <v>199</v>
      </c>
      <c r="BE290" s="150">
        <f>IF(N290="základní",J290,0)</f>
        <v>0</v>
      </c>
      <c r="BF290" s="150">
        <f>IF(N290="snížená",J290,0)</f>
        <v>0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7" t="s">
        <v>86</v>
      </c>
      <c r="BK290" s="150">
        <f>ROUND(I290*H290,2)</f>
        <v>0</v>
      </c>
      <c r="BL290" s="17" t="s">
        <v>205</v>
      </c>
      <c r="BM290" s="149" t="s">
        <v>3384</v>
      </c>
    </row>
    <row r="291" spans="2:65" s="12" customFormat="1" ht="12">
      <c r="B291" s="151"/>
      <c r="D291" s="152" t="s">
        <v>207</v>
      </c>
      <c r="E291" s="153" t="s">
        <v>1</v>
      </c>
      <c r="F291" s="154" t="s">
        <v>425</v>
      </c>
      <c r="H291" s="155">
        <v>3.45</v>
      </c>
      <c r="I291" s="156"/>
      <c r="L291" s="151"/>
      <c r="M291" s="157"/>
      <c r="T291" s="158"/>
      <c r="AT291" s="153" t="s">
        <v>207</v>
      </c>
      <c r="AU291" s="153" t="s">
        <v>86</v>
      </c>
      <c r="AV291" s="12" t="s">
        <v>86</v>
      </c>
      <c r="AW291" s="12" t="s">
        <v>30</v>
      </c>
      <c r="AX291" s="12" t="s">
        <v>73</v>
      </c>
      <c r="AY291" s="153" t="s">
        <v>199</v>
      </c>
    </row>
    <row r="292" spans="2:65" s="13" customFormat="1" ht="12">
      <c r="B292" s="159"/>
      <c r="D292" s="152" t="s">
        <v>207</v>
      </c>
      <c r="E292" s="160" t="s">
        <v>1</v>
      </c>
      <c r="F292" s="161" t="s">
        <v>426</v>
      </c>
      <c r="H292" s="162">
        <v>3.45</v>
      </c>
      <c r="I292" s="163"/>
      <c r="L292" s="159"/>
      <c r="M292" s="164"/>
      <c r="T292" s="165"/>
      <c r="AT292" s="160" t="s">
        <v>207</v>
      </c>
      <c r="AU292" s="160" t="s">
        <v>86</v>
      </c>
      <c r="AV292" s="13" t="s">
        <v>205</v>
      </c>
      <c r="AW292" s="13" t="s">
        <v>30</v>
      </c>
      <c r="AX292" s="13" t="s">
        <v>80</v>
      </c>
      <c r="AY292" s="160" t="s">
        <v>199</v>
      </c>
    </row>
    <row r="293" spans="2:65" s="1" customFormat="1" ht="24.25" customHeight="1">
      <c r="B293" s="32"/>
      <c r="C293" s="137" t="s">
        <v>427</v>
      </c>
      <c r="D293" s="137" t="s">
        <v>201</v>
      </c>
      <c r="E293" s="138" t="s">
        <v>428</v>
      </c>
      <c r="F293" s="139" t="s">
        <v>429</v>
      </c>
      <c r="G293" s="140" t="s">
        <v>247</v>
      </c>
      <c r="H293" s="141">
        <v>0.316</v>
      </c>
      <c r="I293" s="142"/>
      <c r="J293" s="143">
        <f>ROUND(I293*H293,2)</f>
        <v>0</v>
      </c>
      <c r="K293" s="144"/>
      <c r="L293" s="32"/>
      <c r="M293" s="145" t="s">
        <v>1</v>
      </c>
      <c r="N293" s="146" t="s">
        <v>39</v>
      </c>
      <c r="P293" s="147">
        <f>O293*H293</f>
        <v>0</v>
      </c>
      <c r="Q293" s="147">
        <v>1.0593999999999999</v>
      </c>
      <c r="R293" s="147">
        <f>Q293*H293</f>
        <v>0.33477039999999997</v>
      </c>
      <c r="S293" s="147">
        <v>0</v>
      </c>
      <c r="T293" s="148">
        <f>S293*H293</f>
        <v>0</v>
      </c>
      <c r="AR293" s="149" t="s">
        <v>205</v>
      </c>
      <c r="AT293" s="149" t="s">
        <v>201</v>
      </c>
      <c r="AU293" s="149" t="s">
        <v>86</v>
      </c>
      <c r="AY293" s="17" t="s">
        <v>199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86</v>
      </c>
      <c r="BK293" s="150">
        <f>ROUND(I293*H293,2)</f>
        <v>0</v>
      </c>
      <c r="BL293" s="17" t="s">
        <v>205</v>
      </c>
      <c r="BM293" s="149" t="s">
        <v>3385</v>
      </c>
    </row>
    <row r="294" spans="2:65" s="15" customFormat="1" ht="12">
      <c r="B294" s="184"/>
      <c r="D294" s="152" t="s">
        <v>207</v>
      </c>
      <c r="E294" s="185" t="s">
        <v>1</v>
      </c>
      <c r="F294" s="186" t="s">
        <v>431</v>
      </c>
      <c r="H294" s="185" t="s">
        <v>1</v>
      </c>
      <c r="I294" s="187"/>
      <c r="L294" s="184"/>
      <c r="M294" s="188"/>
      <c r="T294" s="189"/>
      <c r="AT294" s="185" t="s">
        <v>207</v>
      </c>
      <c r="AU294" s="185" t="s">
        <v>86</v>
      </c>
      <c r="AV294" s="15" t="s">
        <v>80</v>
      </c>
      <c r="AW294" s="15" t="s">
        <v>30</v>
      </c>
      <c r="AX294" s="15" t="s">
        <v>73</v>
      </c>
      <c r="AY294" s="185" t="s">
        <v>199</v>
      </c>
    </row>
    <row r="295" spans="2:65" s="15" customFormat="1" ht="24">
      <c r="B295" s="184"/>
      <c r="D295" s="152" t="s">
        <v>207</v>
      </c>
      <c r="E295" s="185" t="s">
        <v>1</v>
      </c>
      <c r="F295" s="186" t="s">
        <v>432</v>
      </c>
      <c r="H295" s="185" t="s">
        <v>1</v>
      </c>
      <c r="I295" s="187"/>
      <c r="L295" s="184"/>
      <c r="M295" s="188"/>
      <c r="T295" s="189"/>
      <c r="AT295" s="185" t="s">
        <v>207</v>
      </c>
      <c r="AU295" s="185" t="s">
        <v>86</v>
      </c>
      <c r="AV295" s="15" t="s">
        <v>80</v>
      </c>
      <c r="AW295" s="15" t="s">
        <v>30</v>
      </c>
      <c r="AX295" s="15" t="s">
        <v>73</v>
      </c>
      <c r="AY295" s="185" t="s">
        <v>199</v>
      </c>
    </row>
    <row r="296" spans="2:65" s="12" customFormat="1" ht="24">
      <c r="B296" s="151"/>
      <c r="D296" s="152" t="s">
        <v>207</v>
      </c>
      <c r="E296" s="153" t="s">
        <v>1</v>
      </c>
      <c r="F296" s="154" t="s">
        <v>433</v>
      </c>
      <c r="H296" s="155">
        <v>0.125</v>
      </c>
      <c r="I296" s="156"/>
      <c r="L296" s="151"/>
      <c r="M296" s="157"/>
      <c r="T296" s="158"/>
      <c r="AT296" s="153" t="s">
        <v>207</v>
      </c>
      <c r="AU296" s="153" t="s">
        <v>86</v>
      </c>
      <c r="AV296" s="12" t="s">
        <v>86</v>
      </c>
      <c r="AW296" s="12" t="s">
        <v>30</v>
      </c>
      <c r="AX296" s="12" t="s">
        <v>73</v>
      </c>
      <c r="AY296" s="153" t="s">
        <v>199</v>
      </c>
    </row>
    <row r="297" spans="2:65" s="12" customFormat="1" ht="12">
      <c r="B297" s="151"/>
      <c r="D297" s="152" t="s">
        <v>207</v>
      </c>
      <c r="E297" s="153" t="s">
        <v>1</v>
      </c>
      <c r="F297" s="154" t="s">
        <v>434</v>
      </c>
      <c r="H297" s="155">
        <v>6.5000000000000002E-2</v>
      </c>
      <c r="I297" s="156"/>
      <c r="L297" s="151"/>
      <c r="M297" s="157"/>
      <c r="T297" s="158"/>
      <c r="AT297" s="153" t="s">
        <v>207</v>
      </c>
      <c r="AU297" s="153" t="s">
        <v>86</v>
      </c>
      <c r="AV297" s="12" t="s">
        <v>86</v>
      </c>
      <c r="AW297" s="12" t="s">
        <v>30</v>
      </c>
      <c r="AX297" s="12" t="s">
        <v>73</v>
      </c>
      <c r="AY297" s="153" t="s">
        <v>199</v>
      </c>
    </row>
    <row r="298" spans="2:65" s="15" customFormat="1" ht="12">
      <c r="B298" s="184"/>
      <c r="D298" s="152" t="s">
        <v>207</v>
      </c>
      <c r="E298" s="185" t="s">
        <v>1</v>
      </c>
      <c r="F298" s="186" t="s">
        <v>435</v>
      </c>
      <c r="H298" s="185" t="s">
        <v>1</v>
      </c>
      <c r="I298" s="187"/>
      <c r="L298" s="184"/>
      <c r="M298" s="188"/>
      <c r="T298" s="189"/>
      <c r="AT298" s="185" t="s">
        <v>207</v>
      </c>
      <c r="AU298" s="185" t="s">
        <v>86</v>
      </c>
      <c r="AV298" s="15" t="s">
        <v>80</v>
      </c>
      <c r="AW298" s="15" t="s">
        <v>30</v>
      </c>
      <c r="AX298" s="15" t="s">
        <v>73</v>
      </c>
      <c r="AY298" s="185" t="s">
        <v>199</v>
      </c>
    </row>
    <row r="299" spans="2:65" s="12" customFormat="1" ht="12">
      <c r="B299" s="151"/>
      <c r="D299" s="152" t="s">
        <v>207</v>
      </c>
      <c r="E299" s="153" t="s">
        <v>1</v>
      </c>
      <c r="F299" s="154" t="s">
        <v>436</v>
      </c>
      <c r="H299" s="155">
        <v>6.0000000000000001E-3</v>
      </c>
      <c r="I299" s="156"/>
      <c r="L299" s="151"/>
      <c r="M299" s="157"/>
      <c r="T299" s="158"/>
      <c r="AT299" s="153" t="s">
        <v>207</v>
      </c>
      <c r="AU299" s="153" t="s">
        <v>86</v>
      </c>
      <c r="AV299" s="12" t="s">
        <v>86</v>
      </c>
      <c r="AW299" s="12" t="s">
        <v>30</v>
      </c>
      <c r="AX299" s="12" t="s">
        <v>73</v>
      </c>
      <c r="AY299" s="153" t="s">
        <v>199</v>
      </c>
    </row>
    <row r="300" spans="2:65" s="14" customFormat="1" ht="12">
      <c r="B300" s="166"/>
      <c r="D300" s="152" t="s">
        <v>207</v>
      </c>
      <c r="E300" s="167" t="s">
        <v>1</v>
      </c>
      <c r="F300" s="168" t="s">
        <v>437</v>
      </c>
      <c r="H300" s="169">
        <v>0.19600000000000001</v>
      </c>
      <c r="I300" s="170"/>
      <c r="L300" s="166"/>
      <c r="M300" s="171"/>
      <c r="T300" s="172"/>
      <c r="AT300" s="167" t="s">
        <v>207</v>
      </c>
      <c r="AU300" s="167" t="s">
        <v>86</v>
      </c>
      <c r="AV300" s="14" t="s">
        <v>223</v>
      </c>
      <c r="AW300" s="14" t="s">
        <v>30</v>
      </c>
      <c r="AX300" s="14" t="s">
        <v>73</v>
      </c>
      <c r="AY300" s="167" t="s">
        <v>199</v>
      </c>
    </row>
    <row r="301" spans="2:65" s="15" customFormat="1" ht="12">
      <c r="B301" s="184"/>
      <c r="D301" s="152" t="s">
        <v>207</v>
      </c>
      <c r="E301" s="185" t="s">
        <v>1</v>
      </c>
      <c r="F301" s="186" t="s">
        <v>438</v>
      </c>
      <c r="H301" s="185" t="s">
        <v>1</v>
      </c>
      <c r="I301" s="187"/>
      <c r="L301" s="184"/>
      <c r="M301" s="188"/>
      <c r="T301" s="189"/>
      <c r="AT301" s="185" t="s">
        <v>207</v>
      </c>
      <c r="AU301" s="185" t="s">
        <v>86</v>
      </c>
      <c r="AV301" s="15" t="s">
        <v>80</v>
      </c>
      <c r="AW301" s="15" t="s">
        <v>30</v>
      </c>
      <c r="AX301" s="15" t="s">
        <v>73</v>
      </c>
      <c r="AY301" s="185" t="s">
        <v>199</v>
      </c>
    </row>
    <row r="302" spans="2:65" s="12" customFormat="1" ht="24">
      <c r="B302" s="151"/>
      <c r="D302" s="152" t="s">
        <v>207</v>
      </c>
      <c r="E302" s="153" t="s">
        <v>1</v>
      </c>
      <c r="F302" s="154" t="s">
        <v>439</v>
      </c>
      <c r="H302" s="155">
        <v>7.9000000000000001E-2</v>
      </c>
      <c r="I302" s="156"/>
      <c r="L302" s="151"/>
      <c r="M302" s="157"/>
      <c r="T302" s="158"/>
      <c r="AT302" s="153" t="s">
        <v>207</v>
      </c>
      <c r="AU302" s="153" t="s">
        <v>86</v>
      </c>
      <c r="AV302" s="12" t="s">
        <v>86</v>
      </c>
      <c r="AW302" s="12" t="s">
        <v>30</v>
      </c>
      <c r="AX302" s="12" t="s">
        <v>73</v>
      </c>
      <c r="AY302" s="153" t="s">
        <v>199</v>
      </c>
    </row>
    <row r="303" spans="2:65" s="12" customFormat="1" ht="12">
      <c r="B303" s="151"/>
      <c r="D303" s="152" t="s">
        <v>207</v>
      </c>
      <c r="E303" s="153" t="s">
        <v>1</v>
      </c>
      <c r="F303" s="154" t="s">
        <v>440</v>
      </c>
      <c r="H303" s="155">
        <v>4.1000000000000002E-2</v>
      </c>
      <c r="I303" s="156"/>
      <c r="L303" s="151"/>
      <c r="M303" s="157"/>
      <c r="T303" s="158"/>
      <c r="AT303" s="153" t="s">
        <v>207</v>
      </c>
      <c r="AU303" s="153" t="s">
        <v>86</v>
      </c>
      <c r="AV303" s="12" t="s">
        <v>86</v>
      </c>
      <c r="AW303" s="12" t="s">
        <v>30</v>
      </c>
      <c r="AX303" s="12" t="s">
        <v>73</v>
      </c>
      <c r="AY303" s="153" t="s">
        <v>199</v>
      </c>
    </row>
    <row r="304" spans="2:65" s="14" customFormat="1" ht="12">
      <c r="B304" s="166"/>
      <c r="D304" s="152" t="s">
        <v>207</v>
      </c>
      <c r="E304" s="167" t="s">
        <v>1</v>
      </c>
      <c r="F304" s="168" t="s">
        <v>441</v>
      </c>
      <c r="H304" s="169">
        <v>0.12</v>
      </c>
      <c r="I304" s="170"/>
      <c r="L304" s="166"/>
      <c r="M304" s="171"/>
      <c r="T304" s="172"/>
      <c r="AT304" s="167" t="s">
        <v>207</v>
      </c>
      <c r="AU304" s="167" t="s">
        <v>86</v>
      </c>
      <c r="AV304" s="14" t="s">
        <v>223</v>
      </c>
      <c r="AW304" s="14" t="s">
        <v>30</v>
      </c>
      <c r="AX304" s="14" t="s">
        <v>73</v>
      </c>
      <c r="AY304" s="167" t="s">
        <v>199</v>
      </c>
    </row>
    <row r="305" spans="2:65" s="13" customFormat="1" ht="12">
      <c r="B305" s="159"/>
      <c r="D305" s="152" t="s">
        <v>207</v>
      </c>
      <c r="E305" s="160" t="s">
        <v>1</v>
      </c>
      <c r="F305" s="161" t="s">
        <v>209</v>
      </c>
      <c r="H305" s="162">
        <v>0.316</v>
      </c>
      <c r="I305" s="163"/>
      <c r="L305" s="159"/>
      <c r="M305" s="164"/>
      <c r="T305" s="165"/>
      <c r="AT305" s="160" t="s">
        <v>207</v>
      </c>
      <c r="AU305" s="160" t="s">
        <v>86</v>
      </c>
      <c r="AV305" s="13" t="s">
        <v>205</v>
      </c>
      <c r="AW305" s="13" t="s">
        <v>30</v>
      </c>
      <c r="AX305" s="13" t="s">
        <v>80</v>
      </c>
      <c r="AY305" s="160" t="s">
        <v>199</v>
      </c>
    </row>
    <row r="306" spans="2:65" s="11" customFormat="1" ht="23" customHeight="1">
      <c r="B306" s="125"/>
      <c r="D306" s="126" t="s">
        <v>72</v>
      </c>
      <c r="E306" s="135" t="s">
        <v>223</v>
      </c>
      <c r="F306" s="135" t="s">
        <v>442</v>
      </c>
      <c r="I306" s="128"/>
      <c r="J306" s="136">
        <f>BK306</f>
        <v>0</v>
      </c>
      <c r="L306" s="125"/>
      <c r="M306" s="130"/>
      <c r="P306" s="131">
        <f>SUM(P307:P396)</f>
        <v>0</v>
      </c>
      <c r="R306" s="131">
        <f>SUM(R307:R396)</f>
        <v>110.90494638</v>
      </c>
      <c r="T306" s="132">
        <f>SUM(T307:T396)</f>
        <v>0</v>
      </c>
      <c r="AR306" s="126" t="s">
        <v>80</v>
      </c>
      <c r="AT306" s="133" t="s">
        <v>72</v>
      </c>
      <c r="AU306" s="133" t="s">
        <v>80</v>
      </c>
      <c r="AY306" s="126" t="s">
        <v>199</v>
      </c>
      <c r="BK306" s="134">
        <f>SUM(BK307:BK396)</f>
        <v>0</v>
      </c>
    </row>
    <row r="307" spans="2:65" s="1" customFormat="1" ht="24.25" customHeight="1">
      <c r="B307" s="32"/>
      <c r="C307" s="137" t="s">
        <v>443</v>
      </c>
      <c r="D307" s="137" t="s">
        <v>201</v>
      </c>
      <c r="E307" s="138" t="s">
        <v>444</v>
      </c>
      <c r="F307" s="139" t="s">
        <v>445</v>
      </c>
      <c r="G307" s="140" t="s">
        <v>264</v>
      </c>
      <c r="H307" s="141">
        <v>3</v>
      </c>
      <c r="I307" s="142"/>
      <c r="J307" s="143">
        <f>ROUND(I307*H307,2)</f>
        <v>0</v>
      </c>
      <c r="K307" s="144"/>
      <c r="L307" s="32"/>
      <c r="M307" s="145" t="s">
        <v>1</v>
      </c>
      <c r="N307" s="146" t="s">
        <v>39</v>
      </c>
      <c r="P307" s="147">
        <f>O307*H307</f>
        <v>0</v>
      </c>
      <c r="Q307" s="147">
        <v>0</v>
      </c>
      <c r="R307" s="147">
        <f>Q307*H307</f>
        <v>0</v>
      </c>
      <c r="S307" s="147">
        <v>0</v>
      </c>
      <c r="T307" s="148">
        <f>S307*H307</f>
        <v>0</v>
      </c>
      <c r="AR307" s="149" t="s">
        <v>205</v>
      </c>
      <c r="AT307" s="149" t="s">
        <v>201</v>
      </c>
      <c r="AU307" s="149" t="s">
        <v>86</v>
      </c>
      <c r="AY307" s="17" t="s">
        <v>199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86</v>
      </c>
      <c r="BK307" s="150">
        <f>ROUND(I307*H307,2)</f>
        <v>0</v>
      </c>
      <c r="BL307" s="17" t="s">
        <v>205</v>
      </c>
      <c r="BM307" s="149" t="s">
        <v>3386</v>
      </c>
    </row>
    <row r="308" spans="2:65" s="12" customFormat="1" ht="12">
      <c r="B308" s="151"/>
      <c r="D308" s="152" t="s">
        <v>207</v>
      </c>
      <c r="E308" s="153" t="s">
        <v>1</v>
      </c>
      <c r="F308" s="154" t="s">
        <v>447</v>
      </c>
      <c r="H308" s="155">
        <v>3</v>
      </c>
      <c r="I308" s="156"/>
      <c r="L308" s="151"/>
      <c r="M308" s="157"/>
      <c r="T308" s="158"/>
      <c r="AT308" s="153" t="s">
        <v>207</v>
      </c>
      <c r="AU308" s="153" t="s">
        <v>86</v>
      </c>
      <c r="AV308" s="12" t="s">
        <v>86</v>
      </c>
      <c r="AW308" s="12" t="s">
        <v>30</v>
      </c>
      <c r="AX308" s="12" t="s">
        <v>73</v>
      </c>
      <c r="AY308" s="153" t="s">
        <v>199</v>
      </c>
    </row>
    <row r="309" spans="2:65" s="13" customFormat="1" ht="12">
      <c r="B309" s="159"/>
      <c r="D309" s="152" t="s">
        <v>207</v>
      </c>
      <c r="E309" s="160" t="s">
        <v>1</v>
      </c>
      <c r="F309" s="161" t="s">
        <v>448</v>
      </c>
      <c r="H309" s="162">
        <v>3</v>
      </c>
      <c r="I309" s="163"/>
      <c r="L309" s="159"/>
      <c r="M309" s="164"/>
      <c r="T309" s="165"/>
      <c r="AT309" s="160" t="s">
        <v>207</v>
      </c>
      <c r="AU309" s="160" t="s">
        <v>86</v>
      </c>
      <c r="AV309" s="13" t="s">
        <v>205</v>
      </c>
      <c r="AW309" s="13" t="s">
        <v>30</v>
      </c>
      <c r="AX309" s="13" t="s">
        <v>80</v>
      </c>
      <c r="AY309" s="160" t="s">
        <v>199</v>
      </c>
    </row>
    <row r="310" spans="2:65" s="1" customFormat="1" ht="33" customHeight="1">
      <c r="B310" s="32"/>
      <c r="C310" s="137" t="s">
        <v>449</v>
      </c>
      <c r="D310" s="137" t="s">
        <v>201</v>
      </c>
      <c r="E310" s="138" t="s">
        <v>450</v>
      </c>
      <c r="F310" s="139" t="s">
        <v>451</v>
      </c>
      <c r="G310" s="140" t="s">
        <v>264</v>
      </c>
      <c r="H310" s="141">
        <v>1.5</v>
      </c>
      <c r="I310" s="142"/>
      <c r="J310" s="143">
        <f>ROUND(I310*H310,2)</f>
        <v>0</v>
      </c>
      <c r="K310" s="144"/>
      <c r="L310" s="32"/>
      <c r="M310" s="145" t="s">
        <v>1</v>
      </c>
      <c r="N310" s="146" t="s">
        <v>39</v>
      </c>
      <c r="P310" s="147">
        <f>O310*H310</f>
        <v>0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AR310" s="149" t="s">
        <v>205</v>
      </c>
      <c r="AT310" s="149" t="s">
        <v>201</v>
      </c>
      <c r="AU310" s="149" t="s">
        <v>86</v>
      </c>
      <c r="AY310" s="17" t="s">
        <v>199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86</v>
      </c>
      <c r="BK310" s="150">
        <f>ROUND(I310*H310,2)</f>
        <v>0</v>
      </c>
      <c r="BL310" s="17" t="s">
        <v>205</v>
      </c>
      <c r="BM310" s="149" t="s">
        <v>3387</v>
      </c>
    </row>
    <row r="311" spans="2:65" s="12" customFormat="1" ht="12">
      <c r="B311" s="151"/>
      <c r="D311" s="152" t="s">
        <v>207</v>
      </c>
      <c r="E311" s="153" t="s">
        <v>1</v>
      </c>
      <c r="F311" s="154" t="s">
        <v>453</v>
      </c>
      <c r="H311" s="155">
        <v>1.5</v>
      </c>
      <c r="I311" s="156"/>
      <c r="L311" s="151"/>
      <c r="M311" s="157"/>
      <c r="T311" s="158"/>
      <c r="AT311" s="153" t="s">
        <v>207</v>
      </c>
      <c r="AU311" s="153" t="s">
        <v>86</v>
      </c>
      <c r="AV311" s="12" t="s">
        <v>86</v>
      </c>
      <c r="AW311" s="12" t="s">
        <v>30</v>
      </c>
      <c r="AX311" s="12" t="s">
        <v>73</v>
      </c>
      <c r="AY311" s="153" t="s">
        <v>199</v>
      </c>
    </row>
    <row r="312" spans="2:65" s="13" customFormat="1" ht="12">
      <c r="B312" s="159"/>
      <c r="D312" s="152" t="s">
        <v>207</v>
      </c>
      <c r="E312" s="160" t="s">
        <v>1</v>
      </c>
      <c r="F312" s="161" t="s">
        <v>448</v>
      </c>
      <c r="H312" s="162">
        <v>1.5</v>
      </c>
      <c r="I312" s="163"/>
      <c r="L312" s="159"/>
      <c r="M312" s="164"/>
      <c r="T312" s="165"/>
      <c r="AT312" s="160" t="s">
        <v>207</v>
      </c>
      <c r="AU312" s="160" t="s">
        <v>86</v>
      </c>
      <c r="AV312" s="13" t="s">
        <v>205</v>
      </c>
      <c r="AW312" s="13" t="s">
        <v>30</v>
      </c>
      <c r="AX312" s="13" t="s">
        <v>80</v>
      </c>
      <c r="AY312" s="160" t="s">
        <v>199</v>
      </c>
    </row>
    <row r="313" spans="2:65" s="1" customFormat="1" ht="33" customHeight="1">
      <c r="B313" s="32"/>
      <c r="C313" s="137" t="s">
        <v>454</v>
      </c>
      <c r="D313" s="137" t="s">
        <v>201</v>
      </c>
      <c r="E313" s="138" t="s">
        <v>455</v>
      </c>
      <c r="F313" s="139" t="s">
        <v>456</v>
      </c>
      <c r="G313" s="140" t="s">
        <v>264</v>
      </c>
      <c r="H313" s="141">
        <v>1</v>
      </c>
      <c r="I313" s="142"/>
      <c r="J313" s="143">
        <f>ROUND(I313*H313,2)</f>
        <v>0</v>
      </c>
      <c r="K313" s="144"/>
      <c r="L313" s="32"/>
      <c r="M313" s="145" t="s">
        <v>1</v>
      </c>
      <c r="N313" s="146" t="s">
        <v>39</v>
      </c>
      <c r="P313" s="147">
        <f>O313*H313</f>
        <v>0</v>
      </c>
      <c r="Q313" s="147">
        <v>0</v>
      </c>
      <c r="R313" s="147">
        <f>Q313*H313</f>
        <v>0</v>
      </c>
      <c r="S313" s="147">
        <v>0</v>
      </c>
      <c r="T313" s="148">
        <f>S313*H313</f>
        <v>0</v>
      </c>
      <c r="AR313" s="149" t="s">
        <v>205</v>
      </c>
      <c r="AT313" s="149" t="s">
        <v>201</v>
      </c>
      <c r="AU313" s="149" t="s">
        <v>86</v>
      </c>
      <c r="AY313" s="17" t="s">
        <v>199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7" t="s">
        <v>86</v>
      </c>
      <c r="BK313" s="150">
        <f>ROUND(I313*H313,2)</f>
        <v>0</v>
      </c>
      <c r="BL313" s="17" t="s">
        <v>205</v>
      </c>
      <c r="BM313" s="149" t="s">
        <v>3388</v>
      </c>
    </row>
    <row r="314" spans="2:65" s="12" customFormat="1" ht="12">
      <c r="B314" s="151"/>
      <c r="D314" s="152" t="s">
        <v>207</v>
      </c>
      <c r="E314" s="153" t="s">
        <v>1</v>
      </c>
      <c r="F314" s="154" t="s">
        <v>458</v>
      </c>
      <c r="H314" s="155">
        <v>0.6</v>
      </c>
      <c r="I314" s="156"/>
      <c r="L314" s="151"/>
      <c r="M314" s="157"/>
      <c r="T314" s="158"/>
      <c r="AT314" s="153" t="s">
        <v>207</v>
      </c>
      <c r="AU314" s="153" t="s">
        <v>86</v>
      </c>
      <c r="AV314" s="12" t="s">
        <v>86</v>
      </c>
      <c r="AW314" s="12" t="s">
        <v>30</v>
      </c>
      <c r="AX314" s="12" t="s">
        <v>73</v>
      </c>
      <c r="AY314" s="153" t="s">
        <v>199</v>
      </c>
    </row>
    <row r="315" spans="2:65" s="12" customFormat="1" ht="12">
      <c r="B315" s="151"/>
      <c r="D315" s="152" t="s">
        <v>207</v>
      </c>
      <c r="E315" s="153" t="s">
        <v>1</v>
      </c>
      <c r="F315" s="154" t="s">
        <v>459</v>
      </c>
      <c r="H315" s="155">
        <v>0.4</v>
      </c>
      <c r="I315" s="156"/>
      <c r="L315" s="151"/>
      <c r="M315" s="157"/>
      <c r="T315" s="158"/>
      <c r="AT315" s="153" t="s">
        <v>207</v>
      </c>
      <c r="AU315" s="153" t="s">
        <v>86</v>
      </c>
      <c r="AV315" s="12" t="s">
        <v>86</v>
      </c>
      <c r="AW315" s="12" t="s">
        <v>30</v>
      </c>
      <c r="AX315" s="12" t="s">
        <v>73</v>
      </c>
      <c r="AY315" s="153" t="s">
        <v>199</v>
      </c>
    </row>
    <row r="316" spans="2:65" s="13" customFormat="1" ht="12">
      <c r="B316" s="159"/>
      <c r="D316" s="152" t="s">
        <v>207</v>
      </c>
      <c r="E316" s="160" t="s">
        <v>1</v>
      </c>
      <c r="F316" s="161" t="s">
        <v>448</v>
      </c>
      <c r="H316" s="162">
        <v>1</v>
      </c>
      <c r="I316" s="163"/>
      <c r="L316" s="159"/>
      <c r="M316" s="164"/>
      <c r="T316" s="165"/>
      <c r="AT316" s="160" t="s">
        <v>207</v>
      </c>
      <c r="AU316" s="160" t="s">
        <v>86</v>
      </c>
      <c r="AV316" s="13" t="s">
        <v>205</v>
      </c>
      <c r="AW316" s="13" t="s">
        <v>30</v>
      </c>
      <c r="AX316" s="13" t="s">
        <v>80</v>
      </c>
      <c r="AY316" s="160" t="s">
        <v>199</v>
      </c>
    </row>
    <row r="317" spans="2:65" s="1" customFormat="1" ht="16.5" customHeight="1">
      <c r="B317" s="32"/>
      <c r="C317" s="137" t="s">
        <v>460</v>
      </c>
      <c r="D317" s="137" t="s">
        <v>201</v>
      </c>
      <c r="E317" s="138" t="s">
        <v>461</v>
      </c>
      <c r="F317" s="139" t="s">
        <v>462</v>
      </c>
      <c r="G317" s="140" t="s">
        <v>213</v>
      </c>
      <c r="H317" s="141">
        <v>47.506999999999998</v>
      </c>
      <c r="I317" s="142"/>
      <c r="J317" s="143">
        <f>ROUND(I317*H317,2)</f>
        <v>0</v>
      </c>
      <c r="K317" s="144"/>
      <c r="L317" s="32"/>
      <c r="M317" s="145" t="s">
        <v>1</v>
      </c>
      <c r="N317" s="146" t="s">
        <v>39</v>
      </c>
      <c r="P317" s="147">
        <f>O317*H317</f>
        <v>0</v>
      </c>
      <c r="Q317" s="147">
        <v>0.92188000000000003</v>
      </c>
      <c r="R317" s="147">
        <f>Q317*H317</f>
        <v>43.795753159999997</v>
      </c>
      <c r="S317" s="147">
        <v>0</v>
      </c>
      <c r="T317" s="148">
        <f>S317*H317</f>
        <v>0</v>
      </c>
      <c r="AR317" s="149" t="s">
        <v>205</v>
      </c>
      <c r="AT317" s="149" t="s">
        <v>201</v>
      </c>
      <c r="AU317" s="149" t="s">
        <v>86</v>
      </c>
      <c r="AY317" s="17" t="s">
        <v>199</v>
      </c>
      <c r="BE317" s="150">
        <f>IF(N317="základní",J317,0)</f>
        <v>0</v>
      </c>
      <c r="BF317" s="150">
        <f>IF(N317="snížená",J317,0)</f>
        <v>0</v>
      </c>
      <c r="BG317" s="150">
        <f>IF(N317="zákl. přenesená",J317,0)</f>
        <v>0</v>
      </c>
      <c r="BH317" s="150">
        <f>IF(N317="sníž. přenesená",J317,0)</f>
        <v>0</v>
      </c>
      <c r="BI317" s="150">
        <f>IF(N317="nulová",J317,0)</f>
        <v>0</v>
      </c>
      <c r="BJ317" s="17" t="s">
        <v>86</v>
      </c>
      <c r="BK317" s="150">
        <f>ROUND(I317*H317,2)</f>
        <v>0</v>
      </c>
      <c r="BL317" s="17" t="s">
        <v>205</v>
      </c>
      <c r="BM317" s="149" t="s">
        <v>3389</v>
      </c>
    </row>
    <row r="318" spans="2:65" s="12" customFormat="1" ht="12">
      <c r="B318" s="151"/>
      <c r="D318" s="152" t="s">
        <v>207</v>
      </c>
      <c r="E318" s="153" t="s">
        <v>1</v>
      </c>
      <c r="F318" s="154" t="s">
        <v>464</v>
      </c>
      <c r="H318" s="155">
        <v>10.007</v>
      </c>
      <c r="I318" s="156"/>
      <c r="L318" s="151"/>
      <c r="M318" s="157"/>
      <c r="T318" s="158"/>
      <c r="AT318" s="153" t="s">
        <v>207</v>
      </c>
      <c r="AU318" s="153" t="s">
        <v>86</v>
      </c>
      <c r="AV318" s="12" t="s">
        <v>86</v>
      </c>
      <c r="AW318" s="12" t="s">
        <v>30</v>
      </c>
      <c r="AX318" s="12" t="s">
        <v>73</v>
      </c>
      <c r="AY318" s="153" t="s">
        <v>199</v>
      </c>
    </row>
    <row r="319" spans="2:65" s="12" customFormat="1" ht="12">
      <c r="B319" s="151"/>
      <c r="D319" s="152" t="s">
        <v>207</v>
      </c>
      <c r="E319" s="153" t="s">
        <v>1</v>
      </c>
      <c r="F319" s="154" t="s">
        <v>465</v>
      </c>
      <c r="H319" s="155">
        <v>-1.069</v>
      </c>
      <c r="I319" s="156"/>
      <c r="L319" s="151"/>
      <c r="M319" s="157"/>
      <c r="T319" s="158"/>
      <c r="AT319" s="153" t="s">
        <v>207</v>
      </c>
      <c r="AU319" s="153" t="s">
        <v>86</v>
      </c>
      <c r="AV319" s="12" t="s">
        <v>86</v>
      </c>
      <c r="AW319" s="12" t="s">
        <v>30</v>
      </c>
      <c r="AX319" s="12" t="s">
        <v>73</v>
      </c>
      <c r="AY319" s="153" t="s">
        <v>199</v>
      </c>
    </row>
    <row r="320" spans="2:65" s="12" customFormat="1" ht="12">
      <c r="B320" s="151"/>
      <c r="D320" s="152" t="s">
        <v>207</v>
      </c>
      <c r="E320" s="153" t="s">
        <v>1</v>
      </c>
      <c r="F320" s="154" t="s">
        <v>466</v>
      </c>
      <c r="H320" s="155">
        <v>17.571999999999999</v>
      </c>
      <c r="I320" s="156"/>
      <c r="L320" s="151"/>
      <c r="M320" s="157"/>
      <c r="T320" s="158"/>
      <c r="AT320" s="153" t="s">
        <v>207</v>
      </c>
      <c r="AU320" s="153" t="s">
        <v>86</v>
      </c>
      <c r="AV320" s="12" t="s">
        <v>86</v>
      </c>
      <c r="AW320" s="12" t="s">
        <v>30</v>
      </c>
      <c r="AX320" s="12" t="s">
        <v>73</v>
      </c>
      <c r="AY320" s="153" t="s">
        <v>199</v>
      </c>
    </row>
    <row r="321" spans="2:65" s="12" customFormat="1" ht="12">
      <c r="B321" s="151"/>
      <c r="D321" s="152" t="s">
        <v>207</v>
      </c>
      <c r="E321" s="153" t="s">
        <v>1</v>
      </c>
      <c r="F321" s="154" t="s">
        <v>467</v>
      </c>
      <c r="H321" s="155">
        <v>1.613</v>
      </c>
      <c r="I321" s="156"/>
      <c r="L321" s="151"/>
      <c r="M321" s="157"/>
      <c r="T321" s="158"/>
      <c r="AT321" s="153" t="s">
        <v>207</v>
      </c>
      <c r="AU321" s="153" t="s">
        <v>86</v>
      </c>
      <c r="AV321" s="12" t="s">
        <v>86</v>
      </c>
      <c r="AW321" s="12" t="s">
        <v>30</v>
      </c>
      <c r="AX321" s="12" t="s">
        <v>73</v>
      </c>
      <c r="AY321" s="153" t="s">
        <v>199</v>
      </c>
    </row>
    <row r="322" spans="2:65" s="12" customFormat="1" ht="12">
      <c r="B322" s="151"/>
      <c r="D322" s="152" t="s">
        <v>207</v>
      </c>
      <c r="E322" s="153" t="s">
        <v>1</v>
      </c>
      <c r="F322" s="154" t="s">
        <v>468</v>
      </c>
      <c r="H322" s="155">
        <v>-0.92500000000000004</v>
      </c>
      <c r="I322" s="156"/>
      <c r="L322" s="151"/>
      <c r="M322" s="157"/>
      <c r="T322" s="158"/>
      <c r="AT322" s="153" t="s">
        <v>207</v>
      </c>
      <c r="AU322" s="153" t="s">
        <v>86</v>
      </c>
      <c r="AV322" s="12" t="s">
        <v>86</v>
      </c>
      <c r="AW322" s="12" t="s">
        <v>30</v>
      </c>
      <c r="AX322" s="12" t="s">
        <v>73</v>
      </c>
      <c r="AY322" s="153" t="s">
        <v>199</v>
      </c>
    </row>
    <row r="323" spans="2:65" s="12" customFormat="1" ht="12">
      <c r="B323" s="151"/>
      <c r="D323" s="152" t="s">
        <v>207</v>
      </c>
      <c r="E323" s="153" t="s">
        <v>1</v>
      </c>
      <c r="F323" s="154" t="s">
        <v>469</v>
      </c>
      <c r="H323" s="155">
        <v>-1.6040000000000001</v>
      </c>
      <c r="I323" s="156"/>
      <c r="L323" s="151"/>
      <c r="M323" s="157"/>
      <c r="T323" s="158"/>
      <c r="AT323" s="153" t="s">
        <v>207</v>
      </c>
      <c r="AU323" s="153" t="s">
        <v>86</v>
      </c>
      <c r="AV323" s="12" t="s">
        <v>86</v>
      </c>
      <c r="AW323" s="12" t="s">
        <v>30</v>
      </c>
      <c r="AX323" s="12" t="s">
        <v>73</v>
      </c>
      <c r="AY323" s="153" t="s">
        <v>199</v>
      </c>
    </row>
    <row r="324" spans="2:65" s="12" customFormat="1" ht="12">
      <c r="B324" s="151"/>
      <c r="D324" s="152" t="s">
        <v>207</v>
      </c>
      <c r="E324" s="153" t="s">
        <v>1</v>
      </c>
      <c r="F324" s="154" t="s">
        <v>464</v>
      </c>
      <c r="H324" s="155">
        <v>10.007</v>
      </c>
      <c r="I324" s="156"/>
      <c r="L324" s="151"/>
      <c r="M324" s="157"/>
      <c r="T324" s="158"/>
      <c r="AT324" s="153" t="s">
        <v>207</v>
      </c>
      <c r="AU324" s="153" t="s">
        <v>86</v>
      </c>
      <c r="AV324" s="12" t="s">
        <v>86</v>
      </c>
      <c r="AW324" s="12" t="s">
        <v>30</v>
      </c>
      <c r="AX324" s="12" t="s">
        <v>73</v>
      </c>
      <c r="AY324" s="153" t="s">
        <v>199</v>
      </c>
    </row>
    <row r="325" spans="2:65" s="12" customFormat="1" ht="12">
      <c r="B325" s="151"/>
      <c r="D325" s="152" t="s">
        <v>207</v>
      </c>
      <c r="E325" s="153" t="s">
        <v>1</v>
      </c>
      <c r="F325" s="154" t="s">
        <v>470</v>
      </c>
      <c r="H325" s="155">
        <v>-0.58799999999999997</v>
      </c>
      <c r="I325" s="156"/>
      <c r="L325" s="151"/>
      <c r="M325" s="157"/>
      <c r="T325" s="158"/>
      <c r="AT325" s="153" t="s">
        <v>207</v>
      </c>
      <c r="AU325" s="153" t="s">
        <v>86</v>
      </c>
      <c r="AV325" s="12" t="s">
        <v>86</v>
      </c>
      <c r="AW325" s="12" t="s">
        <v>30</v>
      </c>
      <c r="AX325" s="12" t="s">
        <v>73</v>
      </c>
      <c r="AY325" s="153" t="s">
        <v>199</v>
      </c>
    </row>
    <row r="326" spans="2:65" s="12" customFormat="1" ht="12">
      <c r="B326" s="151"/>
      <c r="D326" s="152" t="s">
        <v>207</v>
      </c>
      <c r="E326" s="153" t="s">
        <v>1</v>
      </c>
      <c r="F326" s="154" t="s">
        <v>466</v>
      </c>
      <c r="H326" s="155">
        <v>17.571999999999999</v>
      </c>
      <c r="I326" s="156"/>
      <c r="L326" s="151"/>
      <c r="M326" s="157"/>
      <c r="T326" s="158"/>
      <c r="AT326" s="153" t="s">
        <v>207</v>
      </c>
      <c r="AU326" s="153" t="s">
        <v>86</v>
      </c>
      <c r="AV326" s="12" t="s">
        <v>86</v>
      </c>
      <c r="AW326" s="12" t="s">
        <v>30</v>
      </c>
      <c r="AX326" s="12" t="s">
        <v>73</v>
      </c>
      <c r="AY326" s="153" t="s">
        <v>199</v>
      </c>
    </row>
    <row r="327" spans="2:65" s="12" customFormat="1" ht="12">
      <c r="B327" s="151"/>
      <c r="D327" s="152" t="s">
        <v>207</v>
      </c>
      <c r="E327" s="153" t="s">
        <v>1</v>
      </c>
      <c r="F327" s="154" t="s">
        <v>469</v>
      </c>
      <c r="H327" s="155">
        <v>-1.6040000000000001</v>
      </c>
      <c r="I327" s="156"/>
      <c r="L327" s="151"/>
      <c r="M327" s="157"/>
      <c r="T327" s="158"/>
      <c r="AT327" s="153" t="s">
        <v>207</v>
      </c>
      <c r="AU327" s="153" t="s">
        <v>86</v>
      </c>
      <c r="AV327" s="12" t="s">
        <v>86</v>
      </c>
      <c r="AW327" s="12" t="s">
        <v>30</v>
      </c>
      <c r="AX327" s="12" t="s">
        <v>73</v>
      </c>
      <c r="AY327" s="153" t="s">
        <v>199</v>
      </c>
    </row>
    <row r="328" spans="2:65" s="12" customFormat="1" ht="12">
      <c r="B328" s="151"/>
      <c r="D328" s="152" t="s">
        <v>207</v>
      </c>
      <c r="E328" s="153" t="s">
        <v>1</v>
      </c>
      <c r="F328" s="154" t="s">
        <v>471</v>
      </c>
      <c r="H328" s="155">
        <v>-3.4740000000000002</v>
      </c>
      <c r="I328" s="156"/>
      <c r="L328" s="151"/>
      <c r="M328" s="157"/>
      <c r="T328" s="158"/>
      <c r="AT328" s="153" t="s">
        <v>207</v>
      </c>
      <c r="AU328" s="153" t="s">
        <v>86</v>
      </c>
      <c r="AV328" s="12" t="s">
        <v>86</v>
      </c>
      <c r="AW328" s="12" t="s">
        <v>30</v>
      </c>
      <c r="AX328" s="12" t="s">
        <v>73</v>
      </c>
      <c r="AY328" s="153" t="s">
        <v>199</v>
      </c>
    </row>
    <row r="329" spans="2:65" s="13" customFormat="1" ht="12">
      <c r="B329" s="159"/>
      <c r="D329" s="152" t="s">
        <v>207</v>
      </c>
      <c r="E329" s="160" t="s">
        <v>1</v>
      </c>
      <c r="F329" s="161" t="s">
        <v>209</v>
      </c>
      <c r="H329" s="162">
        <v>47.506999999999998</v>
      </c>
      <c r="I329" s="163"/>
      <c r="L329" s="159"/>
      <c r="M329" s="164"/>
      <c r="T329" s="165"/>
      <c r="AT329" s="160" t="s">
        <v>207</v>
      </c>
      <c r="AU329" s="160" t="s">
        <v>86</v>
      </c>
      <c r="AV329" s="13" t="s">
        <v>205</v>
      </c>
      <c r="AW329" s="13" t="s">
        <v>30</v>
      </c>
      <c r="AX329" s="13" t="s">
        <v>80</v>
      </c>
      <c r="AY329" s="160" t="s">
        <v>199</v>
      </c>
    </row>
    <row r="330" spans="2:65" s="1" customFormat="1" ht="16.5" customHeight="1">
      <c r="B330" s="32"/>
      <c r="C330" s="137" t="s">
        <v>472</v>
      </c>
      <c r="D330" s="137" t="s">
        <v>201</v>
      </c>
      <c r="E330" s="138" t="s">
        <v>473</v>
      </c>
      <c r="F330" s="139" t="s">
        <v>474</v>
      </c>
      <c r="G330" s="140" t="s">
        <v>213</v>
      </c>
      <c r="H330" s="141">
        <v>3.407</v>
      </c>
      <c r="I330" s="142"/>
      <c r="J330" s="143">
        <f>ROUND(I330*H330,2)</f>
        <v>0</v>
      </c>
      <c r="K330" s="144"/>
      <c r="L330" s="32"/>
      <c r="M330" s="145" t="s">
        <v>1</v>
      </c>
      <c r="N330" s="146" t="s">
        <v>39</v>
      </c>
      <c r="P330" s="147">
        <f>O330*H330</f>
        <v>0</v>
      </c>
      <c r="Q330" s="147">
        <v>2.5018799999999999</v>
      </c>
      <c r="R330" s="147">
        <f>Q330*H330</f>
        <v>8.52390516</v>
      </c>
      <c r="S330" s="147">
        <v>0</v>
      </c>
      <c r="T330" s="148">
        <f>S330*H330</f>
        <v>0</v>
      </c>
      <c r="AR330" s="149" t="s">
        <v>205</v>
      </c>
      <c r="AT330" s="149" t="s">
        <v>201</v>
      </c>
      <c r="AU330" s="149" t="s">
        <v>86</v>
      </c>
      <c r="AY330" s="17" t="s">
        <v>199</v>
      </c>
      <c r="BE330" s="150">
        <f>IF(N330="základní",J330,0)</f>
        <v>0</v>
      </c>
      <c r="BF330" s="150">
        <f>IF(N330="snížená",J330,0)</f>
        <v>0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17" t="s">
        <v>86</v>
      </c>
      <c r="BK330" s="150">
        <f>ROUND(I330*H330,2)</f>
        <v>0</v>
      </c>
      <c r="BL330" s="17" t="s">
        <v>205</v>
      </c>
      <c r="BM330" s="149" t="s">
        <v>3390</v>
      </c>
    </row>
    <row r="331" spans="2:65" s="12" customFormat="1" ht="12">
      <c r="B331" s="151"/>
      <c r="D331" s="152" t="s">
        <v>207</v>
      </c>
      <c r="E331" s="153" t="s">
        <v>1</v>
      </c>
      <c r="F331" s="154" t="s">
        <v>476</v>
      </c>
      <c r="H331" s="155">
        <v>0.17899999999999999</v>
      </c>
      <c r="I331" s="156"/>
      <c r="L331" s="151"/>
      <c r="M331" s="157"/>
      <c r="T331" s="158"/>
      <c r="AT331" s="153" t="s">
        <v>207</v>
      </c>
      <c r="AU331" s="153" t="s">
        <v>86</v>
      </c>
      <c r="AV331" s="12" t="s">
        <v>86</v>
      </c>
      <c r="AW331" s="12" t="s">
        <v>30</v>
      </c>
      <c r="AX331" s="12" t="s">
        <v>73</v>
      </c>
      <c r="AY331" s="153" t="s">
        <v>199</v>
      </c>
    </row>
    <row r="332" spans="2:65" s="12" customFormat="1" ht="12">
      <c r="B332" s="151"/>
      <c r="D332" s="152" t="s">
        <v>207</v>
      </c>
      <c r="E332" s="153" t="s">
        <v>1</v>
      </c>
      <c r="F332" s="154" t="s">
        <v>477</v>
      </c>
      <c r="H332" s="155">
        <v>1.3440000000000001</v>
      </c>
      <c r="I332" s="156"/>
      <c r="L332" s="151"/>
      <c r="M332" s="157"/>
      <c r="T332" s="158"/>
      <c r="AT332" s="153" t="s">
        <v>207</v>
      </c>
      <c r="AU332" s="153" t="s">
        <v>86</v>
      </c>
      <c r="AV332" s="12" t="s">
        <v>86</v>
      </c>
      <c r="AW332" s="12" t="s">
        <v>30</v>
      </c>
      <c r="AX332" s="12" t="s">
        <v>73</v>
      </c>
      <c r="AY332" s="153" t="s">
        <v>199</v>
      </c>
    </row>
    <row r="333" spans="2:65" s="12" customFormat="1" ht="12">
      <c r="B333" s="151"/>
      <c r="D333" s="152" t="s">
        <v>207</v>
      </c>
      <c r="E333" s="153" t="s">
        <v>1</v>
      </c>
      <c r="F333" s="154" t="s">
        <v>478</v>
      </c>
      <c r="H333" s="155">
        <v>0.129</v>
      </c>
      <c r="I333" s="156"/>
      <c r="L333" s="151"/>
      <c r="M333" s="157"/>
      <c r="T333" s="158"/>
      <c r="AT333" s="153" t="s">
        <v>207</v>
      </c>
      <c r="AU333" s="153" t="s">
        <v>86</v>
      </c>
      <c r="AV333" s="12" t="s">
        <v>86</v>
      </c>
      <c r="AW333" s="12" t="s">
        <v>30</v>
      </c>
      <c r="AX333" s="12" t="s">
        <v>73</v>
      </c>
      <c r="AY333" s="153" t="s">
        <v>199</v>
      </c>
    </row>
    <row r="334" spans="2:65" s="12" customFormat="1" ht="12">
      <c r="B334" s="151"/>
      <c r="D334" s="152" t="s">
        <v>207</v>
      </c>
      <c r="E334" s="153" t="s">
        <v>1</v>
      </c>
      <c r="F334" s="154" t="s">
        <v>479</v>
      </c>
      <c r="H334" s="155">
        <v>0.60099999999999998</v>
      </c>
      <c r="I334" s="156"/>
      <c r="L334" s="151"/>
      <c r="M334" s="157"/>
      <c r="T334" s="158"/>
      <c r="AT334" s="153" t="s">
        <v>207</v>
      </c>
      <c r="AU334" s="153" t="s">
        <v>86</v>
      </c>
      <c r="AV334" s="12" t="s">
        <v>86</v>
      </c>
      <c r="AW334" s="12" t="s">
        <v>30</v>
      </c>
      <c r="AX334" s="12" t="s">
        <v>73</v>
      </c>
      <c r="AY334" s="153" t="s">
        <v>199</v>
      </c>
    </row>
    <row r="335" spans="2:65" s="14" customFormat="1" ht="12">
      <c r="B335" s="166"/>
      <c r="D335" s="152" t="s">
        <v>207</v>
      </c>
      <c r="E335" s="167" t="s">
        <v>1</v>
      </c>
      <c r="F335" s="168" t="s">
        <v>480</v>
      </c>
      <c r="H335" s="169">
        <v>2.2530000000000001</v>
      </c>
      <c r="I335" s="170"/>
      <c r="L335" s="166"/>
      <c r="M335" s="171"/>
      <c r="T335" s="172"/>
      <c r="AT335" s="167" t="s">
        <v>207</v>
      </c>
      <c r="AU335" s="167" t="s">
        <v>86</v>
      </c>
      <c r="AV335" s="14" t="s">
        <v>223</v>
      </c>
      <c r="AW335" s="14" t="s">
        <v>30</v>
      </c>
      <c r="AX335" s="14" t="s">
        <v>73</v>
      </c>
      <c r="AY335" s="167" t="s">
        <v>199</v>
      </c>
    </row>
    <row r="336" spans="2:65" s="12" customFormat="1" ht="12">
      <c r="B336" s="151"/>
      <c r="D336" s="152" t="s">
        <v>207</v>
      </c>
      <c r="E336" s="153" t="s">
        <v>1</v>
      </c>
      <c r="F336" s="154" t="s">
        <v>481</v>
      </c>
      <c r="H336" s="155">
        <v>0.25700000000000001</v>
      </c>
      <c r="I336" s="156"/>
      <c r="L336" s="151"/>
      <c r="M336" s="157"/>
      <c r="T336" s="158"/>
      <c r="AT336" s="153" t="s">
        <v>207</v>
      </c>
      <c r="AU336" s="153" t="s">
        <v>86</v>
      </c>
      <c r="AV336" s="12" t="s">
        <v>86</v>
      </c>
      <c r="AW336" s="12" t="s">
        <v>30</v>
      </c>
      <c r="AX336" s="12" t="s">
        <v>73</v>
      </c>
      <c r="AY336" s="153" t="s">
        <v>199</v>
      </c>
    </row>
    <row r="337" spans="2:65" s="12" customFormat="1" ht="12">
      <c r="B337" s="151"/>
      <c r="D337" s="152" t="s">
        <v>207</v>
      </c>
      <c r="E337" s="153" t="s">
        <v>1</v>
      </c>
      <c r="F337" s="154" t="s">
        <v>482</v>
      </c>
      <c r="H337" s="155">
        <v>7.0000000000000007E-2</v>
      </c>
      <c r="I337" s="156"/>
      <c r="L337" s="151"/>
      <c r="M337" s="157"/>
      <c r="T337" s="158"/>
      <c r="AT337" s="153" t="s">
        <v>207</v>
      </c>
      <c r="AU337" s="153" t="s">
        <v>86</v>
      </c>
      <c r="AV337" s="12" t="s">
        <v>86</v>
      </c>
      <c r="AW337" s="12" t="s">
        <v>30</v>
      </c>
      <c r="AX337" s="12" t="s">
        <v>73</v>
      </c>
      <c r="AY337" s="153" t="s">
        <v>199</v>
      </c>
    </row>
    <row r="338" spans="2:65" s="12" customFormat="1" ht="12">
      <c r="B338" s="151"/>
      <c r="D338" s="152" t="s">
        <v>207</v>
      </c>
      <c r="E338" s="153" t="s">
        <v>1</v>
      </c>
      <c r="F338" s="154" t="s">
        <v>483</v>
      </c>
      <c r="H338" s="155">
        <v>0.82699999999999996</v>
      </c>
      <c r="I338" s="156"/>
      <c r="L338" s="151"/>
      <c r="M338" s="157"/>
      <c r="T338" s="158"/>
      <c r="AT338" s="153" t="s">
        <v>207</v>
      </c>
      <c r="AU338" s="153" t="s">
        <v>86</v>
      </c>
      <c r="AV338" s="12" t="s">
        <v>86</v>
      </c>
      <c r="AW338" s="12" t="s">
        <v>30</v>
      </c>
      <c r="AX338" s="12" t="s">
        <v>73</v>
      </c>
      <c r="AY338" s="153" t="s">
        <v>199</v>
      </c>
    </row>
    <row r="339" spans="2:65" s="14" customFormat="1" ht="12">
      <c r="B339" s="166"/>
      <c r="D339" s="152" t="s">
        <v>207</v>
      </c>
      <c r="E339" s="167" t="s">
        <v>1</v>
      </c>
      <c r="F339" s="168" t="s">
        <v>484</v>
      </c>
      <c r="H339" s="169">
        <v>1.1539999999999999</v>
      </c>
      <c r="I339" s="170"/>
      <c r="L339" s="166"/>
      <c r="M339" s="171"/>
      <c r="T339" s="172"/>
      <c r="AT339" s="167" t="s">
        <v>207</v>
      </c>
      <c r="AU339" s="167" t="s">
        <v>86</v>
      </c>
      <c r="AV339" s="14" t="s">
        <v>223</v>
      </c>
      <c r="AW339" s="14" t="s">
        <v>30</v>
      </c>
      <c r="AX339" s="14" t="s">
        <v>73</v>
      </c>
      <c r="AY339" s="167" t="s">
        <v>199</v>
      </c>
    </row>
    <row r="340" spans="2:65" s="13" customFormat="1" ht="12">
      <c r="B340" s="159"/>
      <c r="D340" s="152" t="s">
        <v>207</v>
      </c>
      <c r="E340" s="160" t="s">
        <v>1</v>
      </c>
      <c r="F340" s="161" t="s">
        <v>209</v>
      </c>
      <c r="H340" s="162">
        <v>3.407</v>
      </c>
      <c r="I340" s="163"/>
      <c r="L340" s="159"/>
      <c r="M340" s="164"/>
      <c r="T340" s="165"/>
      <c r="AT340" s="160" t="s">
        <v>207</v>
      </c>
      <c r="AU340" s="160" t="s">
        <v>86</v>
      </c>
      <c r="AV340" s="13" t="s">
        <v>205</v>
      </c>
      <c r="AW340" s="13" t="s">
        <v>30</v>
      </c>
      <c r="AX340" s="13" t="s">
        <v>80</v>
      </c>
      <c r="AY340" s="160" t="s">
        <v>199</v>
      </c>
    </row>
    <row r="341" spans="2:65" s="1" customFormat="1" ht="16.5" customHeight="1">
      <c r="B341" s="32"/>
      <c r="C341" s="137" t="s">
        <v>485</v>
      </c>
      <c r="D341" s="137" t="s">
        <v>201</v>
      </c>
      <c r="E341" s="138" t="s">
        <v>486</v>
      </c>
      <c r="F341" s="139" t="s">
        <v>487</v>
      </c>
      <c r="G341" s="140" t="s">
        <v>204</v>
      </c>
      <c r="H341" s="141">
        <v>31.969000000000001</v>
      </c>
      <c r="I341" s="142"/>
      <c r="J341" s="143">
        <f>ROUND(I341*H341,2)</f>
        <v>0</v>
      </c>
      <c r="K341" s="144"/>
      <c r="L341" s="32"/>
      <c r="M341" s="145" t="s">
        <v>1</v>
      </c>
      <c r="N341" s="146" t="s">
        <v>39</v>
      </c>
      <c r="P341" s="147">
        <f>O341*H341</f>
        <v>0</v>
      </c>
      <c r="Q341" s="147">
        <v>1.409E-2</v>
      </c>
      <c r="R341" s="147">
        <f>Q341*H341</f>
        <v>0.45044321000000004</v>
      </c>
      <c r="S341" s="147">
        <v>0</v>
      </c>
      <c r="T341" s="148">
        <f>S341*H341</f>
        <v>0</v>
      </c>
      <c r="AR341" s="149" t="s">
        <v>205</v>
      </c>
      <c r="AT341" s="149" t="s">
        <v>201</v>
      </c>
      <c r="AU341" s="149" t="s">
        <v>86</v>
      </c>
      <c r="AY341" s="17" t="s">
        <v>199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17" t="s">
        <v>86</v>
      </c>
      <c r="BK341" s="150">
        <f>ROUND(I341*H341,2)</f>
        <v>0</v>
      </c>
      <c r="BL341" s="17" t="s">
        <v>205</v>
      </c>
      <c r="BM341" s="149" t="s">
        <v>3391</v>
      </c>
    </row>
    <row r="342" spans="2:65" s="12" customFormat="1" ht="12">
      <c r="B342" s="151"/>
      <c r="D342" s="152" t="s">
        <v>207</v>
      </c>
      <c r="E342" s="153" t="s">
        <v>1</v>
      </c>
      <c r="F342" s="154" t="s">
        <v>489</v>
      </c>
      <c r="H342" s="155">
        <v>1.4910000000000001</v>
      </c>
      <c r="I342" s="156"/>
      <c r="L342" s="151"/>
      <c r="M342" s="157"/>
      <c r="T342" s="158"/>
      <c r="AT342" s="153" t="s">
        <v>207</v>
      </c>
      <c r="AU342" s="153" t="s">
        <v>86</v>
      </c>
      <c r="AV342" s="12" t="s">
        <v>86</v>
      </c>
      <c r="AW342" s="12" t="s">
        <v>30</v>
      </c>
      <c r="AX342" s="12" t="s">
        <v>73</v>
      </c>
      <c r="AY342" s="153" t="s">
        <v>199</v>
      </c>
    </row>
    <row r="343" spans="2:65" s="12" customFormat="1" ht="12">
      <c r="B343" s="151"/>
      <c r="D343" s="152" t="s">
        <v>207</v>
      </c>
      <c r="E343" s="153" t="s">
        <v>1</v>
      </c>
      <c r="F343" s="154" t="s">
        <v>490</v>
      </c>
      <c r="H343" s="155">
        <v>11.2</v>
      </c>
      <c r="I343" s="156"/>
      <c r="L343" s="151"/>
      <c r="M343" s="157"/>
      <c r="T343" s="158"/>
      <c r="AT343" s="153" t="s">
        <v>207</v>
      </c>
      <c r="AU343" s="153" t="s">
        <v>86</v>
      </c>
      <c r="AV343" s="12" t="s">
        <v>86</v>
      </c>
      <c r="AW343" s="12" t="s">
        <v>30</v>
      </c>
      <c r="AX343" s="12" t="s">
        <v>73</v>
      </c>
      <c r="AY343" s="153" t="s">
        <v>199</v>
      </c>
    </row>
    <row r="344" spans="2:65" s="12" customFormat="1" ht="12">
      <c r="B344" s="151"/>
      <c r="D344" s="152" t="s">
        <v>207</v>
      </c>
      <c r="E344" s="153" t="s">
        <v>1</v>
      </c>
      <c r="F344" s="154" t="s">
        <v>491</v>
      </c>
      <c r="H344" s="155">
        <v>1.071</v>
      </c>
      <c r="I344" s="156"/>
      <c r="L344" s="151"/>
      <c r="M344" s="157"/>
      <c r="T344" s="158"/>
      <c r="AT344" s="153" t="s">
        <v>207</v>
      </c>
      <c r="AU344" s="153" t="s">
        <v>86</v>
      </c>
      <c r="AV344" s="12" t="s">
        <v>86</v>
      </c>
      <c r="AW344" s="12" t="s">
        <v>30</v>
      </c>
      <c r="AX344" s="12" t="s">
        <v>73</v>
      </c>
      <c r="AY344" s="153" t="s">
        <v>199</v>
      </c>
    </row>
    <row r="345" spans="2:65" s="12" customFormat="1" ht="12">
      <c r="B345" s="151"/>
      <c r="D345" s="152" t="s">
        <v>207</v>
      </c>
      <c r="E345" s="153" t="s">
        <v>1</v>
      </c>
      <c r="F345" s="154" t="s">
        <v>492</v>
      </c>
      <c r="H345" s="155">
        <v>5.0119999999999996</v>
      </c>
      <c r="I345" s="156"/>
      <c r="L345" s="151"/>
      <c r="M345" s="157"/>
      <c r="T345" s="158"/>
      <c r="AT345" s="153" t="s">
        <v>207</v>
      </c>
      <c r="AU345" s="153" t="s">
        <v>86</v>
      </c>
      <c r="AV345" s="12" t="s">
        <v>86</v>
      </c>
      <c r="AW345" s="12" t="s">
        <v>30</v>
      </c>
      <c r="AX345" s="12" t="s">
        <v>73</v>
      </c>
      <c r="AY345" s="153" t="s">
        <v>199</v>
      </c>
    </row>
    <row r="346" spans="2:65" s="14" customFormat="1" ht="12">
      <c r="B346" s="166"/>
      <c r="D346" s="152" t="s">
        <v>207</v>
      </c>
      <c r="E346" s="167" t="s">
        <v>1</v>
      </c>
      <c r="F346" s="168" t="s">
        <v>480</v>
      </c>
      <c r="H346" s="169">
        <v>18.774000000000001</v>
      </c>
      <c r="I346" s="170"/>
      <c r="L346" s="166"/>
      <c r="M346" s="171"/>
      <c r="T346" s="172"/>
      <c r="AT346" s="167" t="s">
        <v>207</v>
      </c>
      <c r="AU346" s="167" t="s">
        <v>86</v>
      </c>
      <c r="AV346" s="14" t="s">
        <v>223</v>
      </c>
      <c r="AW346" s="14" t="s">
        <v>30</v>
      </c>
      <c r="AX346" s="14" t="s">
        <v>73</v>
      </c>
      <c r="AY346" s="167" t="s">
        <v>199</v>
      </c>
    </row>
    <row r="347" spans="2:65" s="12" customFormat="1" ht="12">
      <c r="B347" s="151"/>
      <c r="D347" s="152" t="s">
        <v>207</v>
      </c>
      <c r="E347" s="153" t="s">
        <v>1</v>
      </c>
      <c r="F347" s="154" t="s">
        <v>493</v>
      </c>
      <c r="H347" s="155">
        <v>2.94</v>
      </c>
      <c r="I347" s="156"/>
      <c r="L347" s="151"/>
      <c r="M347" s="157"/>
      <c r="T347" s="158"/>
      <c r="AT347" s="153" t="s">
        <v>207</v>
      </c>
      <c r="AU347" s="153" t="s">
        <v>86</v>
      </c>
      <c r="AV347" s="12" t="s">
        <v>86</v>
      </c>
      <c r="AW347" s="12" t="s">
        <v>30</v>
      </c>
      <c r="AX347" s="12" t="s">
        <v>73</v>
      </c>
      <c r="AY347" s="153" t="s">
        <v>199</v>
      </c>
    </row>
    <row r="348" spans="2:65" s="12" customFormat="1" ht="12">
      <c r="B348" s="151"/>
      <c r="D348" s="152" t="s">
        <v>207</v>
      </c>
      <c r="E348" s="153" t="s">
        <v>1</v>
      </c>
      <c r="F348" s="154" t="s">
        <v>494</v>
      </c>
      <c r="H348" s="155">
        <v>0.80500000000000005</v>
      </c>
      <c r="I348" s="156"/>
      <c r="L348" s="151"/>
      <c r="M348" s="157"/>
      <c r="T348" s="158"/>
      <c r="AT348" s="153" t="s">
        <v>207</v>
      </c>
      <c r="AU348" s="153" t="s">
        <v>86</v>
      </c>
      <c r="AV348" s="12" t="s">
        <v>86</v>
      </c>
      <c r="AW348" s="12" t="s">
        <v>30</v>
      </c>
      <c r="AX348" s="12" t="s">
        <v>73</v>
      </c>
      <c r="AY348" s="153" t="s">
        <v>199</v>
      </c>
    </row>
    <row r="349" spans="2:65" s="12" customFormat="1" ht="12">
      <c r="B349" s="151"/>
      <c r="D349" s="152" t="s">
        <v>207</v>
      </c>
      <c r="E349" s="153" t="s">
        <v>1</v>
      </c>
      <c r="F349" s="154" t="s">
        <v>495</v>
      </c>
      <c r="H349" s="155">
        <v>9.4499999999999993</v>
      </c>
      <c r="I349" s="156"/>
      <c r="L349" s="151"/>
      <c r="M349" s="157"/>
      <c r="T349" s="158"/>
      <c r="AT349" s="153" t="s">
        <v>207</v>
      </c>
      <c r="AU349" s="153" t="s">
        <v>86</v>
      </c>
      <c r="AV349" s="12" t="s">
        <v>86</v>
      </c>
      <c r="AW349" s="12" t="s">
        <v>30</v>
      </c>
      <c r="AX349" s="12" t="s">
        <v>73</v>
      </c>
      <c r="AY349" s="153" t="s">
        <v>199</v>
      </c>
    </row>
    <row r="350" spans="2:65" s="14" customFormat="1" ht="12">
      <c r="B350" s="166"/>
      <c r="D350" s="152" t="s">
        <v>207</v>
      </c>
      <c r="E350" s="167" t="s">
        <v>1</v>
      </c>
      <c r="F350" s="168" t="s">
        <v>484</v>
      </c>
      <c r="H350" s="169">
        <v>13.195</v>
      </c>
      <c r="I350" s="170"/>
      <c r="L350" s="166"/>
      <c r="M350" s="171"/>
      <c r="T350" s="172"/>
      <c r="AT350" s="167" t="s">
        <v>207</v>
      </c>
      <c r="AU350" s="167" t="s">
        <v>86</v>
      </c>
      <c r="AV350" s="14" t="s">
        <v>223</v>
      </c>
      <c r="AW350" s="14" t="s">
        <v>30</v>
      </c>
      <c r="AX350" s="14" t="s">
        <v>73</v>
      </c>
      <c r="AY350" s="167" t="s">
        <v>199</v>
      </c>
    </row>
    <row r="351" spans="2:65" s="13" customFormat="1" ht="12">
      <c r="B351" s="159"/>
      <c r="D351" s="152" t="s">
        <v>207</v>
      </c>
      <c r="E351" s="160" t="s">
        <v>1</v>
      </c>
      <c r="F351" s="161" t="s">
        <v>209</v>
      </c>
      <c r="H351" s="162">
        <v>31.969000000000001</v>
      </c>
      <c r="I351" s="163"/>
      <c r="L351" s="159"/>
      <c r="M351" s="164"/>
      <c r="T351" s="165"/>
      <c r="AT351" s="160" t="s">
        <v>207</v>
      </c>
      <c r="AU351" s="160" t="s">
        <v>86</v>
      </c>
      <c r="AV351" s="13" t="s">
        <v>205</v>
      </c>
      <c r="AW351" s="13" t="s">
        <v>30</v>
      </c>
      <c r="AX351" s="13" t="s">
        <v>80</v>
      </c>
      <c r="AY351" s="160" t="s">
        <v>199</v>
      </c>
    </row>
    <row r="352" spans="2:65" s="1" customFormat="1" ht="16.5" customHeight="1">
      <c r="B352" s="32"/>
      <c r="C352" s="137" t="s">
        <v>496</v>
      </c>
      <c r="D352" s="137" t="s">
        <v>201</v>
      </c>
      <c r="E352" s="138" t="s">
        <v>497</v>
      </c>
      <c r="F352" s="139" t="s">
        <v>498</v>
      </c>
      <c r="G352" s="140" t="s">
        <v>204</v>
      </c>
      <c r="H352" s="141">
        <v>31.969000000000001</v>
      </c>
      <c r="I352" s="142"/>
      <c r="J352" s="143">
        <f>ROUND(I352*H352,2)</f>
        <v>0</v>
      </c>
      <c r="K352" s="144"/>
      <c r="L352" s="32"/>
      <c r="M352" s="145" t="s">
        <v>1</v>
      </c>
      <c r="N352" s="146" t="s">
        <v>39</v>
      </c>
      <c r="P352" s="147">
        <f>O352*H352</f>
        <v>0</v>
      </c>
      <c r="Q352" s="147">
        <v>0</v>
      </c>
      <c r="R352" s="147">
        <f>Q352*H352</f>
        <v>0</v>
      </c>
      <c r="S352" s="147">
        <v>0</v>
      </c>
      <c r="T352" s="148">
        <f>S352*H352</f>
        <v>0</v>
      </c>
      <c r="AR352" s="149" t="s">
        <v>205</v>
      </c>
      <c r="AT352" s="149" t="s">
        <v>201</v>
      </c>
      <c r="AU352" s="149" t="s">
        <v>86</v>
      </c>
      <c r="AY352" s="17" t="s">
        <v>199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7" t="s">
        <v>86</v>
      </c>
      <c r="BK352" s="150">
        <f>ROUND(I352*H352,2)</f>
        <v>0</v>
      </c>
      <c r="BL352" s="17" t="s">
        <v>205</v>
      </c>
      <c r="BM352" s="149" t="s">
        <v>3392</v>
      </c>
    </row>
    <row r="353" spans="2:65" s="12" customFormat="1" ht="12">
      <c r="B353" s="151"/>
      <c r="D353" s="152" t="s">
        <v>207</v>
      </c>
      <c r="E353" s="153" t="s">
        <v>1</v>
      </c>
      <c r="F353" s="154" t="s">
        <v>489</v>
      </c>
      <c r="H353" s="155">
        <v>1.4910000000000001</v>
      </c>
      <c r="I353" s="156"/>
      <c r="L353" s="151"/>
      <c r="M353" s="157"/>
      <c r="T353" s="158"/>
      <c r="AT353" s="153" t="s">
        <v>207</v>
      </c>
      <c r="AU353" s="153" t="s">
        <v>86</v>
      </c>
      <c r="AV353" s="12" t="s">
        <v>86</v>
      </c>
      <c r="AW353" s="12" t="s">
        <v>30</v>
      </c>
      <c r="AX353" s="12" t="s">
        <v>73</v>
      </c>
      <c r="AY353" s="153" t="s">
        <v>199</v>
      </c>
    </row>
    <row r="354" spans="2:65" s="12" customFormat="1" ht="12">
      <c r="B354" s="151"/>
      <c r="D354" s="152" t="s">
        <v>207</v>
      </c>
      <c r="E354" s="153" t="s">
        <v>1</v>
      </c>
      <c r="F354" s="154" t="s">
        <v>490</v>
      </c>
      <c r="H354" s="155">
        <v>11.2</v>
      </c>
      <c r="I354" s="156"/>
      <c r="L354" s="151"/>
      <c r="M354" s="157"/>
      <c r="T354" s="158"/>
      <c r="AT354" s="153" t="s">
        <v>207</v>
      </c>
      <c r="AU354" s="153" t="s">
        <v>86</v>
      </c>
      <c r="AV354" s="12" t="s">
        <v>86</v>
      </c>
      <c r="AW354" s="12" t="s">
        <v>30</v>
      </c>
      <c r="AX354" s="12" t="s">
        <v>73</v>
      </c>
      <c r="AY354" s="153" t="s">
        <v>199</v>
      </c>
    </row>
    <row r="355" spans="2:65" s="12" customFormat="1" ht="12">
      <c r="B355" s="151"/>
      <c r="D355" s="152" t="s">
        <v>207</v>
      </c>
      <c r="E355" s="153" t="s">
        <v>1</v>
      </c>
      <c r="F355" s="154" t="s">
        <v>491</v>
      </c>
      <c r="H355" s="155">
        <v>1.071</v>
      </c>
      <c r="I355" s="156"/>
      <c r="L355" s="151"/>
      <c r="M355" s="157"/>
      <c r="T355" s="158"/>
      <c r="AT355" s="153" t="s">
        <v>207</v>
      </c>
      <c r="AU355" s="153" t="s">
        <v>86</v>
      </c>
      <c r="AV355" s="12" t="s">
        <v>86</v>
      </c>
      <c r="AW355" s="12" t="s">
        <v>30</v>
      </c>
      <c r="AX355" s="12" t="s">
        <v>73</v>
      </c>
      <c r="AY355" s="153" t="s">
        <v>199</v>
      </c>
    </row>
    <row r="356" spans="2:65" s="12" customFormat="1" ht="12">
      <c r="B356" s="151"/>
      <c r="D356" s="152" t="s">
        <v>207</v>
      </c>
      <c r="E356" s="153" t="s">
        <v>1</v>
      </c>
      <c r="F356" s="154" t="s">
        <v>492</v>
      </c>
      <c r="H356" s="155">
        <v>5.0119999999999996</v>
      </c>
      <c r="I356" s="156"/>
      <c r="L356" s="151"/>
      <c r="M356" s="157"/>
      <c r="T356" s="158"/>
      <c r="AT356" s="153" t="s">
        <v>207</v>
      </c>
      <c r="AU356" s="153" t="s">
        <v>86</v>
      </c>
      <c r="AV356" s="12" t="s">
        <v>86</v>
      </c>
      <c r="AW356" s="12" t="s">
        <v>30</v>
      </c>
      <c r="AX356" s="12" t="s">
        <v>73</v>
      </c>
      <c r="AY356" s="153" t="s">
        <v>199</v>
      </c>
    </row>
    <row r="357" spans="2:65" s="14" customFormat="1" ht="12">
      <c r="B357" s="166"/>
      <c r="D357" s="152" t="s">
        <v>207</v>
      </c>
      <c r="E357" s="167" t="s">
        <v>1</v>
      </c>
      <c r="F357" s="168" t="s">
        <v>480</v>
      </c>
      <c r="H357" s="169">
        <v>18.774000000000001</v>
      </c>
      <c r="I357" s="170"/>
      <c r="L357" s="166"/>
      <c r="M357" s="171"/>
      <c r="T357" s="172"/>
      <c r="AT357" s="167" t="s">
        <v>207</v>
      </c>
      <c r="AU357" s="167" t="s">
        <v>86</v>
      </c>
      <c r="AV357" s="14" t="s">
        <v>223</v>
      </c>
      <c r="AW357" s="14" t="s">
        <v>30</v>
      </c>
      <c r="AX357" s="14" t="s">
        <v>73</v>
      </c>
      <c r="AY357" s="167" t="s">
        <v>199</v>
      </c>
    </row>
    <row r="358" spans="2:65" s="12" customFormat="1" ht="12">
      <c r="B358" s="151"/>
      <c r="D358" s="152" t="s">
        <v>207</v>
      </c>
      <c r="E358" s="153" t="s">
        <v>1</v>
      </c>
      <c r="F358" s="154" t="s">
        <v>493</v>
      </c>
      <c r="H358" s="155">
        <v>2.94</v>
      </c>
      <c r="I358" s="156"/>
      <c r="L358" s="151"/>
      <c r="M358" s="157"/>
      <c r="T358" s="158"/>
      <c r="AT358" s="153" t="s">
        <v>207</v>
      </c>
      <c r="AU358" s="153" t="s">
        <v>86</v>
      </c>
      <c r="AV358" s="12" t="s">
        <v>86</v>
      </c>
      <c r="AW358" s="12" t="s">
        <v>30</v>
      </c>
      <c r="AX358" s="12" t="s">
        <v>73</v>
      </c>
      <c r="AY358" s="153" t="s">
        <v>199</v>
      </c>
    </row>
    <row r="359" spans="2:65" s="12" customFormat="1" ht="12">
      <c r="B359" s="151"/>
      <c r="D359" s="152" t="s">
        <v>207</v>
      </c>
      <c r="E359" s="153" t="s">
        <v>1</v>
      </c>
      <c r="F359" s="154" t="s">
        <v>494</v>
      </c>
      <c r="H359" s="155">
        <v>0.80500000000000005</v>
      </c>
      <c r="I359" s="156"/>
      <c r="L359" s="151"/>
      <c r="M359" s="157"/>
      <c r="T359" s="158"/>
      <c r="AT359" s="153" t="s">
        <v>207</v>
      </c>
      <c r="AU359" s="153" t="s">
        <v>86</v>
      </c>
      <c r="AV359" s="12" t="s">
        <v>86</v>
      </c>
      <c r="AW359" s="12" t="s">
        <v>30</v>
      </c>
      <c r="AX359" s="12" t="s">
        <v>73</v>
      </c>
      <c r="AY359" s="153" t="s">
        <v>199</v>
      </c>
    </row>
    <row r="360" spans="2:65" s="12" customFormat="1" ht="12">
      <c r="B360" s="151"/>
      <c r="D360" s="152" t="s">
        <v>207</v>
      </c>
      <c r="E360" s="153" t="s">
        <v>1</v>
      </c>
      <c r="F360" s="154" t="s">
        <v>495</v>
      </c>
      <c r="H360" s="155">
        <v>9.4499999999999993</v>
      </c>
      <c r="I360" s="156"/>
      <c r="L360" s="151"/>
      <c r="M360" s="157"/>
      <c r="T360" s="158"/>
      <c r="AT360" s="153" t="s">
        <v>207</v>
      </c>
      <c r="AU360" s="153" t="s">
        <v>86</v>
      </c>
      <c r="AV360" s="12" t="s">
        <v>86</v>
      </c>
      <c r="AW360" s="12" t="s">
        <v>30</v>
      </c>
      <c r="AX360" s="12" t="s">
        <v>73</v>
      </c>
      <c r="AY360" s="153" t="s">
        <v>199</v>
      </c>
    </row>
    <row r="361" spans="2:65" s="14" customFormat="1" ht="12">
      <c r="B361" s="166"/>
      <c r="D361" s="152" t="s">
        <v>207</v>
      </c>
      <c r="E361" s="167" t="s">
        <v>1</v>
      </c>
      <c r="F361" s="168" t="s">
        <v>484</v>
      </c>
      <c r="H361" s="169">
        <v>13.195</v>
      </c>
      <c r="I361" s="170"/>
      <c r="L361" s="166"/>
      <c r="M361" s="171"/>
      <c r="T361" s="172"/>
      <c r="AT361" s="167" t="s">
        <v>207</v>
      </c>
      <c r="AU361" s="167" t="s">
        <v>86</v>
      </c>
      <c r="AV361" s="14" t="s">
        <v>223</v>
      </c>
      <c r="AW361" s="14" t="s">
        <v>30</v>
      </c>
      <c r="AX361" s="14" t="s">
        <v>73</v>
      </c>
      <c r="AY361" s="167" t="s">
        <v>199</v>
      </c>
    </row>
    <row r="362" spans="2:65" s="13" customFormat="1" ht="12">
      <c r="B362" s="159"/>
      <c r="D362" s="152" t="s">
        <v>207</v>
      </c>
      <c r="E362" s="160" t="s">
        <v>1</v>
      </c>
      <c r="F362" s="161" t="s">
        <v>209</v>
      </c>
      <c r="H362" s="162">
        <v>31.969000000000001</v>
      </c>
      <c r="I362" s="163"/>
      <c r="L362" s="159"/>
      <c r="M362" s="164"/>
      <c r="T362" s="165"/>
      <c r="AT362" s="160" t="s">
        <v>207</v>
      </c>
      <c r="AU362" s="160" t="s">
        <v>86</v>
      </c>
      <c r="AV362" s="13" t="s">
        <v>205</v>
      </c>
      <c r="AW362" s="13" t="s">
        <v>30</v>
      </c>
      <c r="AX362" s="13" t="s">
        <v>80</v>
      </c>
      <c r="AY362" s="160" t="s">
        <v>199</v>
      </c>
    </row>
    <row r="363" spans="2:65" s="1" customFormat="1" ht="24.25" customHeight="1">
      <c r="B363" s="32"/>
      <c r="C363" s="137" t="s">
        <v>500</v>
      </c>
      <c r="D363" s="137" t="s">
        <v>201</v>
      </c>
      <c r="E363" s="138" t="s">
        <v>501</v>
      </c>
      <c r="F363" s="139" t="s">
        <v>502</v>
      </c>
      <c r="G363" s="140" t="s">
        <v>204</v>
      </c>
      <c r="H363" s="141">
        <v>292.49900000000002</v>
      </c>
      <c r="I363" s="142"/>
      <c r="J363" s="143">
        <f>ROUND(I363*H363,2)</f>
        <v>0</v>
      </c>
      <c r="K363" s="144"/>
      <c r="L363" s="32"/>
      <c r="M363" s="145" t="s">
        <v>1</v>
      </c>
      <c r="N363" s="146" t="s">
        <v>39</v>
      </c>
      <c r="P363" s="147">
        <f>O363*H363</f>
        <v>0</v>
      </c>
      <c r="Q363" s="147">
        <v>0.19425000000000001</v>
      </c>
      <c r="R363" s="147">
        <f>Q363*H363</f>
        <v>56.817930750000009</v>
      </c>
      <c r="S363" s="147">
        <v>0</v>
      </c>
      <c r="T363" s="148">
        <f>S363*H363</f>
        <v>0</v>
      </c>
      <c r="AR363" s="149" t="s">
        <v>205</v>
      </c>
      <c r="AT363" s="149" t="s">
        <v>201</v>
      </c>
      <c r="AU363" s="149" t="s">
        <v>86</v>
      </c>
      <c r="AY363" s="17" t="s">
        <v>199</v>
      </c>
      <c r="BE363" s="150">
        <f>IF(N363="základní",J363,0)</f>
        <v>0</v>
      </c>
      <c r="BF363" s="150">
        <f>IF(N363="snížená",J363,0)</f>
        <v>0</v>
      </c>
      <c r="BG363" s="150">
        <f>IF(N363="zákl. přenesená",J363,0)</f>
        <v>0</v>
      </c>
      <c r="BH363" s="150">
        <f>IF(N363="sníž. přenesená",J363,0)</f>
        <v>0</v>
      </c>
      <c r="BI363" s="150">
        <f>IF(N363="nulová",J363,0)</f>
        <v>0</v>
      </c>
      <c r="BJ363" s="17" t="s">
        <v>86</v>
      </c>
      <c r="BK363" s="150">
        <f>ROUND(I363*H363,2)</f>
        <v>0</v>
      </c>
      <c r="BL363" s="17" t="s">
        <v>205</v>
      </c>
      <c r="BM363" s="149" t="s">
        <v>3393</v>
      </c>
    </row>
    <row r="364" spans="2:65" s="12" customFormat="1" ht="12">
      <c r="B364" s="151"/>
      <c r="D364" s="152" t="s">
        <v>207</v>
      </c>
      <c r="E364" s="153" t="s">
        <v>1</v>
      </c>
      <c r="F364" s="154" t="s">
        <v>504</v>
      </c>
      <c r="H364" s="155">
        <v>64.12</v>
      </c>
      <c r="I364" s="156"/>
      <c r="L364" s="151"/>
      <c r="M364" s="157"/>
      <c r="T364" s="158"/>
      <c r="AT364" s="153" t="s">
        <v>207</v>
      </c>
      <c r="AU364" s="153" t="s">
        <v>86</v>
      </c>
      <c r="AV364" s="12" t="s">
        <v>86</v>
      </c>
      <c r="AW364" s="12" t="s">
        <v>30</v>
      </c>
      <c r="AX364" s="12" t="s">
        <v>73</v>
      </c>
      <c r="AY364" s="153" t="s">
        <v>199</v>
      </c>
    </row>
    <row r="365" spans="2:65" s="12" customFormat="1" ht="12">
      <c r="B365" s="151"/>
      <c r="D365" s="152" t="s">
        <v>207</v>
      </c>
      <c r="E365" s="153" t="s">
        <v>1</v>
      </c>
      <c r="F365" s="154" t="s">
        <v>505</v>
      </c>
      <c r="H365" s="155">
        <v>-7.88</v>
      </c>
      <c r="I365" s="156"/>
      <c r="L365" s="151"/>
      <c r="M365" s="157"/>
      <c r="T365" s="158"/>
      <c r="AT365" s="153" t="s">
        <v>207</v>
      </c>
      <c r="AU365" s="153" t="s">
        <v>86</v>
      </c>
      <c r="AV365" s="12" t="s">
        <v>86</v>
      </c>
      <c r="AW365" s="12" t="s">
        <v>30</v>
      </c>
      <c r="AX365" s="12" t="s">
        <v>73</v>
      </c>
      <c r="AY365" s="153" t="s">
        <v>199</v>
      </c>
    </row>
    <row r="366" spans="2:65" s="12" customFormat="1" ht="12">
      <c r="B366" s="151"/>
      <c r="D366" s="152" t="s">
        <v>207</v>
      </c>
      <c r="E366" s="153" t="s">
        <v>1</v>
      </c>
      <c r="F366" s="154" t="s">
        <v>506</v>
      </c>
      <c r="H366" s="155">
        <v>-1.379</v>
      </c>
      <c r="I366" s="156"/>
      <c r="L366" s="151"/>
      <c r="M366" s="157"/>
      <c r="T366" s="158"/>
      <c r="AT366" s="153" t="s">
        <v>207</v>
      </c>
      <c r="AU366" s="153" t="s">
        <v>86</v>
      </c>
      <c r="AV366" s="12" t="s">
        <v>86</v>
      </c>
      <c r="AW366" s="12" t="s">
        <v>30</v>
      </c>
      <c r="AX366" s="12" t="s">
        <v>73</v>
      </c>
      <c r="AY366" s="153" t="s">
        <v>199</v>
      </c>
    </row>
    <row r="367" spans="2:65" s="12" customFormat="1" ht="12">
      <c r="B367" s="151"/>
      <c r="D367" s="152" t="s">
        <v>207</v>
      </c>
      <c r="E367" s="153" t="s">
        <v>1</v>
      </c>
      <c r="F367" s="154" t="s">
        <v>507</v>
      </c>
      <c r="H367" s="155">
        <v>43.61</v>
      </c>
      <c r="I367" s="156"/>
      <c r="L367" s="151"/>
      <c r="M367" s="157"/>
      <c r="T367" s="158"/>
      <c r="AT367" s="153" t="s">
        <v>207</v>
      </c>
      <c r="AU367" s="153" t="s">
        <v>86</v>
      </c>
      <c r="AV367" s="12" t="s">
        <v>86</v>
      </c>
      <c r="AW367" s="12" t="s">
        <v>30</v>
      </c>
      <c r="AX367" s="12" t="s">
        <v>73</v>
      </c>
      <c r="AY367" s="153" t="s">
        <v>199</v>
      </c>
    </row>
    <row r="368" spans="2:65" s="12" customFormat="1" ht="12">
      <c r="B368" s="151"/>
      <c r="D368" s="152" t="s">
        <v>207</v>
      </c>
      <c r="E368" s="153" t="s">
        <v>1</v>
      </c>
      <c r="F368" s="154" t="s">
        <v>508</v>
      </c>
      <c r="H368" s="155">
        <v>-1.97</v>
      </c>
      <c r="I368" s="156"/>
      <c r="L368" s="151"/>
      <c r="M368" s="157"/>
      <c r="T368" s="158"/>
      <c r="AT368" s="153" t="s">
        <v>207</v>
      </c>
      <c r="AU368" s="153" t="s">
        <v>86</v>
      </c>
      <c r="AV368" s="12" t="s">
        <v>86</v>
      </c>
      <c r="AW368" s="12" t="s">
        <v>30</v>
      </c>
      <c r="AX368" s="12" t="s">
        <v>73</v>
      </c>
      <c r="AY368" s="153" t="s">
        <v>199</v>
      </c>
    </row>
    <row r="369" spans="2:65" s="12" customFormat="1" ht="12">
      <c r="B369" s="151"/>
      <c r="D369" s="152" t="s">
        <v>207</v>
      </c>
      <c r="E369" s="153" t="s">
        <v>1</v>
      </c>
      <c r="F369" s="154" t="s">
        <v>509</v>
      </c>
      <c r="H369" s="155">
        <v>-1.379</v>
      </c>
      <c r="I369" s="156"/>
      <c r="L369" s="151"/>
      <c r="M369" s="157"/>
      <c r="T369" s="158"/>
      <c r="AT369" s="153" t="s">
        <v>207</v>
      </c>
      <c r="AU369" s="153" t="s">
        <v>86</v>
      </c>
      <c r="AV369" s="12" t="s">
        <v>86</v>
      </c>
      <c r="AW369" s="12" t="s">
        <v>30</v>
      </c>
      <c r="AX369" s="12" t="s">
        <v>73</v>
      </c>
      <c r="AY369" s="153" t="s">
        <v>199</v>
      </c>
    </row>
    <row r="370" spans="2:65" s="12" customFormat="1" ht="12">
      <c r="B370" s="151"/>
      <c r="D370" s="152" t="s">
        <v>207</v>
      </c>
      <c r="E370" s="153" t="s">
        <v>1</v>
      </c>
      <c r="F370" s="154" t="s">
        <v>510</v>
      </c>
      <c r="H370" s="155">
        <v>28.56</v>
      </c>
      <c r="I370" s="156"/>
      <c r="L370" s="151"/>
      <c r="M370" s="157"/>
      <c r="T370" s="158"/>
      <c r="AT370" s="153" t="s">
        <v>207</v>
      </c>
      <c r="AU370" s="153" t="s">
        <v>86</v>
      </c>
      <c r="AV370" s="12" t="s">
        <v>86</v>
      </c>
      <c r="AW370" s="12" t="s">
        <v>30</v>
      </c>
      <c r="AX370" s="12" t="s">
        <v>73</v>
      </c>
      <c r="AY370" s="153" t="s">
        <v>199</v>
      </c>
    </row>
    <row r="371" spans="2:65" s="12" customFormat="1" ht="12">
      <c r="B371" s="151"/>
      <c r="D371" s="152" t="s">
        <v>207</v>
      </c>
      <c r="E371" s="153" t="s">
        <v>1</v>
      </c>
      <c r="F371" s="154" t="s">
        <v>511</v>
      </c>
      <c r="H371" s="155">
        <v>11.2</v>
      </c>
      <c r="I371" s="156"/>
      <c r="L371" s="151"/>
      <c r="M371" s="157"/>
      <c r="T371" s="158"/>
      <c r="AT371" s="153" t="s">
        <v>207</v>
      </c>
      <c r="AU371" s="153" t="s">
        <v>86</v>
      </c>
      <c r="AV371" s="12" t="s">
        <v>86</v>
      </c>
      <c r="AW371" s="12" t="s">
        <v>30</v>
      </c>
      <c r="AX371" s="12" t="s">
        <v>73</v>
      </c>
      <c r="AY371" s="153" t="s">
        <v>199</v>
      </c>
    </row>
    <row r="372" spans="2:65" s="12" customFormat="1" ht="12">
      <c r="B372" s="151"/>
      <c r="D372" s="152" t="s">
        <v>207</v>
      </c>
      <c r="E372" s="153" t="s">
        <v>1</v>
      </c>
      <c r="F372" s="154" t="s">
        <v>509</v>
      </c>
      <c r="H372" s="155">
        <v>-1.379</v>
      </c>
      <c r="I372" s="156"/>
      <c r="L372" s="151"/>
      <c r="M372" s="157"/>
      <c r="T372" s="158"/>
      <c r="AT372" s="153" t="s">
        <v>207</v>
      </c>
      <c r="AU372" s="153" t="s">
        <v>86</v>
      </c>
      <c r="AV372" s="12" t="s">
        <v>86</v>
      </c>
      <c r="AW372" s="12" t="s">
        <v>30</v>
      </c>
      <c r="AX372" s="12" t="s">
        <v>73</v>
      </c>
      <c r="AY372" s="153" t="s">
        <v>199</v>
      </c>
    </row>
    <row r="373" spans="2:65" s="12" customFormat="1" ht="12">
      <c r="B373" s="151"/>
      <c r="D373" s="152" t="s">
        <v>207</v>
      </c>
      <c r="E373" s="153" t="s">
        <v>1</v>
      </c>
      <c r="F373" s="154" t="s">
        <v>512</v>
      </c>
      <c r="H373" s="155">
        <v>5.18</v>
      </c>
      <c r="I373" s="156"/>
      <c r="L373" s="151"/>
      <c r="M373" s="157"/>
      <c r="T373" s="158"/>
      <c r="AT373" s="153" t="s">
        <v>207</v>
      </c>
      <c r="AU373" s="153" t="s">
        <v>86</v>
      </c>
      <c r="AV373" s="12" t="s">
        <v>86</v>
      </c>
      <c r="AW373" s="12" t="s">
        <v>30</v>
      </c>
      <c r="AX373" s="12" t="s">
        <v>73</v>
      </c>
      <c r="AY373" s="153" t="s">
        <v>199</v>
      </c>
    </row>
    <row r="374" spans="2:65" s="12" customFormat="1" ht="12">
      <c r="B374" s="151"/>
      <c r="D374" s="152" t="s">
        <v>207</v>
      </c>
      <c r="E374" s="153" t="s">
        <v>1</v>
      </c>
      <c r="F374" s="154" t="s">
        <v>513</v>
      </c>
      <c r="H374" s="155">
        <v>134.19</v>
      </c>
      <c r="I374" s="156"/>
      <c r="L374" s="151"/>
      <c r="M374" s="157"/>
      <c r="T374" s="158"/>
      <c r="AT374" s="153" t="s">
        <v>207</v>
      </c>
      <c r="AU374" s="153" t="s">
        <v>86</v>
      </c>
      <c r="AV374" s="12" t="s">
        <v>86</v>
      </c>
      <c r="AW374" s="12" t="s">
        <v>30</v>
      </c>
      <c r="AX374" s="12" t="s">
        <v>73</v>
      </c>
      <c r="AY374" s="153" t="s">
        <v>199</v>
      </c>
    </row>
    <row r="375" spans="2:65" s="12" customFormat="1" ht="12">
      <c r="B375" s="151"/>
      <c r="D375" s="152" t="s">
        <v>207</v>
      </c>
      <c r="E375" s="153" t="s">
        <v>1</v>
      </c>
      <c r="F375" s="154" t="s">
        <v>514</v>
      </c>
      <c r="H375" s="155">
        <v>-10.638</v>
      </c>
      <c r="I375" s="156"/>
      <c r="L375" s="151"/>
      <c r="M375" s="157"/>
      <c r="T375" s="158"/>
      <c r="AT375" s="153" t="s">
        <v>207</v>
      </c>
      <c r="AU375" s="153" t="s">
        <v>86</v>
      </c>
      <c r="AV375" s="12" t="s">
        <v>86</v>
      </c>
      <c r="AW375" s="12" t="s">
        <v>30</v>
      </c>
      <c r="AX375" s="12" t="s">
        <v>73</v>
      </c>
      <c r="AY375" s="153" t="s">
        <v>199</v>
      </c>
    </row>
    <row r="376" spans="2:65" s="12" customFormat="1" ht="12">
      <c r="B376" s="151"/>
      <c r="D376" s="152" t="s">
        <v>207</v>
      </c>
      <c r="E376" s="153" t="s">
        <v>1</v>
      </c>
      <c r="F376" s="154" t="s">
        <v>515</v>
      </c>
      <c r="H376" s="155">
        <v>23.94</v>
      </c>
      <c r="I376" s="156"/>
      <c r="L376" s="151"/>
      <c r="M376" s="157"/>
      <c r="T376" s="158"/>
      <c r="AT376" s="153" t="s">
        <v>207</v>
      </c>
      <c r="AU376" s="153" t="s">
        <v>86</v>
      </c>
      <c r="AV376" s="12" t="s">
        <v>86</v>
      </c>
      <c r="AW376" s="12" t="s">
        <v>30</v>
      </c>
      <c r="AX376" s="12" t="s">
        <v>73</v>
      </c>
      <c r="AY376" s="153" t="s">
        <v>199</v>
      </c>
    </row>
    <row r="377" spans="2:65" s="12" customFormat="1" ht="12">
      <c r="B377" s="151"/>
      <c r="D377" s="152" t="s">
        <v>207</v>
      </c>
      <c r="E377" s="153" t="s">
        <v>1</v>
      </c>
      <c r="F377" s="154" t="s">
        <v>516</v>
      </c>
      <c r="H377" s="155">
        <v>-1.5760000000000001</v>
      </c>
      <c r="I377" s="156"/>
      <c r="L377" s="151"/>
      <c r="M377" s="157"/>
      <c r="T377" s="158"/>
      <c r="AT377" s="153" t="s">
        <v>207</v>
      </c>
      <c r="AU377" s="153" t="s">
        <v>86</v>
      </c>
      <c r="AV377" s="12" t="s">
        <v>86</v>
      </c>
      <c r="AW377" s="12" t="s">
        <v>30</v>
      </c>
      <c r="AX377" s="12" t="s">
        <v>73</v>
      </c>
      <c r="AY377" s="153" t="s">
        <v>199</v>
      </c>
    </row>
    <row r="378" spans="2:65" s="12" customFormat="1" ht="12">
      <c r="B378" s="151"/>
      <c r="D378" s="152" t="s">
        <v>207</v>
      </c>
      <c r="E378" s="153" t="s">
        <v>1</v>
      </c>
      <c r="F378" s="154" t="s">
        <v>508</v>
      </c>
      <c r="H378" s="155">
        <v>-1.97</v>
      </c>
      <c r="I378" s="156"/>
      <c r="L378" s="151"/>
      <c r="M378" s="157"/>
      <c r="T378" s="158"/>
      <c r="AT378" s="153" t="s">
        <v>207</v>
      </c>
      <c r="AU378" s="153" t="s">
        <v>86</v>
      </c>
      <c r="AV378" s="12" t="s">
        <v>86</v>
      </c>
      <c r="AW378" s="12" t="s">
        <v>30</v>
      </c>
      <c r="AX378" s="12" t="s">
        <v>73</v>
      </c>
      <c r="AY378" s="153" t="s">
        <v>199</v>
      </c>
    </row>
    <row r="379" spans="2:65" s="12" customFormat="1" ht="12">
      <c r="B379" s="151"/>
      <c r="D379" s="152" t="s">
        <v>207</v>
      </c>
      <c r="E379" s="153" t="s">
        <v>1</v>
      </c>
      <c r="F379" s="154" t="s">
        <v>517</v>
      </c>
      <c r="H379" s="155">
        <v>3.85</v>
      </c>
      <c r="I379" s="156"/>
      <c r="L379" s="151"/>
      <c r="M379" s="157"/>
      <c r="T379" s="158"/>
      <c r="AT379" s="153" t="s">
        <v>207</v>
      </c>
      <c r="AU379" s="153" t="s">
        <v>86</v>
      </c>
      <c r="AV379" s="12" t="s">
        <v>86</v>
      </c>
      <c r="AW379" s="12" t="s">
        <v>30</v>
      </c>
      <c r="AX379" s="12" t="s">
        <v>73</v>
      </c>
      <c r="AY379" s="153" t="s">
        <v>199</v>
      </c>
    </row>
    <row r="380" spans="2:65" s="12" customFormat="1" ht="12">
      <c r="B380" s="151"/>
      <c r="D380" s="152" t="s">
        <v>207</v>
      </c>
      <c r="E380" s="153" t="s">
        <v>1</v>
      </c>
      <c r="F380" s="154" t="s">
        <v>518</v>
      </c>
      <c r="H380" s="155">
        <v>6.02</v>
      </c>
      <c r="I380" s="156"/>
      <c r="L380" s="151"/>
      <c r="M380" s="157"/>
      <c r="T380" s="158"/>
      <c r="AT380" s="153" t="s">
        <v>207</v>
      </c>
      <c r="AU380" s="153" t="s">
        <v>86</v>
      </c>
      <c r="AV380" s="12" t="s">
        <v>86</v>
      </c>
      <c r="AW380" s="12" t="s">
        <v>30</v>
      </c>
      <c r="AX380" s="12" t="s">
        <v>73</v>
      </c>
      <c r="AY380" s="153" t="s">
        <v>199</v>
      </c>
    </row>
    <row r="381" spans="2:65" s="13" customFormat="1" ht="12">
      <c r="B381" s="159"/>
      <c r="D381" s="152" t="s">
        <v>207</v>
      </c>
      <c r="E381" s="160" t="s">
        <v>1</v>
      </c>
      <c r="F381" s="161" t="s">
        <v>209</v>
      </c>
      <c r="H381" s="162">
        <v>292.49900000000002</v>
      </c>
      <c r="I381" s="163"/>
      <c r="L381" s="159"/>
      <c r="M381" s="164"/>
      <c r="T381" s="165"/>
      <c r="AT381" s="160" t="s">
        <v>207</v>
      </c>
      <c r="AU381" s="160" t="s">
        <v>86</v>
      </c>
      <c r="AV381" s="13" t="s">
        <v>205</v>
      </c>
      <c r="AW381" s="13" t="s">
        <v>30</v>
      </c>
      <c r="AX381" s="13" t="s">
        <v>80</v>
      </c>
      <c r="AY381" s="160" t="s">
        <v>199</v>
      </c>
    </row>
    <row r="382" spans="2:65" s="1" customFormat="1" ht="24.25" customHeight="1">
      <c r="B382" s="32"/>
      <c r="C382" s="137" t="s">
        <v>519</v>
      </c>
      <c r="D382" s="137" t="s">
        <v>201</v>
      </c>
      <c r="E382" s="138" t="s">
        <v>520</v>
      </c>
      <c r="F382" s="139" t="s">
        <v>521</v>
      </c>
      <c r="G382" s="140" t="s">
        <v>264</v>
      </c>
      <c r="H382" s="141">
        <v>49.6</v>
      </c>
      <c r="I382" s="142"/>
      <c r="J382" s="143">
        <f>ROUND(I382*H382,2)</f>
        <v>0</v>
      </c>
      <c r="K382" s="144"/>
      <c r="L382" s="32"/>
      <c r="M382" s="145" t="s">
        <v>1</v>
      </c>
      <c r="N382" s="146" t="s">
        <v>39</v>
      </c>
      <c r="P382" s="147">
        <f>O382*H382</f>
        <v>0</v>
      </c>
      <c r="Q382" s="147">
        <v>2.0000000000000001E-4</v>
      </c>
      <c r="R382" s="147">
        <f>Q382*H382</f>
        <v>9.92E-3</v>
      </c>
      <c r="S382" s="147">
        <v>0</v>
      </c>
      <c r="T382" s="148">
        <f>S382*H382</f>
        <v>0</v>
      </c>
      <c r="AR382" s="149" t="s">
        <v>205</v>
      </c>
      <c r="AT382" s="149" t="s">
        <v>201</v>
      </c>
      <c r="AU382" s="149" t="s">
        <v>86</v>
      </c>
      <c r="AY382" s="17" t="s">
        <v>199</v>
      </c>
      <c r="BE382" s="150">
        <f>IF(N382="základní",J382,0)</f>
        <v>0</v>
      </c>
      <c r="BF382" s="150">
        <f>IF(N382="snížená",J382,0)</f>
        <v>0</v>
      </c>
      <c r="BG382" s="150">
        <f>IF(N382="zákl. přenesená",J382,0)</f>
        <v>0</v>
      </c>
      <c r="BH382" s="150">
        <f>IF(N382="sníž. přenesená",J382,0)</f>
        <v>0</v>
      </c>
      <c r="BI382" s="150">
        <f>IF(N382="nulová",J382,0)</f>
        <v>0</v>
      </c>
      <c r="BJ382" s="17" t="s">
        <v>86</v>
      </c>
      <c r="BK382" s="150">
        <f>ROUND(I382*H382,2)</f>
        <v>0</v>
      </c>
      <c r="BL382" s="17" t="s">
        <v>205</v>
      </c>
      <c r="BM382" s="149" t="s">
        <v>3394</v>
      </c>
    </row>
    <row r="383" spans="2:65" s="12" customFormat="1" ht="12">
      <c r="B383" s="151"/>
      <c r="D383" s="152" t="s">
        <v>207</v>
      </c>
      <c r="E383" s="153" t="s">
        <v>1</v>
      </c>
      <c r="F383" s="154" t="s">
        <v>523</v>
      </c>
      <c r="H383" s="155">
        <v>49.6</v>
      </c>
      <c r="I383" s="156"/>
      <c r="L383" s="151"/>
      <c r="M383" s="157"/>
      <c r="T383" s="158"/>
      <c r="AT383" s="153" t="s">
        <v>207</v>
      </c>
      <c r="AU383" s="153" t="s">
        <v>86</v>
      </c>
      <c r="AV383" s="12" t="s">
        <v>86</v>
      </c>
      <c r="AW383" s="12" t="s">
        <v>30</v>
      </c>
      <c r="AX383" s="12" t="s">
        <v>73</v>
      </c>
      <c r="AY383" s="153" t="s">
        <v>199</v>
      </c>
    </row>
    <row r="384" spans="2:65" s="13" customFormat="1" ht="12">
      <c r="B384" s="159"/>
      <c r="D384" s="152" t="s">
        <v>207</v>
      </c>
      <c r="E384" s="160" t="s">
        <v>1</v>
      </c>
      <c r="F384" s="161" t="s">
        <v>209</v>
      </c>
      <c r="H384" s="162">
        <v>49.6</v>
      </c>
      <c r="I384" s="163"/>
      <c r="L384" s="159"/>
      <c r="M384" s="164"/>
      <c r="T384" s="165"/>
      <c r="AT384" s="160" t="s">
        <v>207</v>
      </c>
      <c r="AU384" s="160" t="s">
        <v>86</v>
      </c>
      <c r="AV384" s="13" t="s">
        <v>205</v>
      </c>
      <c r="AW384" s="13" t="s">
        <v>30</v>
      </c>
      <c r="AX384" s="13" t="s">
        <v>80</v>
      </c>
      <c r="AY384" s="160" t="s">
        <v>199</v>
      </c>
    </row>
    <row r="385" spans="2:65" s="1" customFormat="1" ht="16.5" customHeight="1">
      <c r="B385" s="32"/>
      <c r="C385" s="137" t="s">
        <v>524</v>
      </c>
      <c r="D385" s="137" t="s">
        <v>201</v>
      </c>
      <c r="E385" s="138" t="s">
        <v>525</v>
      </c>
      <c r="F385" s="139" t="s">
        <v>526</v>
      </c>
      <c r="G385" s="140" t="s">
        <v>204</v>
      </c>
      <c r="H385" s="141">
        <v>5.88</v>
      </c>
      <c r="I385" s="142"/>
      <c r="J385" s="143">
        <f>ROUND(I385*H385,2)</f>
        <v>0</v>
      </c>
      <c r="K385" s="144"/>
      <c r="L385" s="32"/>
      <c r="M385" s="145" t="s">
        <v>1</v>
      </c>
      <c r="N385" s="146" t="s">
        <v>39</v>
      </c>
      <c r="P385" s="147">
        <f>O385*H385</f>
        <v>0</v>
      </c>
      <c r="Q385" s="147">
        <v>4.5670000000000002E-2</v>
      </c>
      <c r="R385" s="147">
        <f>Q385*H385</f>
        <v>0.26853959999999999</v>
      </c>
      <c r="S385" s="147">
        <v>0</v>
      </c>
      <c r="T385" s="148">
        <f>S385*H385</f>
        <v>0</v>
      </c>
      <c r="AR385" s="149" t="s">
        <v>205</v>
      </c>
      <c r="AT385" s="149" t="s">
        <v>201</v>
      </c>
      <c r="AU385" s="149" t="s">
        <v>86</v>
      </c>
      <c r="AY385" s="17" t="s">
        <v>199</v>
      </c>
      <c r="BE385" s="150">
        <f>IF(N385="základní",J385,0)</f>
        <v>0</v>
      </c>
      <c r="BF385" s="150">
        <f>IF(N385="snížená",J385,0)</f>
        <v>0</v>
      </c>
      <c r="BG385" s="150">
        <f>IF(N385="zákl. přenesená",J385,0)</f>
        <v>0</v>
      </c>
      <c r="BH385" s="150">
        <f>IF(N385="sníž. přenesená",J385,0)</f>
        <v>0</v>
      </c>
      <c r="BI385" s="150">
        <f>IF(N385="nulová",J385,0)</f>
        <v>0</v>
      </c>
      <c r="BJ385" s="17" t="s">
        <v>86</v>
      </c>
      <c r="BK385" s="150">
        <f>ROUND(I385*H385,2)</f>
        <v>0</v>
      </c>
      <c r="BL385" s="17" t="s">
        <v>205</v>
      </c>
      <c r="BM385" s="149" t="s">
        <v>3395</v>
      </c>
    </row>
    <row r="386" spans="2:65" s="12" customFormat="1" ht="12">
      <c r="B386" s="151"/>
      <c r="D386" s="152" t="s">
        <v>207</v>
      </c>
      <c r="E386" s="153" t="s">
        <v>1</v>
      </c>
      <c r="F386" s="154" t="s">
        <v>528</v>
      </c>
      <c r="H386" s="155">
        <v>5.88</v>
      </c>
      <c r="I386" s="156"/>
      <c r="L386" s="151"/>
      <c r="M386" s="157"/>
      <c r="T386" s="158"/>
      <c r="AT386" s="153" t="s">
        <v>207</v>
      </c>
      <c r="AU386" s="153" t="s">
        <v>86</v>
      </c>
      <c r="AV386" s="12" t="s">
        <v>86</v>
      </c>
      <c r="AW386" s="12" t="s">
        <v>30</v>
      </c>
      <c r="AX386" s="12" t="s">
        <v>73</v>
      </c>
      <c r="AY386" s="153" t="s">
        <v>199</v>
      </c>
    </row>
    <row r="387" spans="2:65" s="13" customFormat="1" ht="12">
      <c r="B387" s="159"/>
      <c r="D387" s="152" t="s">
        <v>207</v>
      </c>
      <c r="E387" s="160" t="s">
        <v>1</v>
      </c>
      <c r="F387" s="161" t="s">
        <v>529</v>
      </c>
      <c r="H387" s="162">
        <v>5.88</v>
      </c>
      <c r="I387" s="163"/>
      <c r="L387" s="159"/>
      <c r="M387" s="164"/>
      <c r="T387" s="165"/>
      <c r="AT387" s="160" t="s">
        <v>207</v>
      </c>
      <c r="AU387" s="160" t="s">
        <v>86</v>
      </c>
      <c r="AV387" s="13" t="s">
        <v>205</v>
      </c>
      <c r="AW387" s="13" t="s">
        <v>30</v>
      </c>
      <c r="AX387" s="13" t="s">
        <v>80</v>
      </c>
      <c r="AY387" s="160" t="s">
        <v>199</v>
      </c>
    </row>
    <row r="388" spans="2:65" s="1" customFormat="1" ht="16.5" customHeight="1">
      <c r="B388" s="32"/>
      <c r="C388" s="137" t="s">
        <v>530</v>
      </c>
      <c r="D388" s="137" t="s">
        <v>201</v>
      </c>
      <c r="E388" s="138" t="s">
        <v>531</v>
      </c>
      <c r="F388" s="139" t="s">
        <v>532</v>
      </c>
      <c r="G388" s="140" t="s">
        <v>204</v>
      </c>
      <c r="H388" s="141">
        <v>12.45</v>
      </c>
      <c r="I388" s="142"/>
      <c r="J388" s="143">
        <f>ROUND(I388*H388,2)</f>
        <v>0</v>
      </c>
      <c r="K388" s="144"/>
      <c r="L388" s="32"/>
      <c r="M388" s="145" t="s">
        <v>1</v>
      </c>
      <c r="N388" s="146" t="s">
        <v>39</v>
      </c>
      <c r="P388" s="147">
        <f>O388*H388</f>
        <v>0</v>
      </c>
      <c r="Q388" s="147">
        <v>8.3409999999999998E-2</v>
      </c>
      <c r="R388" s="147">
        <f>Q388*H388</f>
        <v>1.0384544999999998</v>
      </c>
      <c r="S388" s="147">
        <v>0</v>
      </c>
      <c r="T388" s="148">
        <f>S388*H388</f>
        <v>0</v>
      </c>
      <c r="AR388" s="149" t="s">
        <v>205</v>
      </c>
      <c r="AT388" s="149" t="s">
        <v>201</v>
      </c>
      <c r="AU388" s="149" t="s">
        <v>86</v>
      </c>
      <c r="AY388" s="17" t="s">
        <v>199</v>
      </c>
      <c r="BE388" s="150">
        <f>IF(N388="základní",J388,0)</f>
        <v>0</v>
      </c>
      <c r="BF388" s="150">
        <f>IF(N388="snížená",J388,0)</f>
        <v>0</v>
      </c>
      <c r="BG388" s="150">
        <f>IF(N388="zákl. přenesená",J388,0)</f>
        <v>0</v>
      </c>
      <c r="BH388" s="150">
        <f>IF(N388="sníž. přenesená",J388,0)</f>
        <v>0</v>
      </c>
      <c r="BI388" s="150">
        <f>IF(N388="nulová",J388,0)</f>
        <v>0</v>
      </c>
      <c r="BJ388" s="17" t="s">
        <v>86</v>
      </c>
      <c r="BK388" s="150">
        <f>ROUND(I388*H388,2)</f>
        <v>0</v>
      </c>
      <c r="BL388" s="17" t="s">
        <v>205</v>
      </c>
      <c r="BM388" s="149" t="s">
        <v>3396</v>
      </c>
    </row>
    <row r="389" spans="2:65" s="12" customFormat="1" ht="12">
      <c r="B389" s="151"/>
      <c r="D389" s="152" t="s">
        <v>207</v>
      </c>
      <c r="E389" s="153" t="s">
        <v>1</v>
      </c>
      <c r="F389" s="154" t="s">
        <v>534</v>
      </c>
      <c r="H389" s="155">
        <v>1.8</v>
      </c>
      <c r="I389" s="156"/>
      <c r="L389" s="151"/>
      <c r="M389" s="157"/>
      <c r="T389" s="158"/>
      <c r="AT389" s="153" t="s">
        <v>207</v>
      </c>
      <c r="AU389" s="153" t="s">
        <v>86</v>
      </c>
      <c r="AV389" s="12" t="s">
        <v>86</v>
      </c>
      <c r="AW389" s="12" t="s">
        <v>30</v>
      </c>
      <c r="AX389" s="12" t="s">
        <v>73</v>
      </c>
      <c r="AY389" s="153" t="s">
        <v>199</v>
      </c>
    </row>
    <row r="390" spans="2:65" s="12" customFormat="1" ht="12">
      <c r="B390" s="151"/>
      <c r="D390" s="152" t="s">
        <v>207</v>
      </c>
      <c r="E390" s="153" t="s">
        <v>1</v>
      </c>
      <c r="F390" s="154" t="s">
        <v>535</v>
      </c>
      <c r="H390" s="155">
        <v>1.8</v>
      </c>
      <c r="I390" s="156"/>
      <c r="L390" s="151"/>
      <c r="M390" s="157"/>
      <c r="T390" s="158"/>
      <c r="AT390" s="153" t="s">
        <v>207</v>
      </c>
      <c r="AU390" s="153" t="s">
        <v>86</v>
      </c>
      <c r="AV390" s="12" t="s">
        <v>86</v>
      </c>
      <c r="AW390" s="12" t="s">
        <v>30</v>
      </c>
      <c r="AX390" s="12" t="s">
        <v>73</v>
      </c>
      <c r="AY390" s="153" t="s">
        <v>199</v>
      </c>
    </row>
    <row r="391" spans="2:65" s="12" customFormat="1" ht="12">
      <c r="B391" s="151"/>
      <c r="D391" s="152" t="s">
        <v>207</v>
      </c>
      <c r="E391" s="153" t="s">
        <v>1</v>
      </c>
      <c r="F391" s="154" t="s">
        <v>536</v>
      </c>
      <c r="H391" s="155">
        <v>1.8</v>
      </c>
      <c r="I391" s="156"/>
      <c r="L391" s="151"/>
      <c r="M391" s="157"/>
      <c r="T391" s="158"/>
      <c r="AT391" s="153" t="s">
        <v>207</v>
      </c>
      <c r="AU391" s="153" t="s">
        <v>86</v>
      </c>
      <c r="AV391" s="12" t="s">
        <v>86</v>
      </c>
      <c r="AW391" s="12" t="s">
        <v>30</v>
      </c>
      <c r="AX391" s="12" t="s">
        <v>73</v>
      </c>
      <c r="AY391" s="153" t="s">
        <v>199</v>
      </c>
    </row>
    <row r="392" spans="2:65" s="12" customFormat="1" ht="12">
      <c r="B392" s="151"/>
      <c r="D392" s="152" t="s">
        <v>207</v>
      </c>
      <c r="E392" s="153" t="s">
        <v>1</v>
      </c>
      <c r="F392" s="154" t="s">
        <v>537</v>
      </c>
      <c r="H392" s="155">
        <v>1.8</v>
      </c>
      <c r="I392" s="156"/>
      <c r="L392" s="151"/>
      <c r="M392" s="157"/>
      <c r="T392" s="158"/>
      <c r="AT392" s="153" t="s">
        <v>207</v>
      </c>
      <c r="AU392" s="153" t="s">
        <v>86</v>
      </c>
      <c r="AV392" s="12" t="s">
        <v>86</v>
      </c>
      <c r="AW392" s="12" t="s">
        <v>30</v>
      </c>
      <c r="AX392" s="12" t="s">
        <v>73</v>
      </c>
      <c r="AY392" s="153" t="s">
        <v>199</v>
      </c>
    </row>
    <row r="393" spans="2:65" s="12" customFormat="1" ht="12">
      <c r="B393" s="151"/>
      <c r="D393" s="152" t="s">
        <v>207</v>
      </c>
      <c r="E393" s="153" t="s">
        <v>1</v>
      </c>
      <c r="F393" s="154" t="s">
        <v>538</v>
      </c>
      <c r="H393" s="155">
        <v>1.8</v>
      </c>
      <c r="I393" s="156"/>
      <c r="L393" s="151"/>
      <c r="M393" s="157"/>
      <c r="T393" s="158"/>
      <c r="AT393" s="153" t="s">
        <v>207</v>
      </c>
      <c r="AU393" s="153" t="s">
        <v>86</v>
      </c>
      <c r="AV393" s="12" t="s">
        <v>86</v>
      </c>
      <c r="AW393" s="12" t="s">
        <v>30</v>
      </c>
      <c r="AX393" s="12" t="s">
        <v>73</v>
      </c>
      <c r="AY393" s="153" t="s">
        <v>199</v>
      </c>
    </row>
    <row r="394" spans="2:65" s="12" customFormat="1" ht="12">
      <c r="B394" s="151"/>
      <c r="D394" s="152" t="s">
        <v>207</v>
      </c>
      <c r="E394" s="153" t="s">
        <v>1</v>
      </c>
      <c r="F394" s="154" t="s">
        <v>539</v>
      </c>
      <c r="H394" s="155">
        <v>1.8</v>
      </c>
      <c r="I394" s="156"/>
      <c r="L394" s="151"/>
      <c r="M394" s="157"/>
      <c r="T394" s="158"/>
      <c r="AT394" s="153" t="s">
        <v>207</v>
      </c>
      <c r="AU394" s="153" t="s">
        <v>86</v>
      </c>
      <c r="AV394" s="12" t="s">
        <v>86</v>
      </c>
      <c r="AW394" s="12" t="s">
        <v>30</v>
      </c>
      <c r="AX394" s="12" t="s">
        <v>73</v>
      </c>
      <c r="AY394" s="153" t="s">
        <v>199</v>
      </c>
    </row>
    <row r="395" spans="2:65" s="12" customFormat="1" ht="12">
      <c r="B395" s="151"/>
      <c r="D395" s="152" t="s">
        <v>207</v>
      </c>
      <c r="E395" s="153" t="s">
        <v>1</v>
      </c>
      <c r="F395" s="154" t="s">
        <v>540</v>
      </c>
      <c r="H395" s="155">
        <v>1.65</v>
      </c>
      <c r="I395" s="156"/>
      <c r="L395" s="151"/>
      <c r="M395" s="157"/>
      <c r="T395" s="158"/>
      <c r="AT395" s="153" t="s">
        <v>207</v>
      </c>
      <c r="AU395" s="153" t="s">
        <v>86</v>
      </c>
      <c r="AV395" s="12" t="s">
        <v>86</v>
      </c>
      <c r="AW395" s="12" t="s">
        <v>30</v>
      </c>
      <c r="AX395" s="12" t="s">
        <v>73</v>
      </c>
      <c r="AY395" s="153" t="s">
        <v>199</v>
      </c>
    </row>
    <row r="396" spans="2:65" s="13" customFormat="1" ht="12">
      <c r="B396" s="159"/>
      <c r="D396" s="152" t="s">
        <v>207</v>
      </c>
      <c r="E396" s="160" t="s">
        <v>1</v>
      </c>
      <c r="F396" s="161" t="s">
        <v>541</v>
      </c>
      <c r="H396" s="162">
        <v>12.45</v>
      </c>
      <c r="I396" s="163"/>
      <c r="L396" s="159"/>
      <c r="M396" s="164"/>
      <c r="T396" s="165"/>
      <c r="AT396" s="160" t="s">
        <v>207</v>
      </c>
      <c r="AU396" s="160" t="s">
        <v>86</v>
      </c>
      <c r="AV396" s="13" t="s">
        <v>205</v>
      </c>
      <c r="AW396" s="13" t="s">
        <v>30</v>
      </c>
      <c r="AX396" s="13" t="s">
        <v>80</v>
      </c>
      <c r="AY396" s="160" t="s">
        <v>199</v>
      </c>
    </row>
    <row r="397" spans="2:65" s="11" customFormat="1" ht="23" customHeight="1">
      <c r="B397" s="125"/>
      <c r="D397" s="126" t="s">
        <v>72</v>
      </c>
      <c r="E397" s="135" t="s">
        <v>205</v>
      </c>
      <c r="F397" s="135" t="s">
        <v>542</v>
      </c>
      <c r="I397" s="128"/>
      <c r="J397" s="136">
        <f>BK397</f>
        <v>0</v>
      </c>
      <c r="L397" s="125"/>
      <c r="M397" s="130"/>
      <c r="P397" s="131">
        <f>SUM(P398:P421)</f>
        <v>0</v>
      </c>
      <c r="R397" s="131">
        <f>SUM(R398:R421)</f>
        <v>29.288375310000003</v>
      </c>
      <c r="T397" s="132">
        <f>SUM(T398:T421)</f>
        <v>0</v>
      </c>
      <c r="AR397" s="126" t="s">
        <v>80</v>
      </c>
      <c r="AT397" s="133" t="s">
        <v>72</v>
      </c>
      <c r="AU397" s="133" t="s">
        <v>80</v>
      </c>
      <c r="AY397" s="126" t="s">
        <v>199</v>
      </c>
      <c r="BK397" s="134">
        <f>SUM(BK398:BK421)</f>
        <v>0</v>
      </c>
    </row>
    <row r="398" spans="2:65" s="1" customFormat="1" ht="16.5" customHeight="1">
      <c r="B398" s="32"/>
      <c r="C398" s="137" t="s">
        <v>543</v>
      </c>
      <c r="D398" s="137" t="s">
        <v>201</v>
      </c>
      <c r="E398" s="138" t="s">
        <v>544</v>
      </c>
      <c r="F398" s="139" t="s">
        <v>545</v>
      </c>
      <c r="G398" s="140" t="s">
        <v>213</v>
      </c>
      <c r="H398" s="141">
        <v>10.839</v>
      </c>
      <c r="I398" s="142"/>
      <c r="J398" s="143">
        <f>ROUND(I398*H398,2)</f>
        <v>0</v>
      </c>
      <c r="K398" s="144"/>
      <c r="L398" s="32"/>
      <c r="M398" s="145" t="s">
        <v>1</v>
      </c>
      <c r="N398" s="146" t="s">
        <v>39</v>
      </c>
      <c r="P398" s="147">
        <f>O398*H398</f>
        <v>0</v>
      </c>
      <c r="Q398" s="147">
        <v>2.5019800000000001</v>
      </c>
      <c r="R398" s="147">
        <f>Q398*H398</f>
        <v>27.118961220000003</v>
      </c>
      <c r="S398" s="147">
        <v>0</v>
      </c>
      <c r="T398" s="148">
        <f>S398*H398</f>
        <v>0</v>
      </c>
      <c r="AR398" s="149" t="s">
        <v>205</v>
      </c>
      <c r="AT398" s="149" t="s">
        <v>201</v>
      </c>
      <c r="AU398" s="149" t="s">
        <v>86</v>
      </c>
      <c r="AY398" s="17" t="s">
        <v>199</v>
      </c>
      <c r="BE398" s="150">
        <f>IF(N398="základní",J398,0)</f>
        <v>0</v>
      </c>
      <c r="BF398" s="150">
        <f>IF(N398="snížená",J398,0)</f>
        <v>0</v>
      </c>
      <c r="BG398" s="150">
        <f>IF(N398="zákl. přenesená",J398,0)</f>
        <v>0</v>
      </c>
      <c r="BH398" s="150">
        <f>IF(N398="sníž. přenesená",J398,0)</f>
        <v>0</v>
      </c>
      <c r="BI398" s="150">
        <f>IF(N398="nulová",J398,0)</f>
        <v>0</v>
      </c>
      <c r="BJ398" s="17" t="s">
        <v>86</v>
      </c>
      <c r="BK398" s="150">
        <f>ROUND(I398*H398,2)</f>
        <v>0</v>
      </c>
      <c r="BL398" s="17" t="s">
        <v>205</v>
      </c>
      <c r="BM398" s="149" t="s">
        <v>3397</v>
      </c>
    </row>
    <row r="399" spans="2:65" s="12" customFormat="1" ht="12">
      <c r="B399" s="151"/>
      <c r="D399" s="152" t="s">
        <v>207</v>
      </c>
      <c r="E399" s="153" t="s">
        <v>1</v>
      </c>
      <c r="F399" s="154" t="s">
        <v>547</v>
      </c>
      <c r="H399" s="155">
        <v>0.78200000000000003</v>
      </c>
      <c r="I399" s="156"/>
      <c r="L399" s="151"/>
      <c r="M399" s="157"/>
      <c r="T399" s="158"/>
      <c r="AT399" s="153" t="s">
        <v>207</v>
      </c>
      <c r="AU399" s="153" t="s">
        <v>86</v>
      </c>
      <c r="AV399" s="12" t="s">
        <v>86</v>
      </c>
      <c r="AW399" s="12" t="s">
        <v>30</v>
      </c>
      <c r="AX399" s="12" t="s">
        <v>73</v>
      </c>
      <c r="AY399" s="153" t="s">
        <v>199</v>
      </c>
    </row>
    <row r="400" spans="2:65" s="12" customFormat="1" ht="12">
      <c r="B400" s="151"/>
      <c r="D400" s="152" t="s">
        <v>207</v>
      </c>
      <c r="E400" s="153" t="s">
        <v>1</v>
      </c>
      <c r="F400" s="154" t="s">
        <v>548</v>
      </c>
      <c r="H400" s="155">
        <v>1.373</v>
      </c>
      <c r="I400" s="156"/>
      <c r="L400" s="151"/>
      <c r="M400" s="157"/>
      <c r="T400" s="158"/>
      <c r="AT400" s="153" t="s">
        <v>207</v>
      </c>
      <c r="AU400" s="153" t="s">
        <v>86</v>
      </c>
      <c r="AV400" s="12" t="s">
        <v>86</v>
      </c>
      <c r="AW400" s="12" t="s">
        <v>30</v>
      </c>
      <c r="AX400" s="12" t="s">
        <v>73</v>
      </c>
      <c r="AY400" s="153" t="s">
        <v>199</v>
      </c>
    </row>
    <row r="401" spans="2:65" s="12" customFormat="1" ht="12">
      <c r="B401" s="151"/>
      <c r="D401" s="152" t="s">
        <v>207</v>
      </c>
      <c r="E401" s="153" t="s">
        <v>1</v>
      </c>
      <c r="F401" s="154" t="s">
        <v>467</v>
      </c>
      <c r="H401" s="155">
        <v>1.613</v>
      </c>
      <c r="I401" s="156"/>
      <c r="L401" s="151"/>
      <c r="M401" s="157"/>
      <c r="T401" s="158"/>
      <c r="AT401" s="153" t="s">
        <v>207</v>
      </c>
      <c r="AU401" s="153" t="s">
        <v>86</v>
      </c>
      <c r="AV401" s="12" t="s">
        <v>86</v>
      </c>
      <c r="AW401" s="12" t="s">
        <v>30</v>
      </c>
      <c r="AX401" s="12" t="s">
        <v>73</v>
      </c>
      <c r="AY401" s="153" t="s">
        <v>199</v>
      </c>
    </row>
    <row r="402" spans="2:65" s="12" customFormat="1" ht="12">
      <c r="B402" s="151"/>
      <c r="D402" s="152" t="s">
        <v>207</v>
      </c>
      <c r="E402" s="153" t="s">
        <v>1</v>
      </c>
      <c r="F402" s="154" t="s">
        <v>547</v>
      </c>
      <c r="H402" s="155">
        <v>0.78200000000000003</v>
      </c>
      <c r="I402" s="156"/>
      <c r="L402" s="151"/>
      <c r="M402" s="157"/>
      <c r="T402" s="158"/>
      <c r="AT402" s="153" t="s">
        <v>207</v>
      </c>
      <c r="AU402" s="153" t="s">
        <v>86</v>
      </c>
      <c r="AV402" s="12" t="s">
        <v>86</v>
      </c>
      <c r="AW402" s="12" t="s">
        <v>30</v>
      </c>
      <c r="AX402" s="12" t="s">
        <v>73</v>
      </c>
      <c r="AY402" s="153" t="s">
        <v>199</v>
      </c>
    </row>
    <row r="403" spans="2:65" s="12" customFormat="1" ht="12">
      <c r="B403" s="151"/>
      <c r="D403" s="152" t="s">
        <v>207</v>
      </c>
      <c r="E403" s="153" t="s">
        <v>1</v>
      </c>
      <c r="F403" s="154" t="s">
        <v>548</v>
      </c>
      <c r="H403" s="155">
        <v>1.373</v>
      </c>
      <c r="I403" s="156"/>
      <c r="L403" s="151"/>
      <c r="M403" s="157"/>
      <c r="T403" s="158"/>
      <c r="AT403" s="153" t="s">
        <v>207</v>
      </c>
      <c r="AU403" s="153" t="s">
        <v>86</v>
      </c>
      <c r="AV403" s="12" t="s">
        <v>86</v>
      </c>
      <c r="AW403" s="12" t="s">
        <v>30</v>
      </c>
      <c r="AX403" s="12" t="s">
        <v>73</v>
      </c>
      <c r="AY403" s="153" t="s">
        <v>199</v>
      </c>
    </row>
    <row r="404" spans="2:65" s="14" customFormat="1" ht="12">
      <c r="B404" s="166"/>
      <c r="D404" s="152" t="s">
        <v>207</v>
      </c>
      <c r="E404" s="167" t="s">
        <v>1</v>
      </c>
      <c r="F404" s="168" t="s">
        <v>549</v>
      </c>
      <c r="H404" s="169">
        <v>5.923</v>
      </c>
      <c r="I404" s="170"/>
      <c r="L404" s="166"/>
      <c r="M404" s="171"/>
      <c r="T404" s="172"/>
      <c r="AT404" s="167" t="s">
        <v>207</v>
      </c>
      <c r="AU404" s="167" t="s">
        <v>86</v>
      </c>
      <c r="AV404" s="14" t="s">
        <v>223</v>
      </c>
      <c r="AW404" s="14" t="s">
        <v>30</v>
      </c>
      <c r="AX404" s="14" t="s">
        <v>73</v>
      </c>
      <c r="AY404" s="167" t="s">
        <v>199</v>
      </c>
    </row>
    <row r="405" spans="2:65" s="12" customFormat="1" ht="24">
      <c r="B405" s="151"/>
      <c r="D405" s="152" t="s">
        <v>207</v>
      </c>
      <c r="E405" s="153" t="s">
        <v>1</v>
      </c>
      <c r="F405" s="154" t="s">
        <v>550</v>
      </c>
      <c r="H405" s="155">
        <v>4.9160000000000004</v>
      </c>
      <c r="I405" s="156"/>
      <c r="L405" s="151"/>
      <c r="M405" s="157"/>
      <c r="T405" s="158"/>
      <c r="AT405" s="153" t="s">
        <v>207</v>
      </c>
      <c r="AU405" s="153" t="s">
        <v>86</v>
      </c>
      <c r="AV405" s="12" t="s">
        <v>86</v>
      </c>
      <c r="AW405" s="12" t="s">
        <v>30</v>
      </c>
      <c r="AX405" s="12" t="s">
        <v>73</v>
      </c>
      <c r="AY405" s="153" t="s">
        <v>199</v>
      </c>
    </row>
    <row r="406" spans="2:65" s="14" customFormat="1" ht="12">
      <c r="B406" s="166"/>
      <c r="D406" s="152" t="s">
        <v>207</v>
      </c>
      <c r="E406" s="167" t="s">
        <v>1</v>
      </c>
      <c r="F406" s="168" t="s">
        <v>551</v>
      </c>
      <c r="H406" s="169">
        <v>4.9160000000000004</v>
      </c>
      <c r="I406" s="170"/>
      <c r="L406" s="166"/>
      <c r="M406" s="171"/>
      <c r="T406" s="172"/>
      <c r="AT406" s="167" t="s">
        <v>207</v>
      </c>
      <c r="AU406" s="167" t="s">
        <v>86</v>
      </c>
      <c r="AV406" s="14" t="s">
        <v>223</v>
      </c>
      <c r="AW406" s="14" t="s">
        <v>30</v>
      </c>
      <c r="AX406" s="14" t="s">
        <v>73</v>
      </c>
      <c r="AY406" s="167" t="s">
        <v>199</v>
      </c>
    </row>
    <row r="407" spans="2:65" s="13" customFormat="1" ht="12">
      <c r="B407" s="159"/>
      <c r="D407" s="152" t="s">
        <v>207</v>
      </c>
      <c r="E407" s="160" t="s">
        <v>1</v>
      </c>
      <c r="F407" s="161" t="s">
        <v>209</v>
      </c>
      <c r="H407" s="162">
        <v>10.839</v>
      </c>
      <c r="I407" s="163"/>
      <c r="L407" s="159"/>
      <c r="M407" s="164"/>
      <c r="T407" s="165"/>
      <c r="AT407" s="160" t="s">
        <v>207</v>
      </c>
      <c r="AU407" s="160" t="s">
        <v>86</v>
      </c>
      <c r="AV407" s="13" t="s">
        <v>205</v>
      </c>
      <c r="AW407" s="13" t="s">
        <v>30</v>
      </c>
      <c r="AX407" s="13" t="s">
        <v>80</v>
      </c>
      <c r="AY407" s="160" t="s">
        <v>199</v>
      </c>
    </row>
    <row r="408" spans="2:65" s="1" customFormat="1" ht="16.5" customHeight="1">
      <c r="B408" s="32"/>
      <c r="C408" s="137" t="s">
        <v>552</v>
      </c>
      <c r="D408" s="137" t="s">
        <v>201</v>
      </c>
      <c r="E408" s="138" t="s">
        <v>553</v>
      </c>
      <c r="F408" s="139" t="s">
        <v>554</v>
      </c>
      <c r="G408" s="140" t="s">
        <v>204</v>
      </c>
      <c r="H408" s="141">
        <v>130.40700000000001</v>
      </c>
      <c r="I408" s="142"/>
      <c r="J408" s="143">
        <f>ROUND(I408*H408,2)</f>
        <v>0</v>
      </c>
      <c r="K408" s="144"/>
      <c r="L408" s="32"/>
      <c r="M408" s="145" t="s">
        <v>1</v>
      </c>
      <c r="N408" s="146" t="s">
        <v>39</v>
      </c>
      <c r="P408" s="147">
        <f>O408*H408</f>
        <v>0</v>
      </c>
      <c r="Q408" s="147">
        <v>5.7600000000000004E-3</v>
      </c>
      <c r="R408" s="147">
        <f>Q408*H408</f>
        <v>0.75114432000000009</v>
      </c>
      <c r="S408" s="147">
        <v>0</v>
      </c>
      <c r="T408" s="148">
        <f>S408*H408</f>
        <v>0</v>
      </c>
      <c r="AR408" s="149" t="s">
        <v>205</v>
      </c>
      <c r="AT408" s="149" t="s">
        <v>201</v>
      </c>
      <c r="AU408" s="149" t="s">
        <v>86</v>
      </c>
      <c r="AY408" s="17" t="s">
        <v>199</v>
      </c>
      <c r="BE408" s="150">
        <f>IF(N408="základní",J408,0)</f>
        <v>0</v>
      </c>
      <c r="BF408" s="150">
        <f>IF(N408="snížená",J408,0)</f>
        <v>0</v>
      </c>
      <c r="BG408" s="150">
        <f>IF(N408="zákl. přenesená",J408,0)</f>
        <v>0</v>
      </c>
      <c r="BH408" s="150">
        <f>IF(N408="sníž. přenesená",J408,0)</f>
        <v>0</v>
      </c>
      <c r="BI408" s="150">
        <f>IF(N408="nulová",J408,0)</f>
        <v>0</v>
      </c>
      <c r="BJ408" s="17" t="s">
        <v>86</v>
      </c>
      <c r="BK408" s="150">
        <f>ROUND(I408*H408,2)</f>
        <v>0</v>
      </c>
      <c r="BL408" s="17" t="s">
        <v>205</v>
      </c>
      <c r="BM408" s="149" t="s">
        <v>3398</v>
      </c>
    </row>
    <row r="409" spans="2:65" s="1" customFormat="1" ht="16.5" customHeight="1">
      <c r="B409" s="32"/>
      <c r="C409" s="137" t="s">
        <v>556</v>
      </c>
      <c r="D409" s="137" t="s">
        <v>201</v>
      </c>
      <c r="E409" s="138" t="s">
        <v>557</v>
      </c>
      <c r="F409" s="139" t="s">
        <v>558</v>
      </c>
      <c r="G409" s="140" t="s">
        <v>204</v>
      </c>
      <c r="H409" s="141">
        <v>130.40700000000001</v>
      </c>
      <c r="I409" s="142"/>
      <c r="J409" s="143">
        <f>ROUND(I409*H409,2)</f>
        <v>0</v>
      </c>
      <c r="K409" s="144"/>
      <c r="L409" s="32"/>
      <c r="M409" s="145" t="s">
        <v>1</v>
      </c>
      <c r="N409" s="146" t="s">
        <v>39</v>
      </c>
      <c r="P409" s="147">
        <f>O409*H409</f>
        <v>0</v>
      </c>
      <c r="Q409" s="147">
        <v>0</v>
      </c>
      <c r="R409" s="147">
        <f>Q409*H409</f>
        <v>0</v>
      </c>
      <c r="S409" s="147">
        <v>0</v>
      </c>
      <c r="T409" s="148">
        <f>S409*H409</f>
        <v>0</v>
      </c>
      <c r="AR409" s="149" t="s">
        <v>205</v>
      </c>
      <c r="AT409" s="149" t="s">
        <v>201</v>
      </c>
      <c r="AU409" s="149" t="s">
        <v>86</v>
      </c>
      <c r="AY409" s="17" t="s">
        <v>199</v>
      </c>
      <c r="BE409" s="150">
        <f>IF(N409="základní",J409,0)</f>
        <v>0</v>
      </c>
      <c r="BF409" s="150">
        <f>IF(N409="snížená",J409,0)</f>
        <v>0</v>
      </c>
      <c r="BG409" s="150">
        <f>IF(N409="zákl. přenesená",J409,0)</f>
        <v>0</v>
      </c>
      <c r="BH409" s="150">
        <f>IF(N409="sníž. přenesená",J409,0)</f>
        <v>0</v>
      </c>
      <c r="BI409" s="150">
        <f>IF(N409="nulová",J409,0)</f>
        <v>0</v>
      </c>
      <c r="BJ409" s="17" t="s">
        <v>86</v>
      </c>
      <c r="BK409" s="150">
        <f>ROUND(I409*H409,2)</f>
        <v>0</v>
      </c>
      <c r="BL409" s="17" t="s">
        <v>205</v>
      </c>
      <c r="BM409" s="149" t="s">
        <v>3399</v>
      </c>
    </row>
    <row r="410" spans="2:65" s="12" customFormat="1" ht="12">
      <c r="B410" s="151"/>
      <c r="D410" s="152" t="s">
        <v>207</v>
      </c>
      <c r="E410" s="153" t="s">
        <v>1</v>
      </c>
      <c r="F410" s="154" t="s">
        <v>560</v>
      </c>
      <c r="H410" s="155">
        <v>9.1210000000000004</v>
      </c>
      <c r="I410" s="156"/>
      <c r="L410" s="151"/>
      <c r="M410" s="157"/>
      <c r="T410" s="158"/>
      <c r="AT410" s="153" t="s">
        <v>207</v>
      </c>
      <c r="AU410" s="153" t="s">
        <v>86</v>
      </c>
      <c r="AV410" s="12" t="s">
        <v>86</v>
      </c>
      <c r="AW410" s="12" t="s">
        <v>30</v>
      </c>
      <c r="AX410" s="12" t="s">
        <v>73</v>
      </c>
      <c r="AY410" s="153" t="s">
        <v>199</v>
      </c>
    </row>
    <row r="411" spans="2:65" s="12" customFormat="1" ht="12">
      <c r="B411" s="151"/>
      <c r="D411" s="152" t="s">
        <v>207</v>
      </c>
      <c r="E411" s="153" t="s">
        <v>1</v>
      </c>
      <c r="F411" s="154" t="s">
        <v>561</v>
      </c>
      <c r="H411" s="155">
        <v>16.015999999999998</v>
      </c>
      <c r="I411" s="156"/>
      <c r="L411" s="151"/>
      <c r="M411" s="157"/>
      <c r="T411" s="158"/>
      <c r="AT411" s="153" t="s">
        <v>207</v>
      </c>
      <c r="AU411" s="153" t="s">
        <v>86</v>
      </c>
      <c r="AV411" s="12" t="s">
        <v>86</v>
      </c>
      <c r="AW411" s="12" t="s">
        <v>30</v>
      </c>
      <c r="AX411" s="12" t="s">
        <v>73</v>
      </c>
      <c r="AY411" s="153" t="s">
        <v>199</v>
      </c>
    </row>
    <row r="412" spans="2:65" s="12" customFormat="1" ht="12">
      <c r="B412" s="151"/>
      <c r="D412" s="152" t="s">
        <v>207</v>
      </c>
      <c r="E412" s="153" t="s">
        <v>1</v>
      </c>
      <c r="F412" s="154" t="s">
        <v>562</v>
      </c>
      <c r="H412" s="155">
        <v>1.47</v>
      </c>
      <c r="I412" s="156"/>
      <c r="L412" s="151"/>
      <c r="M412" s="157"/>
      <c r="T412" s="158"/>
      <c r="AT412" s="153" t="s">
        <v>207</v>
      </c>
      <c r="AU412" s="153" t="s">
        <v>86</v>
      </c>
      <c r="AV412" s="12" t="s">
        <v>86</v>
      </c>
      <c r="AW412" s="12" t="s">
        <v>30</v>
      </c>
      <c r="AX412" s="12" t="s">
        <v>73</v>
      </c>
      <c r="AY412" s="153" t="s">
        <v>199</v>
      </c>
    </row>
    <row r="413" spans="2:65" s="12" customFormat="1" ht="12">
      <c r="B413" s="151"/>
      <c r="D413" s="152" t="s">
        <v>207</v>
      </c>
      <c r="E413" s="153" t="s">
        <v>1</v>
      </c>
      <c r="F413" s="154" t="s">
        <v>560</v>
      </c>
      <c r="H413" s="155">
        <v>9.1210000000000004</v>
      </c>
      <c r="I413" s="156"/>
      <c r="L413" s="151"/>
      <c r="M413" s="157"/>
      <c r="T413" s="158"/>
      <c r="AT413" s="153" t="s">
        <v>207</v>
      </c>
      <c r="AU413" s="153" t="s">
        <v>86</v>
      </c>
      <c r="AV413" s="12" t="s">
        <v>86</v>
      </c>
      <c r="AW413" s="12" t="s">
        <v>30</v>
      </c>
      <c r="AX413" s="12" t="s">
        <v>73</v>
      </c>
      <c r="AY413" s="153" t="s">
        <v>199</v>
      </c>
    </row>
    <row r="414" spans="2:65" s="12" customFormat="1" ht="12">
      <c r="B414" s="151"/>
      <c r="D414" s="152" t="s">
        <v>207</v>
      </c>
      <c r="E414" s="153" t="s">
        <v>1</v>
      </c>
      <c r="F414" s="154" t="s">
        <v>561</v>
      </c>
      <c r="H414" s="155">
        <v>16.015999999999998</v>
      </c>
      <c r="I414" s="156"/>
      <c r="L414" s="151"/>
      <c r="M414" s="157"/>
      <c r="T414" s="158"/>
      <c r="AT414" s="153" t="s">
        <v>207</v>
      </c>
      <c r="AU414" s="153" t="s">
        <v>86</v>
      </c>
      <c r="AV414" s="12" t="s">
        <v>86</v>
      </c>
      <c r="AW414" s="12" t="s">
        <v>30</v>
      </c>
      <c r="AX414" s="12" t="s">
        <v>73</v>
      </c>
      <c r="AY414" s="153" t="s">
        <v>199</v>
      </c>
    </row>
    <row r="415" spans="2:65" s="14" customFormat="1" ht="12">
      <c r="B415" s="166"/>
      <c r="D415" s="152" t="s">
        <v>207</v>
      </c>
      <c r="E415" s="167" t="s">
        <v>1</v>
      </c>
      <c r="F415" s="168" t="s">
        <v>549</v>
      </c>
      <c r="H415" s="169">
        <v>51.744</v>
      </c>
      <c r="I415" s="170"/>
      <c r="L415" s="166"/>
      <c r="M415" s="171"/>
      <c r="T415" s="172"/>
      <c r="AT415" s="167" t="s">
        <v>207</v>
      </c>
      <c r="AU415" s="167" t="s">
        <v>86</v>
      </c>
      <c r="AV415" s="14" t="s">
        <v>223</v>
      </c>
      <c r="AW415" s="14" t="s">
        <v>30</v>
      </c>
      <c r="AX415" s="14" t="s">
        <v>73</v>
      </c>
      <c r="AY415" s="167" t="s">
        <v>199</v>
      </c>
    </row>
    <row r="416" spans="2:65" s="12" customFormat="1" ht="24">
      <c r="B416" s="151"/>
      <c r="D416" s="152" t="s">
        <v>207</v>
      </c>
      <c r="E416" s="153" t="s">
        <v>1</v>
      </c>
      <c r="F416" s="154" t="s">
        <v>563</v>
      </c>
      <c r="H416" s="155">
        <v>78.662999999999997</v>
      </c>
      <c r="I416" s="156"/>
      <c r="L416" s="151"/>
      <c r="M416" s="157"/>
      <c r="T416" s="158"/>
      <c r="AT416" s="153" t="s">
        <v>207</v>
      </c>
      <c r="AU416" s="153" t="s">
        <v>86</v>
      </c>
      <c r="AV416" s="12" t="s">
        <v>86</v>
      </c>
      <c r="AW416" s="12" t="s">
        <v>30</v>
      </c>
      <c r="AX416" s="12" t="s">
        <v>73</v>
      </c>
      <c r="AY416" s="153" t="s">
        <v>199</v>
      </c>
    </row>
    <row r="417" spans="2:65" s="14" customFormat="1" ht="12">
      <c r="B417" s="166"/>
      <c r="D417" s="152" t="s">
        <v>207</v>
      </c>
      <c r="E417" s="167" t="s">
        <v>1</v>
      </c>
      <c r="F417" s="168" t="s">
        <v>551</v>
      </c>
      <c r="H417" s="169">
        <v>78.662999999999997</v>
      </c>
      <c r="I417" s="170"/>
      <c r="L417" s="166"/>
      <c r="M417" s="171"/>
      <c r="T417" s="172"/>
      <c r="AT417" s="167" t="s">
        <v>207</v>
      </c>
      <c r="AU417" s="167" t="s">
        <v>86</v>
      </c>
      <c r="AV417" s="14" t="s">
        <v>223</v>
      </c>
      <c r="AW417" s="14" t="s">
        <v>30</v>
      </c>
      <c r="AX417" s="14" t="s">
        <v>73</v>
      </c>
      <c r="AY417" s="167" t="s">
        <v>199</v>
      </c>
    </row>
    <row r="418" spans="2:65" s="13" customFormat="1" ht="12">
      <c r="B418" s="159"/>
      <c r="D418" s="152" t="s">
        <v>207</v>
      </c>
      <c r="E418" s="160" t="s">
        <v>1</v>
      </c>
      <c r="F418" s="161" t="s">
        <v>209</v>
      </c>
      <c r="H418" s="162">
        <v>130.40700000000001</v>
      </c>
      <c r="I418" s="163"/>
      <c r="L418" s="159"/>
      <c r="M418" s="164"/>
      <c r="T418" s="165"/>
      <c r="AT418" s="160" t="s">
        <v>207</v>
      </c>
      <c r="AU418" s="160" t="s">
        <v>86</v>
      </c>
      <c r="AV418" s="13" t="s">
        <v>205</v>
      </c>
      <c r="AW418" s="13" t="s">
        <v>30</v>
      </c>
      <c r="AX418" s="13" t="s">
        <v>80</v>
      </c>
      <c r="AY418" s="160" t="s">
        <v>199</v>
      </c>
    </row>
    <row r="419" spans="2:65" s="1" customFormat="1" ht="24.25" customHeight="1">
      <c r="B419" s="32"/>
      <c r="C419" s="137" t="s">
        <v>564</v>
      </c>
      <c r="D419" s="137" t="s">
        <v>201</v>
      </c>
      <c r="E419" s="138" t="s">
        <v>565</v>
      </c>
      <c r="F419" s="139" t="s">
        <v>566</v>
      </c>
      <c r="G419" s="140" t="s">
        <v>247</v>
      </c>
      <c r="H419" s="141">
        <v>1.347</v>
      </c>
      <c r="I419" s="142"/>
      <c r="J419" s="143">
        <f>ROUND(I419*H419,2)</f>
        <v>0</v>
      </c>
      <c r="K419" s="144"/>
      <c r="L419" s="32"/>
      <c r="M419" s="145" t="s">
        <v>1</v>
      </c>
      <c r="N419" s="146" t="s">
        <v>39</v>
      </c>
      <c r="P419" s="147">
        <f>O419*H419</f>
        <v>0</v>
      </c>
      <c r="Q419" s="147">
        <v>1.05291</v>
      </c>
      <c r="R419" s="147">
        <f>Q419*H419</f>
        <v>1.41826977</v>
      </c>
      <c r="S419" s="147">
        <v>0</v>
      </c>
      <c r="T419" s="148">
        <f>S419*H419</f>
        <v>0</v>
      </c>
      <c r="AR419" s="149" t="s">
        <v>205</v>
      </c>
      <c r="AT419" s="149" t="s">
        <v>201</v>
      </c>
      <c r="AU419" s="149" t="s">
        <v>86</v>
      </c>
      <c r="AY419" s="17" t="s">
        <v>199</v>
      </c>
      <c r="BE419" s="150">
        <f>IF(N419="základní",J419,0)</f>
        <v>0</v>
      </c>
      <c r="BF419" s="150">
        <f>IF(N419="snížená",J419,0)</f>
        <v>0</v>
      </c>
      <c r="BG419" s="150">
        <f>IF(N419="zákl. přenesená",J419,0)</f>
        <v>0</v>
      </c>
      <c r="BH419" s="150">
        <f>IF(N419="sníž. přenesená",J419,0)</f>
        <v>0</v>
      </c>
      <c r="BI419" s="150">
        <f>IF(N419="nulová",J419,0)</f>
        <v>0</v>
      </c>
      <c r="BJ419" s="17" t="s">
        <v>86</v>
      </c>
      <c r="BK419" s="150">
        <f>ROUND(I419*H419,2)</f>
        <v>0</v>
      </c>
      <c r="BL419" s="17" t="s">
        <v>205</v>
      </c>
      <c r="BM419" s="149" t="s">
        <v>3400</v>
      </c>
    </row>
    <row r="420" spans="2:65" s="12" customFormat="1" ht="12">
      <c r="B420" s="151"/>
      <c r="D420" s="152" t="s">
        <v>207</v>
      </c>
      <c r="E420" s="153" t="s">
        <v>1</v>
      </c>
      <c r="F420" s="154" t="s">
        <v>568</v>
      </c>
      <c r="H420" s="155">
        <v>1.347</v>
      </c>
      <c r="I420" s="156"/>
      <c r="L420" s="151"/>
      <c r="M420" s="157"/>
      <c r="T420" s="158"/>
      <c r="AT420" s="153" t="s">
        <v>207</v>
      </c>
      <c r="AU420" s="153" t="s">
        <v>86</v>
      </c>
      <c r="AV420" s="12" t="s">
        <v>86</v>
      </c>
      <c r="AW420" s="12" t="s">
        <v>30</v>
      </c>
      <c r="AX420" s="12" t="s">
        <v>73</v>
      </c>
      <c r="AY420" s="153" t="s">
        <v>199</v>
      </c>
    </row>
    <row r="421" spans="2:65" s="13" customFormat="1" ht="12">
      <c r="B421" s="159"/>
      <c r="D421" s="152" t="s">
        <v>207</v>
      </c>
      <c r="E421" s="160" t="s">
        <v>1</v>
      </c>
      <c r="F421" s="161" t="s">
        <v>209</v>
      </c>
      <c r="H421" s="162">
        <v>1.347</v>
      </c>
      <c r="I421" s="163"/>
      <c r="L421" s="159"/>
      <c r="M421" s="164"/>
      <c r="T421" s="165"/>
      <c r="AT421" s="160" t="s">
        <v>207</v>
      </c>
      <c r="AU421" s="160" t="s">
        <v>86</v>
      </c>
      <c r="AV421" s="13" t="s">
        <v>205</v>
      </c>
      <c r="AW421" s="13" t="s">
        <v>30</v>
      </c>
      <c r="AX421" s="13" t="s">
        <v>80</v>
      </c>
      <c r="AY421" s="160" t="s">
        <v>199</v>
      </c>
    </row>
    <row r="422" spans="2:65" s="11" customFormat="1" ht="23" customHeight="1">
      <c r="B422" s="125"/>
      <c r="D422" s="126" t="s">
        <v>72</v>
      </c>
      <c r="E422" s="135" t="s">
        <v>234</v>
      </c>
      <c r="F422" s="135" t="s">
        <v>570</v>
      </c>
      <c r="I422" s="128"/>
      <c r="J422" s="136">
        <f>BK422</f>
        <v>0</v>
      </c>
      <c r="L422" s="125"/>
      <c r="M422" s="130"/>
      <c r="P422" s="131">
        <f>SUM(P423:P442)</f>
        <v>0</v>
      </c>
      <c r="R422" s="131">
        <f>SUM(R423:R442)</f>
        <v>52.689718400000004</v>
      </c>
      <c r="T422" s="132">
        <f>SUM(T423:T442)</f>
        <v>0</v>
      </c>
      <c r="AR422" s="126" t="s">
        <v>80</v>
      </c>
      <c r="AT422" s="133" t="s">
        <v>72</v>
      </c>
      <c r="AU422" s="133" t="s">
        <v>80</v>
      </c>
      <c r="AY422" s="126" t="s">
        <v>199</v>
      </c>
      <c r="BK422" s="134">
        <f>SUM(BK423:BK442)</f>
        <v>0</v>
      </c>
    </row>
    <row r="423" spans="2:65" s="1" customFormat="1" ht="24.25" customHeight="1">
      <c r="B423" s="32"/>
      <c r="C423" s="137" t="s">
        <v>571</v>
      </c>
      <c r="D423" s="137" t="s">
        <v>201</v>
      </c>
      <c r="E423" s="138" t="s">
        <v>572</v>
      </c>
      <c r="F423" s="139" t="s">
        <v>573</v>
      </c>
      <c r="G423" s="140" t="s">
        <v>204</v>
      </c>
      <c r="H423" s="141">
        <v>109.12</v>
      </c>
      <c r="I423" s="142"/>
      <c r="J423" s="143">
        <f>ROUND(I423*H423,2)</f>
        <v>0</v>
      </c>
      <c r="K423" s="144"/>
      <c r="L423" s="32"/>
      <c r="M423" s="145" t="s">
        <v>1</v>
      </c>
      <c r="N423" s="146" t="s">
        <v>39</v>
      </c>
      <c r="P423" s="147">
        <f>O423*H423</f>
        <v>0</v>
      </c>
      <c r="Q423" s="147">
        <v>0.106</v>
      </c>
      <c r="R423" s="147">
        <f>Q423*H423</f>
        <v>11.56672</v>
      </c>
      <c r="S423" s="147">
        <v>0</v>
      </c>
      <c r="T423" s="148">
        <f>S423*H423</f>
        <v>0</v>
      </c>
      <c r="AR423" s="149" t="s">
        <v>205</v>
      </c>
      <c r="AT423" s="149" t="s">
        <v>201</v>
      </c>
      <c r="AU423" s="149" t="s">
        <v>86</v>
      </c>
      <c r="AY423" s="17" t="s">
        <v>199</v>
      </c>
      <c r="BE423" s="150">
        <f>IF(N423="základní",J423,0)</f>
        <v>0</v>
      </c>
      <c r="BF423" s="150">
        <f>IF(N423="snížená",J423,0)</f>
        <v>0</v>
      </c>
      <c r="BG423" s="150">
        <f>IF(N423="zákl. přenesená",J423,0)</f>
        <v>0</v>
      </c>
      <c r="BH423" s="150">
        <f>IF(N423="sníž. přenesená",J423,0)</f>
        <v>0</v>
      </c>
      <c r="BI423" s="150">
        <f>IF(N423="nulová",J423,0)</f>
        <v>0</v>
      </c>
      <c r="BJ423" s="17" t="s">
        <v>86</v>
      </c>
      <c r="BK423" s="150">
        <f>ROUND(I423*H423,2)</f>
        <v>0</v>
      </c>
      <c r="BL423" s="17" t="s">
        <v>205</v>
      </c>
      <c r="BM423" s="149" t="s">
        <v>3401</v>
      </c>
    </row>
    <row r="424" spans="2:65" s="12" customFormat="1" ht="12">
      <c r="B424" s="151"/>
      <c r="D424" s="152" t="s">
        <v>207</v>
      </c>
      <c r="E424" s="153" t="s">
        <v>1</v>
      </c>
      <c r="F424" s="154" t="s">
        <v>283</v>
      </c>
      <c r="H424" s="155">
        <v>16</v>
      </c>
      <c r="I424" s="156"/>
      <c r="L424" s="151"/>
      <c r="M424" s="157"/>
      <c r="T424" s="158"/>
      <c r="AT424" s="153" t="s">
        <v>207</v>
      </c>
      <c r="AU424" s="153" t="s">
        <v>86</v>
      </c>
      <c r="AV424" s="12" t="s">
        <v>86</v>
      </c>
      <c r="AW424" s="12" t="s">
        <v>30</v>
      </c>
      <c r="AX424" s="12" t="s">
        <v>73</v>
      </c>
      <c r="AY424" s="153" t="s">
        <v>199</v>
      </c>
    </row>
    <row r="425" spans="2:65" s="12" customFormat="1" ht="12">
      <c r="B425" s="151"/>
      <c r="D425" s="152" t="s">
        <v>207</v>
      </c>
      <c r="E425" s="153" t="s">
        <v>1</v>
      </c>
      <c r="F425" s="154" t="s">
        <v>284</v>
      </c>
      <c r="H425" s="155">
        <v>57.42</v>
      </c>
      <c r="I425" s="156"/>
      <c r="L425" s="151"/>
      <c r="M425" s="157"/>
      <c r="T425" s="158"/>
      <c r="AT425" s="153" t="s">
        <v>207</v>
      </c>
      <c r="AU425" s="153" t="s">
        <v>86</v>
      </c>
      <c r="AV425" s="12" t="s">
        <v>86</v>
      </c>
      <c r="AW425" s="12" t="s">
        <v>30</v>
      </c>
      <c r="AX425" s="12" t="s">
        <v>73</v>
      </c>
      <c r="AY425" s="153" t="s">
        <v>199</v>
      </c>
    </row>
    <row r="426" spans="2:65" s="12" customFormat="1" ht="12">
      <c r="B426" s="151"/>
      <c r="D426" s="152" t="s">
        <v>207</v>
      </c>
      <c r="E426" s="153" t="s">
        <v>1</v>
      </c>
      <c r="F426" s="154" t="s">
        <v>285</v>
      </c>
      <c r="H426" s="155">
        <v>35.700000000000003</v>
      </c>
      <c r="I426" s="156"/>
      <c r="L426" s="151"/>
      <c r="M426" s="157"/>
      <c r="T426" s="158"/>
      <c r="AT426" s="153" t="s">
        <v>207</v>
      </c>
      <c r="AU426" s="153" t="s">
        <v>86</v>
      </c>
      <c r="AV426" s="12" t="s">
        <v>86</v>
      </c>
      <c r="AW426" s="12" t="s">
        <v>30</v>
      </c>
      <c r="AX426" s="12" t="s">
        <v>73</v>
      </c>
      <c r="AY426" s="153" t="s">
        <v>199</v>
      </c>
    </row>
    <row r="427" spans="2:65" s="13" customFormat="1" ht="12">
      <c r="B427" s="159"/>
      <c r="D427" s="152" t="s">
        <v>207</v>
      </c>
      <c r="E427" s="160" t="s">
        <v>1</v>
      </c>
      <c r="F427" s="161" t="s">
        <v>286</v>
      </c>
      <c r="H427" s="162">
        <v>109.12</v>
      </c>
      <c r="I427" s="163"/>
      <c r="L427" s="159"/>
      <c r="M427" s="164"/>
      <c r="T427" s="165"/>
      <c r="AT427" s="160" t="s">
        <v>207</v>
      </c>
      <c r="AU427" s="160" t="s">
        <v>86</v>
      </c>
      <c r="AV427" s="13" t="s">
        <v>205</v>
      </c>
      <c r="AW427" s="13" t="s">
        <v>30</v>
      </c>
      <c r="AX427" s="13" t="s">
        <v>80</v>
      </c>
      <c r="AY427" s="160" t="s">
        <v>199</v>
      </c>
    </row>
    <row r="428" spans="2:65" s="1" customFormat="1" ht="24.25" customHeight="1">
      <c r="B428" s="32"/>
      <c r="C428" s="137" t="s">
        <v>575</v>
      </c>
      <c r="D428" s="137" t="s">
        <v>201</v>
      </c>
      <c r="E428" s="138" t="s">
        <v>576</v>
      </c>
      <c r="F428" s="139" t="s">
        <v>577</v>
      </c>
      <c r="G428" s="140" t="s">
        <v>204</v>
      </c>
      <c r="H428" s="141">
        <v>109.12</v>
      </c>
      <c r="I428" s="142"/>
      <c r="J428" s="143">
        <f>ROUND(I428*H428,2)</f>
        <v>0</v>
      </c>
      <c r="K428" s="144"/>
      <c r="L428" s="32"/>
      <c r="M428" s="145" t="s">
        <v>1</v>
      </c>
      <c r="N428" s="146" t="s">
        <v>39</v>
      </c>
      <c r="P428" s="147">
        <f>O428*H428</f>
        <v>0</v>
      </c>
      <c r="Q428" s="147">
        <v>0.19700000000000001</v>
      </c>
      <c r="R428" s="147">
        <f>Q428*H428</f>
        <v>21.496640000000003</v>
      </c>
      <c r="S428" s="147">
        <v>0</v>
      </c>
      <c r="T428" s="148">
        <f>S428*H428</f>
        <v>0</v>
      </c>
      <c r="AR428" s="149" t="s">
        <v>205</v>
      </c>
      <c r="AT428" s="149" t="s">
        <v>201</v>
      </c>
      <c r="AU428" s="149" t="s">
        <v>86</v>
      </c>
      <c r="AY428" s="17" t="s">
        <v>199</v>
      </c>
      <c r="BE428" s="150">
        <f>IF(N428="základní",J428,0)</f>
        <v>0</v>
      </c>
      <c r="BF428" s="150">
        <f>IF(N428="snížená",J428,0)</f>
        <v>0</v>
      </c>
      <c r="BG428" s="150">
        <f>IF(N428="zákl. přenesená",J428,0)</f>
        <v>0</v>
      </c>
      <c r="BH428" s="150">
        <f>IF(N428="sníž. přenesená",J428,0)</f>
        <v>0</v>
      </c>
      <c r="BI428" s="150">
        <f>IF(N428="nulová",J428,0)</f>
        <v>0</v>
      </c>
      <c r="BJ428" s="17" t="s">
        <v>86</v>
      </c>
      <c r="BK428" s="150">
        <f>ROUND(I428*H428,2)</f>
        <v>0</v>
      </c>
      <c r="BL428" s="17" t="s">
        <v>205</v>
      </c>
      <c r="BM428" s="149" t="s">
        <v>3402</v>
      </c>
    </row>
    <row r="429" spans="2:65" s="12" customFormat="1" ht="12">
      <c r="B429" s="151"/>
      <c r="D429" s="152" t="s">
        <v>207</v>
      </c>
      <c r="E429" s="153" t="s">
        <v>1</v>
      </c>
      <c r="F429" s="154" t="s">
        <v>283</v>
      </c>
      <c r="H429" s="155">
        <v>16</v>
      </c>
      <c r="I429" s="156"/>
      <c r="L429" s="151"/>
      <c r="M429" s="157"/>
      <c r="T429" s="158"/>
      <c r="AT429" s="153" t="s">
        <v>207</v>
      </c>
      <c r="AU429" s="153" t="s">
        <v>86</v>
      </c>
      <c r="AV429" s="12" t="s">
        <v>86</v>
      </c>
      <c r="AW429" s="12" t="s">
        <v>30</v>
      </c>
      <c r="AX429" s="12" t="s">
        <v>73</v>
      </c>
      <c r="AY429" s="153" t="s">
        <v>199</v>
      </c>
    </row>
    <row r="430" spans="2:65" s="12" customFormat="1" ht="12">
      <c r="B430" s="151"/>
      <c r="D430" s="152" t="s">
        <v>207</v>
      </c>
      <c r="E430" s="153" t="s">
        <v>1</v>
      </c>
      <c r="F430" s="154" t="s">
        <v>284</v>
      </c>
      <c r="H430" s="155">
        <v>57.42</v>
      </c>
      <c r="I430" s="156"/>
      <c r="L430" s="151"/>
      <c r="M430" s="157"/>
      <c r="T430" s="158"/>
      <c r="AT430" s="153" t="s">
        <v>207</v>
      </c>
      <c r="AU430" s="153" t="s">
        <v>86</v>
      </c>
      <c r="AV430" s="12" t="s">
        <v>86</v>
      </c>
      <c r="AW430" s="12" t="s">
        <v>30</v>
      </c>
      <c r="AX430" s="12" t="s">
        <v>73</v>
      </c>
      <c r="AY430" s="153" t="s">
        <v>199</v>
      </c>
    </row>
    <row r="431" spans="2:65" s="12" customFormat="1" ht="12">
      <c r="B431" s="151"/>
      <c r="D431" s="152" t="s">
        <v>207</v>
      </c>
      <c r="E431" s="153" t="s">
        <v>1</v>
      </c>
      <c r="F431" s="154" t="s">
        <v>285</v>
      </c>
      <c r="H431" s="155">
        <v>35.700000000000003</v>
      </c>
      <c r="I431" s="156"/>
      <c r="L431" s="151"/>
      <c r="M431" s="157"/>
      <c r="T431" s="158"/>
      <c r="AT431" s="153" t="s">
        <v>207</v>
      </c>
      <c r="AU431" s="153" t="s">
        <v>86</v>
      </c>
      <c r="AV431" s="12" t="s">
        <v>86</v>
      </c>
      <c r="AW431" s="12" t="s">
        <v>30</v>
      </c>
      <c r="AX431" s="12" t="s">
        <v>73</v>
      </c>
      <c r="AY431" s="153" t="s">
        <v>199</v>
      </c>
    </row>
    <row r="432" spans="2:65" s="13" customFormat="1" ht="12">
      <c r="B432" s="159"/>
      <c r="D432" s="152" t="s">
        <v>207</v>
      </c>
      <c r="E432" s="160" t="s">
        <v>1</v>
      </c>
      <c r="F432" s="161" t="s">
        <v>286</v>
      </c>
      <c r="H432" s="162">
        <v>109.12</v>
      </c>
      <c r="I432" s="163"/>
      <c r="L432" s="159"/>
      <c r="M432" s="164"/>
      <c r="T432" s="165"/>
      <c r="AT432" s="160" t="s">
        <v>207</v>
      </c>
      <c r="AU432" s="160" t="s">
        <v>86</v>
      </c>
      <c r="AV432" s="13" t="s">
        <v>205</v>
      </c>
      <c r="AW432" s="13" t="s">
        <v>30</v>
      </c>
      <c r="AX432" s="13" t="s">
        <v>80</v>
      </c>
      <c r="AY432" s="160" t="s">
        <v>199</v>
      </c>
    </row>
    <row r="433" spans="2:65" s="1" customFormat="1" ht="21.75" customHeight="1">
      <c r="B433" s="32"/>
      <c r="C433" s="137" t="s">
        <v>210</v>
      </c>
      <c r="D433" s="137" t="s">
        <v>201</v>
      </c>
      <c r="E433" s="138" t="s">
        <v>580</v>
      </c>
      <c r="F433" s="139" t="s">
        <v>581</v>
      </c>
      <c r="G433" s="140" t="s">
        <v>204</v>
      </c>
      <c r="H433" s="141">
        <v>33.4</v>
      </c>
      <c r="I433" s="142"/>
      <c r="J433" s="143">
        <f>ROUND(I433*H433,2)</f>
        <v>0</v>
      </c>
      <c r="K433" s="144"/>
      <c r="L433" s="32"/>
      <c r="M433" s="145" t="s">
        <v>1</v>
      </c>
      <c r="N433" s="146" t="s">
        <v>39</v>
      </c>
      <c r="P433" s="147">
        <f>O433*H433</f>
        <v>0</v>
      </c>
      <c r="Q433" s="147">
        <v>0</v>
      </c>
      <c r="R433" s="147">
        <f>Q433*H433</f>
        <v>0</v>
      </c>
      <c r="S433" s="147">
        <v>0</v>
      </c>
      <c r="T433" s="148">
        <f>S433*H433</f>
        <v>0</v>
      </c>
      <c r="AR433" s="149" t="s">
        <v>205</v>
      </c>
      <c r="AT433" s="149" t="s">
        <v>201</v>
      </c>
      <c r="AU433" s="149" t="s">
        <v>86</v>
      </c>
      <c r="AY433" s="17" t="s">
        <v>199</v>
      </c>
      <c r="BE433" s="150">
        <f>IF(N433="základní",J433,0)</f>
        <v>0</v>
      </c>
      <c r="BF433" s="150">
        <f>IF(N433="snížená",J433,0)</f>
        <v>0</v>
      </c>
      <c r="BG433" s="150">
        <f>IF(N433="zákl. přenesená",J433,0)</f>
        <v>0</v>
      </c>
      <c r="BH433" s="150">
        <f>IF(N433="sníž. přenesená",J433,0)</f>
        <v>0</v>
      </c>
      <c r="BI433" s="150">
        <f>IF(N433="nulová",J433,0)</f>
        <v>0</v>
      </c>
      <c r="BJ433" s="17" t="s">
        <v>86</v>
      </c>
      <c r="BK433" s="150">
        <f>ROUND(I433*H433,2)</f>
        <v>0</v>
      </c>
      <c r="BL433" s="17" t="s">
        <v>205</v>
      </c>
      <c r="BM433" s="149" t="s">
        <v>3403</v>
      </c>
    </row>
    <row r="434" spans="2:65" s="12" customFormat="1" ht="12">
      <c r="B434" s="151"/>
      <c r="D434" s="152" t="s">
        <v>207</v>
      </c>
      <c r="E434" s="153" t="s">
        <v>1</v>
      </c>
      <c r="F434" s="154" t="s">
        <v>583</v>
      </c>
      <c r="H434" s="155">
        <v>33.4</v>
      </c>
      <c r="I434" s="156"/>
      <c r="L434" s="151"/>
      <c r="M434" s="157"/>
      <c r="T434" s="158"/>
      <c r="AT434" s="153" t="s">
        <v>207</v>
      </c>
      <c r="AU434" s="153" t="s">
        <v>86</v>
      </c>
      <c r="AV434" s="12" t="s">
        <v>86</v>
      </c>
      <c r="AW434" s="12" t="s">
        <v>30</v>
      </c>
      <c r="AX434" s="12" t="s">
        <v>73</v>
      </c>
      <c r="AY434" s="153" t="s">
        <v>199</v>
      </c>
    </row>
    <row r="435" spans="2:65" s="13" customFormat="1" ht="12">
      <c r="B435" s="159"/>
      <c r="D435" s="152" t="s">
        <v>207</v>
      </c>
      <c r="E435" s="160" t="s">
        <v>1</v>
      </c>
      <c r="F435" s="161" t="s">
        <v>216</v>
      </c>
      <c r="H435" s="162">
        <v>33.4</v>
      </c>
      <c r="I435" s="163"/>
      <c r="L435" s="159"/>
      <c r="M435" s="164"/>
      <c r="T435" s="165"/>
      <c r="AT435" s="160" t="s">
        <v>207</v>
      </c>
      <c r="AU435" s="160" t="s">
        <v>86</v>
      </c>
      <c r="AV435" s="13" t="s">
        <v>205</v>
      </c>
      <c r="AW435" s="13" t="s">
        <v>30</v>
      </c>
      <c r="AX435" s="13" t="s">
        <v>80</v>
      </c>
      <c r="AY435" s="160" t="s">
        <v>199</v>
      </c>
    </row>
    <row r="436" spans="2:65" s="1" customFormat="1" ht="33" customHeight="1">
      <c r="B436" s="32"/>
      <c r="C436" s="137" t="s">
        <v>2403</v>
      </c>
      <c r="D436" s="137" t="s">
        <v>201</v>
      </c>
      <c r="E436" s="138" t="s">
        <v>585</v>
      </c>
      <c r="F436" s="139" t="s">
        <v>586</v>
      </c>
      <c r="G436" s="140" t="s">
        <v>204</v>
      </c>
      <c r="H436" s="141">
        <v>109.12</v>
      </c>
      <c r="I436" s="142"/>
      <c r="J436" s="143">
        <f>ROUND(I436*H436,2)</f>
        <v>0</v>
      </c>
      <c r="K436" s="144"/>
      <c r="L436" s="32"/>
      <c r="M436" s="145" t="s">
        <v>1</v>
      </c>
      <c r="N436" s="146" t="s">
        <v>39</v>
      </c>
      <c r="P436" s="147">
        <f>O436*H436</f>
        <v>0</v>
      </c>
      <c r="Q436" s="147">
        <v>8.9219999999999994E-2</v>
      </c>
      <c r="R436" s="147">
        <f>Q436*H436</f>
        <v>9.7356864000000005</v>
      </c>
      <c r="S436" s="147">
        <v>0</v>
      </c>
      <c r="T436" s="148">
        <f>S436*H436</f>
        <v>0</v>
      </c>
      <c r="AR436" s="149" t="s">
        <v>205</v>
      </c>
      <c r="AT436" s="149" t="s">
        <v>201</v>
      </c>
      <c r="AU436" s="149" t="s">
        <v>86</v>
      </c>
      <c r="AY436" s="17" t="s">
        <v>199</v>
      </c>
      <c r="BE436" s="150">
        <f>IF(N436="základní",J436,0)</f>
        <v>0</v>
      </c>
      <c r="BF436" s="150">
        <f>IF(N436="snížená",J436,0)</f>
        <v>0</v>
      </c>
      <c r="BG436" s="150">
        <f>IF(N436="zákl. přenesená",J436,0)</f>
        <v>0</v>
      </c>
      <c r="BH436" s="150">
        <f>IF(N436="sníž. přenesená",J436,0)</f>
        <v>0</v>
      </c>
      <c r="BI436" s="150">
        <f>IF(N436="nulová",J436,0)</f>
        <v>0</v>
      </c>
      <c r="BJ436" s="17" t="s">
        <v>86</v>
      </c>
      <c r="BK436" s="150">
        <f>ROUND(I436*H436,2)</f>
        <v>0</v>
      </c>
      <c r="BL436" s="17" t="s">
        <v>205</v>
      </c>
      <c r="BM436" s="149" t="s">
        <v>3404</v>
      </c>
    </row>
    <row r="437" spans="2:65" s="12" customFormat="1" ht="12">
      <c r="B437" s="151"/>
      <c r="D437" s="152" t="s">
        <v>207</v>
      </c>
      <c r="E437" s="153" t="s">
        <v>1</v>
      </c>
      <c r="F437" s="154" t="s">
        <v>283</v>
      </c>
      <c r="H437" s="155">
        <v>16</v>
      </c>
      <c r="I437" s="156"/>
      <c r="L437" s="151"/>
      <c r="M437" s="157"/>
      <c r="T437" s="158"/>
      <c r="AT437" s="153" t="s">
        <v>207</v>
      </c>
      <c r="AU437" s="153" t="s">
        <v>86</v>
      </c>
      <c r="AV437" s="12" t="s">
        <v>86</v>
      </c>
      <c r="AW437" s="12" t="s">
        <v>30</v>
      </c>
      <c r="AX437" s="12" t="s">
        <v>73</v>
      </c>
      <c r="AY437" s="153" t="s">
        <v>199</v>
      </c>
    </row>
    <row r="438" spans="2:65" s="12" customFormat="1" ht="12">
      <c r="B438" s="151"/>
      <c r="D438" s="152" t="s">
        <v>207</v>
      </c>
      <c r="E438" s="153" t="s">
        <v>1</v>
      </c>
      <c r="F438" s="154" t="s">
        <v>284</v>
      </c>
      <c r="H438" s="155">
        <v>57.42</v>
      </c>
      <c r="I438" s="156"/>
      <c r="L438" s="151"/>
      <c r="M438" s="157"/>
      <c r="T438" s="158"/>
      <c r="AT438" s="153" t="s">
        <v>207</v>
      </c>
      <c r="AU438" s="153" t="s">
        <v>86</v>
      </c>
      <c r="AV438" s="12" t="s">
        <v>86</v>
      </c>
      <c r="AW438" s="12" t="s">
        <v>30</v>
      </c>
      <c r="AX438" s="12" t="s">
        <v>73</v>
      </c>
      <c r="AY438" s="153" t="s">
        <v>199</v>
      </c>
    </row>
    <row r="439" spans="2:65" s="12" customFormat="1" ht="12">
      <c r="B439" s="151"/>
      <c r="D439" s="152" t="s">
        <v>207</v>
      </c>
      <c r="E439" s="153" t="s">
        <v>1</v>
      </c>
      <c r="F439" s="154" t="s">
        <v>285</v>
      </c>
      <c r="H439" s="155">
        <v>35.700000000000003</v>
      </c>
      <c r="I439" s="156"/>
      <c r="L439" s="151"/>
      <c r="M439" s="157"/>
      <c r="T439" s="158"/>
      <c r="AT439" s="153" t="s">
        <v>207</v>
      </c>
      <c r="AU439" s="153" t="s">
        <v>86</v>
      </c>
      <c r="AV439" s="12" t="s">
        <v>86</v>
      </c>
      <c r="AW439" s="12" t="s">
        <v>30</v>
      </c>
      <c r="AX439" s="12" t="s">
        <v>73</v>
      </c>
      <c r="AY439" s="153" t="s">
        <v>199</v>
      </c>
    </row>
    <row r="440" spans="2:65" s="13" customFormat="1" ht="12">
      <c r="B440" s="159"/>
      <c r="D440" s="152" t="s">
        <v>207</v>
      </c>
      <c r="E440" s="160" t="s">
        <v>1</v>
      </c>
      <c r="F440" s="161" t="s">
        <v>286</v>
      </c>
      <c r="H440" s="162">
        <v>109.12</v>
      </c>
      <c r="I440" s="163"/>
      <c r="L440" s="159"/>
      <c r="M440" s="164"/>
      <c r="T440" s="165"/>
      <c r="AT440" s="160" t="s">
        <v>207</v>
      </c>
      <c r="AU440" s="160" t="s">
        <v>86</v>
      </c>
      <c r="AV440" s="13" t="s">
        <v>205</v>
      </c>
      <c r="AW440" s="13" t="s">
        <v>30</v>
      </c>
      <c r="AX440" s="13" t="s">
        <v>80</v>
      </c>
      <c r="AY440" s="160" t="s">
        <v>199</v>
      </c>
    </row>
    <row r="441" spans="2:65" s="1" customFormat="1" ht="16.5" customHeight="1">
      <c r="B441" s="32"/>
      <c r="C441" s="173" t="s">
        <v>2656</v>
      </c>
      <c r="D441" s="173" t="s">
        <v>288</v>
      </c>
      <c r="E441" s="174" t="s">
        <v>589</v>
      </c>
      <c r="F441" s="175" t="s">
        <v>590</v>
      </c>
      <c r="G441" s="176" t="s">
        <v>204</v>
      </c>
      <c r="H441" s="177">
        <v>112.39400000000001</v>
      </c>
      <c r="I441" s="178"/>
      <c r="J441" s="179">
        <f>ROUND(I441*H441,2)</f>
        <v>0</v>
      </c>
      <c r="K441" s="180"/>
      <c r="L441" s="181"/>
      <c r="M441" s="182" t="s">
        <v>1</v>
      </c>
      <c r="N441" s="183" t="s">
        <v>39</v>
      </c>
      <c r="P441" s="147">
        <f>O441*H441</f>
        <v>0</v>
      </c>
      <c r="Q441" s="147">
        <v>8.7999999999999995E-2</v>
      </c>
      <c r="R441" s="147">
        <f>Q441*H441</f>
        <v>9.8906720000000004</v>
      </c>
      <c r="S441" s="147">
        <v>0</v>
      </c>
      <c r="T441" s="148">
        <f>S441*H441</f>
        <v>0</v>
      </c>
      <c r="AR441" s="149" t="s">
        <v>250</v>
      </c>
      <c r="AT441" s="149" t="s">
        <v>288</v>
      </c>
      <c r="AU441" s="149" t="s">
        <v>86</v>
      </c>
      <c r="AY441" s="17" t="s">
        <v>199</v>
      </c>
      <c r="BE441" s="150">
        <f>IF(N441="základní",J441,0)</f>
        <v>0</v>
      </c>
      <c r="BF441" s="150">
        <f>IF(N441="snížená",J441,0)</f>
        <v>0</v>
      </c>
      <c r="BG441" s="150">
        <f>IF(N441="zákl. přenesená",J441,0)</f>
        <v>0</v>
      </c>
      <c r="BH441" s="150">
        <f>IF(N441="sníž. přenesená",J441,0)</f>
        <v>0</v>
      </c>
      <c r="BI441" s="150">
        <f>IF(N441="nulová",J441,0)</f>
        <v>0</v>
      </c>
      <c r="BJ441" s="17" t="s">
        <v>86</v>
      </c>
      <c r="BK441" s="150">
        <f>ROUND(I441*H441,2)</f>
        <v>0</v>
      </c>
      <c r="BL441" s="17" t="s">
        <v>205</v>
      </c>
      <c r="BM441" s="149" t="s">
        <v>3405</v>
      </c>
    </row>
    <row r="442" spans="2:65" s="12" customFormat="1" ht="12">
      <c r="B442" s="151"/>
      <c r="D442" s="152" t="s">
        <v>207</v>
      </c>
      <c r="E442" s="153" t="s">
        <v>1</v>
      </c>
      <c r="F442" s="154" t="s">
        <v>592</v>
      </c>
      <c r="H442" s="155">
        <v>112.39400000000001</v>
      </c>
      <c r="I442" s="156"/>
      <c r="L442" s="151"/>
      <c r="M442" s="157"/>
      <c r="T442" s="158"/>
      <c r="AT442" s="153" t="s">
        <v>207</v>
      </c>
      <c r="AU442" s="153" t="s">
        <v>86</v>
      </c>
      <c r="AV442" s="12" t="s">
        <v>86</v>
      </c>
      <c r="AW442" s="12" t="s">
        <v>30</v>
      </c>
      <c r="AX442" s="12" t="s">
        <v>80</v>
      </c>
      <c r="AY442" s="153" t="s">
        <v>199</v>
      </c>
    </row>
    <row r="443" spans="2:65" s="11" customFormat="1" ht="23" customHeight="1">
      <c r="B443" s="125"/>
      <c r="D443" s="126" t="s">
        <v>72</v>
      </c>
      <c r="E443" s="135" t="s">
        <v>239</v>
      </c>
      <c r="F443" s="135" t="s">
        <v>593</v>
      </c>
      <c r="I443" s="128"/>
      <c r="J443" s="136">
        <f>BK443</f>
        <v>0</v>
      </c>
      <c r="L443" s="125"/>
      <c r="M443" s="130"/>
      <c r="P443" s="131">
        <f>SUM(P444:P935)</f>
        <v>0</v>
      </c>
      <c r="R443" s="131">
        <f>SUM(R444:R935)</f>
        <v>67.961821229999998</v>
      </c>
      <c r="T443" s="132">
        <f>SUM(T444:T935)</f>
        <v>2.70214E-3</v>
      </c>
      <c r="AR443" s="126" t="s">
        <v>80</v>
      </c>
      <c r="AT443" s="133" t="s">
        <v>72</v>
      </c>
      <c r="AU443" s="133" t="s">
        <v>80</v>
      </c>
      <c r="AY443" s="126" t="s">
        <v>199</v>
      </c>
      <c r="BK443" s="134">
        <f>SUM(BK444:BK935)</f>
        <v>0</v>
      </c>
    </row>
    <row r="444" spans="2:65" s="1" customFormat="1" ht="24.25" customHeight="1">
      <c r="B444" s="32"/>
      <c r="C444" s="137" t="s">
        <v>594</v>
      </c>
      <c r="D444" s="137" t="s">
        <v>201</v>
      </c>
      <c r="E444" s="138" t="s">
        <v>595</v>
      </c>
      <c r="F444" s="139" t="s">
        <v>596</v>
      </c>
      <c r="G444" s="140" t="s">
        <v>204</v>
      </c>
      <c r="H444" s="141">
        <v>777.85299999999995</v>
      </c>
      <c r="I444" s="142"/>
      <c r="J444" s="143">
        <f>ROUND(I444*H444,2)</f>
        <v>0</v>
      </c>
      <c r="K444" s="144"/>
      <c r="L444" s="32"/>
      <c r="M444" s="145" t="s">
        <v>1</v>
      </c>
      <c r="N444" s="146" t="s">
        <v>39</v>
      </c>
      <c r="P444" s="147">
        <f>O444*H444</f>
        <v>0</v>
      </c>
      <c r="Q444" s="147">
        <v>2.5999999999999998E-4</v>
      </c>
      <c r="R444" s="147">
        <f>Q444*H444</f>
        <v>0.20224177999999998</v>
      </c>
      <c r="S444" s="147">
        <v>0</v>
      </c>
      <c r="T444" s="148">
        <f>S444*H444</f>
        <v>0</v>
      </c>
      <c r="AR444" s="149" t="s">
        <v>205</v>
      </c>
      <c r="AT444" s="149" t="s">
        <v>201</v>
      </c>
      <c r="AU444" s="149" t="s">
        <v>86</v>
      </c>
      <c r="AY444" s="17" t="s">
        <v>199</v>
      </c>
      <c r="BE444" s="150">
        <f>IF(N444="základní",J444,0)</f>
        <v>0</v>
      </c>
      <c r="BF444" s="150">
        <f>IF(N444="snížená",J444,0)</f>
        <v>0</v>
      </c>
      <c r="BG444" s="150">
        <f>IF(N444="zákl. přenesená",J444,0)</f>
        <v>0</v>
      </c>
      <c r="BH444" s="150">
        <f>IF(N444="sníž. přenesená",J444,0)</f>
        <v>0</v>
      </c>
      <c r="BI444" s="150">
        <f>IF(N444="nulová",J444,0)</f>
        <v>0</v>
      </c>
      <c r="BJ444" s="17" t="s">
        <v>86</v>
      </c>
      <c r="BK444" s="150">
        <f>ROUND(I444*H444,2)</f>
        <v>0</v>
      </c>
      <c r="BL444" s="17" t="s">
        <v>205</v>
      </c>
      <c r="BM444" s="149" t="s">
        <v>3406</v>
      </c>
    </row>
    <row r="445" spans="2:65" s="12" customFormat="1" ht="12">
      <c r="B445" s="151"/>
      <c r="D445" s="152" t="s">
        <v>207</v>
      </c>
      <c r="E445" s="153" t="s">
        <v>1</v>
      </c>
      <c r="F445" s="154" t="s">
        <v>598</v>
      </c>
      <c r="H445" s="155">
        <v>43.064999999999998</v>
      </c>
      <c r="I445" s="156"/>
      <c r="L445" s="151"/>
      <c r="M445" s="157"/>
      <c r="T445" s="158"/>
      <c r="AT445" s="153" t="s">
        <v>207</v>
      </c>
      <c r="AU445" s="153" t="s">
        <v>86</v>
      </c>
      <c r="AV445" s="12" t="s">
        <v>86</v>
      </c>
      <c r="AW445" s="12" t="s">
        <v>30</v>
      </c>
      <c r="AX445" s="12" t="s">
        <v>73</v>
      </c>
      <c r="AY445" s="153" t="s">
        <v>199</v>
      </c>
    </row>
    <row r="446" spans="2:65" s="12" customFormat="1" ht="12">
      <c r="B446" s="151"/>
      <c r="D446" s="152" t="s">
        <v>207</v>
      </c>
      <c r="E446" s="153" t="s">
        <v>1</v>
      </c>
      <c r="F446" s="154" t="s">
        <v>599</v>
      </c>
      <c r="H446" s="155">
        <v>-1.6</v>
      </c>
      <c r="I446" s="156"/>
      <c r="L446" s="151"/>
      <c r="M446" s="157"/>
      <c r="T446" s="158"/>
      <c r="AT446" s="153" t="s">
        <v>207</v>
      </c>
      <c r="AU446" s="153" t="s">
        <v>86</v>
      </c>
      <c r="AV446" s="12" t="s">
        <v>86</v>
      </c>
      <c r="AW446" s="12" t="s">
        <v>30</v>
      </c>
      <c r="AX446" s="12" t="s">
        <v>73</v>
      </c>
      <c r="AY446" s="153" t="s">
        <v>199</v>
      </c>
    </row>
    <row r="447" spans="2:65" s="12" customFormat="1" ht="12">
      <c r="B447" s="151"/>
      <c r="D447" s="152" t="s">
        <v>207</v>
      </c>
      <c r="E447" s="153" t="s">
        <v>1</v>
      </c>
      <c r="F447" s="154" t="s">
        <v>600</v>
      </c>
      <c r="H447" s="155">
        <v>-4</v>
      </c>
      <c r="I447" s="156"/>
      <c r="L447" s="151"/>
      <c r="M447" s="157"/>
      <c r="T447" s="158"/>
      <c r="AT447" s="153" t="s">
        <v>207</v>
      </c>
      <c r="AU447" s="153" t="s">
        <v>86</v>
      </c>
      <c r="AV447" s="12" t="s">
        <v>86</v>
      </c>
      <c r="AW447" s="12" t="s">
        <v>30</v>
      </c>
      <c r="AX447" s="12" t="s">
        <v>73</v>
      </c>
      <c r="AY447" s="153" t="s">
        <v>199</v>
      </c>
    </row>
    <row r="448" spans="2:65" s="12" customFormat="1" ht="12">
      <c r="B448" s="151"/>
      <c r="D448" s="152" t="s">
        <v>207</v>
      </c>
      <c r="E448" s="153" t="s">
        <v>1</v>
      </c>
      <c r="F448" s="154" t="s">
        <v>601</v>
      </c>
      <c r="H448" s="155">
        <v>-3.8530000000000002</v>
      </c>
      <c r="I448" s="156"/>
      <c r="L448" s="151"/>
      <c r="M448" s="157"/>
      <c r="T448" s="158"/>
      <c r="AT448" s="153" t="s">
        <v>207</v>
      </c>
      <c r="AU448" s="153" t="s">
        <v>86</v>
      </c>
      <c r="AV448" s="12" t="s">
        <v>86</v>
      </c>
      <c r="AW448" s="12" t="s">
        <v>30</v>
      </c>
      <c r="AX448" s="12" t="s">
        <v>73</v>
      </c>
      <c r="AY448" s="153" t="s">
        <v>199</v>
      </c>
    </row>
    <row r="449" spans="2:51" s="12" customFormat="1" ht="12">
      <c r="B449" s="151"/>
      <c r="D449" s="152" t="s">
        <v>207</v>
      </c>
      <c r="E449" s="153" t="s">
        <v>1</v>
      </c>
      <c r="F449" s="154" t="s">
        <v>602</v>
      </c>
      <c r="H449" s="155">
        <v>1.5169999999999999</v>
      </c>
      <c r="I449" s="156"/>
      <c r="L449" s="151"/>
      <c r="M449" s="157"/>
      <c r="T449" s="158"/>
      <c r="AT449" s="153" t="s">
        <v>207</v>
      </c>
      <c r="AU449" s="153" t="s">
        <v>86</v>
      </c>
      <c r="AV449" s="12" t="s">
        <v>86</v>
      </c>
      <c r="AW449" s="12" t="s">
        <v>30</v>
      </c>
      <c r="AX449" s="12" t="s">
        <v>73</v>
      </c>
      <c r="AY449" s="153" t="s">
        <v>199</v>
      </c>
    </row>
    <row r="450" spans="2:51" s="12" customFormat="1" ht="12">
      <c r="B450" s="151"/>
      <c r="D450" s="152" t="s">
        <v>207</v>
      </c>
      <c r="E450" s="153" t="s">
        <v>1</v>
      </c>
      <c r="F450" s="154" t="s">
        <v>603</v>
      </c>
      <c r="H450" s="155">
        <v>41.064</v>
      </c>
      <c r="I450" s="156"/>
      <c r="L450" s="151"/>
      <c r="M450" s="157"/>
      <c r="T450" s="158"/>
      <c r="AT450" s="153" t="s">
        <v>207</v>
      </c>
      <c r="AU450" s="153" t="s">
        <v>86</v>
      </c>
      <c r="AV450" s="12" t="s">
        <v>86</v>
      </c>
      <c r="AW450" s="12" t="s">
        <v>30</v>
      </c>
      <c r="AX450" s="12" t="s">
        <v>73</v>
      </c>
      <c r="AY450" s="153" t="s">
        <v>199</v>
      </c>
    </row>
    <row r="451" spans="2:51" s="12" customFormat="1" ht="12">
      <c r="B451" s="151"/>
      <c r="D451" s="152" t="s">
        <v>207</v>
      </c>
      <c r="E451" s="153" t="s">
        <v>1</v>
      </c>
      <c r="F451" s="154" t="s">
        <v>604</v>
      </c>
      <c r="H451" s="155">
        <v>-2</v>
      </c>
      <c r="I451" s="156"/>
      <c r="L451" s="151"/>
      <c r="M451" s="157"/>
      <c r="T451" s="158"/>
      <c r="AT451" s="153" t="s">
        <v>207</v>
      </c>
      <c r="AU451" s="153" t="s">
        <v>86</v>
      </c>
      <c r="AV451" s="12" t="s">
        <v>86</v>
      </c>
      <c r="AW451" s="12" t="s">
        <v>30</v>
      </c>
      <c r="AX451" s="12" t="s">
        <v>73</v>
      </c>
      <c r="AY451" s="153" t="s">
        <v>199</v>
      </c>
    </row>
    <row r="452" spans="2:51" s="12" customFormat="1" ht="12">
      <c r="B452" s="151"/>
      <c r="D452" s="152" t="s">
        <v>207</v>
      </c>
      <c r="E452" s="153" t="s">
        <v>1</v>
      </c>
      <c r="F452" s="154" t="s">
        <v>605</v>
      </c>
      <c r="H452" s="155">
        <v>17.690000000000001</v>
      </c>
      <c r="I452" s="156"/>
      <c r="L452" s="151"/>
      <c r="M452" s="157"/>
      <c r="T452" s="158"/>
      <c r="AT452" s="153" t="s">
        <v>207</v>
      </c>
      <c r="AU452" s="153" t="s">
        <v>86</v>
      </c>
      <c r="AV452" s="12" t="s">
        <v>86</v>
      </c>
      <c r="AW452" s="12" t="s">
        <v>30</v>
      </c>
      <c r="AX452" s="12" t="s">
        <v>73</v>
      </c>
      <c r="AY452" s="153" t="s">
        <v>199</v>
      </c>
    </row>
    <row r="453" spans="2:51" s="12" customFormat="1" ht="12">
      <c r="B453" s="151"/>
      <c r="D453" s="152" t="s">
        <v>207</v>
      </c>
      <c r="E453" s="153" t="s">
        <v>1</v>
      </c>
      <c r="F453" s="154" t="s">
        <v>606</v>
      </c>
      <c r="H453" s="155">
        <v>-1.4</v>
      </c>
      <c r="I453" s="156"/>
      <c r="L453" s="151"/>
      <c r="M453" s="157"/>
      <c r="T453" s="158"/>
      <c r="AT453" s="153" t="s">
        <v>207</v>
      </c>
      <c r="AU453" s="153" t="s">
        <v>86</v>
      </c>
      <c r="AV453" s="12" t="s">
        <v>86</v>
      </c>
      <c r="AW453" s="12" t="s">
        <v>30</v>
      </c>
      <c r="AX453" s="12" t="s">
        <v>73</v>
      </c>
      <c r="AY453" s="153" t="s">
        <v>199</v>
      </c>
    </row>
    <row r="454" spans="2:51" s="12" customFormat="1" ht="12">
      <c r="B454" s="151"/>
      <c r="D454" s="152" t="s">
        <v>207</v>
      </c>
      <c r="E454" s="153" t="s">
        <v>1</v>
      </c>
      <c r="F454" s="154" t="s">
        <v>607</v>
      </c>
      <c r="H454" s="155">
        <v>35.206000000000003</v>
      </c>
      <c r="I454" s="156"/>
      <c r="L454" s="151"/>
      <c r="M454" s="157"/>
      <c r="T454" s="158"/>
      <c r="AT454" s="153" t="s">
        <v>207</v>
      </c>
      <c r="AU454" s="153" t="s">
        <v>86</v>
      </c>
      <c r="AV454" s="12" t="s">
        <v>86</v>
      </c>
      <c r="AW454" s="12" t="s">
        <v>30</v>
      </c>
      <c r="AX454" s="12" t="s">
        <v>73</v>
      </c>
      <c r="AY454" s="153" t="s">
        <v>199</v>
      </c>
    </row>
    <row r="455" spans="2:51" s="12" customFormat="1" ht="12">
      <c r="B455" s="151"/>
      <c r="D455" s="152" t="s">
        <v>207</v>
      </c>
      <c r="E455" s="153" t="s">
        <v>1</v>
      </c>
      <c r="F455" s="154" t="s">
        <v>606</v>
      </c>
      <c r="H455" s="155">
        <v>-1.4</v>
      </c>
      <c r="I455" s="156"/>
      <c r="L455" s="151"/>
      <c r="M455" s="157"/>
      <c r="T455" s="158"/>
      <c r="AT455" s="153" t="s">
        <v>207</v>
      </c>
      <c r="AU455" s="153" t="s">
        <v>86</v>
      </c>
      <c r="AV455" s="12" t="s">
        <v>86</v>
      </c>
      <c r="AW455" s="12" t="s">
        <v>30</v>
      </c>
      <c r="AX455" s="12" t="s">
        <v>73</v>
      </c>
      <c r="AY455" s="153" t="s">
        <v>199</v>
      </c>
    </row>
    <row r="456" spans="2:51" s="12" customFormat="1" ht="12">
      <c r="B456" s="151"/>
      <c r="D456" s="152" t="s">
        <v>207</v>
      </c>
      <c r="E456" s="153" t="s">
        <v>1</v>
      </c>
      <c r="F456" s="154" t="s">
        <v>599</v>
      </c>
      <c r="H456" s="155">
        <v>-1.6</v>
      </c>
      <c r="I456" s="156"/>
      <c r="L456" s="151"/>
      <c r="M456" s="157"/>
      <c r="T456" s="158"/>
      <c r="AT456" s="153" t="s">
        <v>207</v>
      </c>
      <c r="AU456" s="153" t="s">
        <v>86</v>
      </c>
      <c r="AV456" s="12" t="s">
        <v>86</v>
      </c>
      <c r="AW456" s="12" t="s">
        <v>30</v>
      </c>
      <c r="AX456" s="12" t="s">
        <v>73</v>
      </c>
      <c r="AY456" s="153" t="s">
        <v>199</v>
      </c>
    </row>
    <row r="457" spans="2:51" s="12" customFormat="1" ht="12">
      <c r="B457" s="151"/>
      <c r="D457" s="152" t="s">
        <v>207</v>
      </c>
      <c r="E457" s="153" t="s">
        <v>1</v>
      </c>
      <c r="F457" s="154" t="s">
        <v>608</v>
      </c>
      <c r="H457" s="155">
        <v>-2.2280000000000002</v>
      </c>
      <c r="I457" s="156"/>
      <c r="L457" s="151"/>
      <c r="M457" s="157"/>
      <c r="T457" s="158"/>
      <c r="AT457" s="153" t="s">
        <v>207</v>
      </c>
      <c r="AU457" s="153" t="s">
        <v>86</v>
      </c>
      <c r="AV457" s="12" t="s">
        <v>86</v>
      </c>
      <c r="AW457" s="12" t="s">
        <v>30</v>
      </c>
      <c r="AX457" s="12" t="s">
        <v>73</v>
      </c>
      <c r="AY457" s="153" t="s">
        <v>199</v>
      </c>
    </row>
    <row r="458" spans="2:51" s="12" customFormat="1" ht="12">
      <c r="B458" s="151"/>
      <c r="D458" s="152" t="s">
        <v>207</v>
      </c>
      <c r="E458" s="153" t="s">
        <v>1</v>
      </c>
      <c r="F458" s="154" t="s">
        <v>609</v>
      </c>
      <c r="H458" s="155">
        <v>1.073</v>
      </c>
      <c r="I458" s="156"/>
      <c r="L458" s="151"/>
      <c r="M458" s="157"/>
      <c r="T458" s="158"/>
      <c r="AT458" s="153" t="s">
        <v>207</v>
      </c>
      <c r="AU458" s="153" t="s">
        <v>86</v>
      </c>
      <c r="AV458" s="12" t="s">
        <v>86</v>
      </c>
      <c r="AW458" s="12" t="s">
        <v>30</v>
      </c>
      <c r="AX458" s="12" t="s">
        <v>73</v>
      </c>
      <c r="AY458" s="153" t="s">
        <v>199</v>
      </c>
    </row>
    <row r="459" spans="2:51" s="12" customFormat="1" ht="12">
      <c r="B459" s="151"/>
      <c r="D459" s="152" t="s">
        <v>207</v>
      </c>
      <c r="E459" s="153" t="s">
        <v>1</v>
      </c>
      <c r="F459" s="154" t="s">
        <v>610</v>
      </c>
      <c r="H459" s="155">
        <v>99.18</v>
      </c>
      <c r="I459" s="156"/>
      <c r="L459" s="151"/>
      <c r="M459" s="157"/>
      <c r="T459" s="158"/>
      <c r="AT459" s="153" t="s">
        <v>207</v>
      </c>
      <c r="AU459" s="153" t="s">
        <v>86</v>
      </c>
      <c r="AV459" s="12" t="s">
        <v>86</v>
      </c>
      <c r="AW459" s="12" t="s">
        <v>30</v>
      </c>
      <c r="AX459" s="12" t="s">
        <v>73</v>
      </c>
      <c r="AY459" s="153" t="s">
        <v>199</v>
      </c>
    </row>
    <row r="460" spans="2:51" s="12" customFormat="1" ht="12">
      <c r="B460" s="151"/>
      <c r="D460" s="152" t="s">
        <v>207</v>
      </c>
      <c r="E460" s="153" t="s">
        <v>1</v>
      </c>
      <c r="F460" s="154" t="s">
        <v>611</v>
      </c>
      <c r="H460" s="155">
        <v>-2.8</v>
      </c>
      <c r="I460" s="156"/>
      <c r="L460" s="151"/>
      <c r="M460" s="157"/>
      <c r="T460" s="158"/>
      <c r="AT460" s="153" t="s">
        <v>207</v>
      </c>
      <c r="AU460" s="153" t="s">
        <v>86</v>
      </c>
      <c r="AV460" s="12" t="s">
        <v>86</v>
      </c>
      <c r="AW460" s="12" t="s">
        <v>30</v>
      </c>
      <c r="AX460" s="12" t="s">
        <v>73</v>
      </c>
      <c r="AY460" s="153" t="s">
        <v>199</v>
      </c>
    </row>
    <row r="461" spans="2:51" s="12" customFormat="1" ht="12">
      <c r="B461" s="151"/>
      <c r="D461" s="152" t="s">
        <v>207</v>
      </c>
      <c r="E461" s="153" t="s">
        <v>1</v>
      </c>
      <c r="F461" s="154" t="s">
        <v>604</v>
      </c>
      <c r="H461" s="155">
        <v>-2</v>
      </c>
      <c r="I461" s="156"/>
      <c r="L461" s="151"/>
      <c r="M461" s="157"/>
      <c r="T461" s="158"/>
      <c r="AT461" s="153" t="s">
        <v>207</v>
      </c>
      <c r="AU461" s="153" t="s">
        <v>86</v>
      </c>
      <c r="AV461" s="12" t="s">
        <v>86</v>
      </c>
      <c r="AW461" s="12" t="s">
        <v>30</v>
      </c>
      <c r="AX461" s="12" t="s">
        <v>73</v>
      </c>
      <c r="AY461" s="153" t="s">
        <v>199</v>
      </c>
    </row>
    <row r="462" spans="2:51" s="12" customFormat="1" ht="12">
      <c r="B462" s="151"/>
      <c r="D462" s="152" t="s">
        <v>207</v>
      </c>
      <c r="E462" s="153" t="s">
        <v>1</v>
      </c>
      <c r="F462" s="154" t="s">
        <v>608</v>
      </c>
      <c r="H462" s="155">
        <v>-2.2280000000000002</v>
      </c>
      <c r="I462" s="156"/>
      <c r="L462" s="151"/>
      <c r="M462" s="157"/>
      <c r="T462" s="158"/>
      <c r="AT462" s="153" t="s">
        <v>207</v>
      </c>
      <c r="AU462" s="153" t="s">
        <v>86</v>
      </c>
      <c r="AV462" s="12" t="s">
        <v>86</v>
      </c>
      <c r="AW462" s="12" t="s">
        <v>30</v>
      </c>
      <c r="AX462" s="12" t="s">
        <v>73</v>
      </c>
      <c r="AY462" s="153" t="s">
        <v>199</v>
      </c>
    </row>
    <row r="463" spans="2:51" s="12" customFormat="1" ht="12">
      <c r="B463" s="151"/>
      <c r="D463" s="152" t="s">
        <v>207</v>
      </c>
      <c r="E463" s="153" t="s">
        <v>1</v>
      </c>
      <c r="F463" s="154" t="s">
        <v>612</v>
      </c>
      <c r="H463" s="155">
        <v>-14.477</v>
      </c>
      <c r="I463" s="156"/>
      <c r="L463" s="151"/>
      <c r="M463" s="157"/>
      <c r="T463" s="158"/>
      <c r="AT463" s="153" t="s">
        <v>207</v>
      </c>
      <c r="AU463" s="153" t="s">
        <v>86</v>
      </c>
      <c r="AV463" s="12" t="s">
        <v>86</v>
      </c>
      <c r="AW463" s="12" t="s">
        <v>30</v>
      </c>
      <c r="AX463" s="12" t="s">
        <v>73</v>
      </c>
      <c r="AY463" s="153" t="s">
        <v>199</v>
      </c>
    </row>
    <row r="464" spans="2:51" s="12" customFormat="1" ht="12">
      <c r="B464" s="151"/>
      <c r="D464" s="152" t="s">
        <v>207</v>
      </c>
      <c r="E464" s="153" t="s">
        <v>1</v>
      </c>
      <c r="F464" s="154" t="s">
        <v>609</v>
      </c>
      <c r="H464" s="155">
        <v>1.073</v>
      </c>
      <c r="I464" s="156"/>
      <c r="L464" s="151"/>
      <c r="M464" s="157"/>
      <c r="T464" s="158"/>
      <c r="AT464" s="153" t="s">
        <v>207</v>
      </c>
      <c r="AU464" s="153" t="s">
        <v>86</v>
      </c>
      <c r="AV464" s="12" t="s">
        <v>86</v>
      </c>
      <c r="AW464" s="12" t="s">
        <v>30</v>
      </c>
      <c r="AX464" s="12" t="s">
        <v>73</v>
      </c>
      <c r="AY464" s="153" t="s">
        <v>199</v>
      </c>
    </row>
    <row r="465" spans="2:51" s="12" customFormat="1" ht="12">
      <c r="B465" s="151"/>
      <c r="D465" s="152" t="s">
        <v>207</v>
      </c>
      <c r="E465" s="153" t="s">
        <v>1</v>
      </c>
      <c r="F465" s="154" t="s">
        <v>613</v>
      </c>
      <c r="H465" s="155">
        <v>3.73</v>
      </c>
      <c r="I465" s="156"/>
      <c r="L465" s="151"/>
      <c r="M465" s="157"/>
      <c r="T465" s="158"/>
      <c r="AT465" s="153" t="s">
        <v>207</v>
      </c>
      <c r="AU465" s="153" t="s">
        <v>86</v>
      </c>
      <c r="AV465" s="12" t="s">
        <v>86</v>
      </c>
      <c r="AW465" s="12" t="s">
        <v>30</v>
      </c>
      <c r="AX465" s="12" t="s">
        <v>73</v>
      </c>
      <c r="AY465" s="153" t="s">
        <v>199</v>
      </c>
    </row>
    <row r="466" spans="2:51" s="12" customFormat="1" ht="12">
      <c r="B466" s="151"/>
      <c r="D466" s="152" t="s">
        <v>207</v>
      </c>
      <c r="E466" s="153" t="s">
        <v>1</v>
      </c>
      <c r="F466" s="154" t="s">
        <v>614</v>
      </c>
      <c r="H466" s="155">
        <v>29.434999999999999</v>
      </c>
      <c r="I466" s="156"/>
      <c r="L466" s="151"/>
      <c r="M466" s="157"/>
      <c r="T466" s="158"/>
      <c r="AT466" s="153" t="s">
        <v>207</v>
      </c>
      <c r="AU466" s="153" t="s">
        <v>86</v>
      </c>
      <c r="AV466" s="12" t="s">
        <v>86</v>
      </c>
      <c r="AW466" s="12" t="s">
        <v>30</v>
      </c>
      <c r="AX466" s="12" t="s">
        <v>73</v>
      </c>
      <c r="AY466" s="153" t="s">
        <v>199</v>
      </c>
    </row>
    <row r="467" spans="2:51" s="12" customFormat="1" ht="12">
      <c r="B467" s="151"/>
      <c r="D467" s="152" t="s">
        <v>207</v>
      </c>
      <c r="E467" s="153" t="s">
        <v>1</v>
      </c>
      <c r="F467" s="154" t="s">
        <v>606</v>
      </c>
      <c r="H467" s="155">
        <v>-1.4</v>
      </c>
      <c r="I467" s="156"/>
      <c r="L467" s="151"/>
      <c r="M467" s="157"/>
      <c r="T467" s="158"/>
      <c r="AT467" s="153" t="s">
        <v>207</v>
      </c>
      <c r="AU467" s="153" t="s">
        <v>86</v>
      </c>
      <c r="AV467" s="12" t="s">
        <v>86</v>
      </c>
      <c r="AW467" s="12" t="s">
        <v>30</v>
      </c>
      <c r="AX467" s="12" t="s">
        <v>73</v>
      </c>
      <c r="AY467" s="153" t="s">
        <v>199</v>
      </c>
    </row>
    <row r="468" spans="2:51" s="12" customFormat="1" ht="12">
      <c r="B468" s="151"/>
      <c r="D468" s="152" t="s">
        <v>207</v>
      </c>
      <c r="E468" s="153" t="s">
        <v>1</v>
      </c>
      <c r="F468" s="154" t="s">
        <v>615</v>
      </c>
      <c r="H468" s="155">
        <v>29.725000000000001</v>
      </c>
      <c r="I468" s="156"/>
      <c r="L468" s="151"/>
      <c r="M468" s="157"/>
      <c r="T468" s="158"/>
      <c r="AT468" s="153" t="s">
        <v>207</v>
      </c>
      <c r="AU468" s="153" t="s">
        <v>86</v>
      </c>
      <c r="AV468" s="12" t="s">
        <v>86</v>
      </c>
      <c r="AW468" s="12" t="s">
        <v>30</v>
      </c>
      <c r="AX468" s="12" t="s">
        <v>73</v>
      </c>
      <c r="AY468" s="153" t="s">
        <v>199</v>
      </c>
    </row>
    <row r="469" spans="2:51" s="12" customFormat="1" ht="12">
      <c r="B469" s="151"/>
      <c r="D469" s="152" t="s">
        <v>207</v>
      </c>
      <c r="E469" s="153" t="s">
        <v>1</v>
      </c>
      <c r="F469" s="154" t="s">
        <v>616</v>
      </c>
      <c r="H469" s="155">
        <v>-1.8</v>
      </c>
      <c r="I469" s="156"/>
      <c r="L469" s="151"/>
      <c r="M469" s="157"/>
      <c r="T469" s="158"/>
      <c r="AT469" s="153" t="s">
        <v>207</v>
      </c>
      <c r="AU469" s="153" t="s">
        <v>86</v>
      </c>
      <c r="AV469" s="12" t="s">
        <v>86</v>
      </c>
      <c r="AW469" s="12" t="s">
        <v>30</v>
      </c>
      <c r="AX469" s="12" t="s">
        <v>73</v>
      </c>
      <c r="AY469" s="153" t="s">
        <v>199</v>
      </c>
    </row>
    <row r="470" spans="2:51" s="12" customFormat="1" ht="12">
      <c r="B470" s="151"/>
      <c r="D470" s="152" t="s">
        <v>207</v>
      </c>
      <c r="E470" s="153" t="s">
        <v>1</v>
      </c>
      <c r="F470" s="154" t="s">
        <v>617</v>
      </c>
      <c r="H470" s="155">
        <v>49.445</v>
      </c>
      <c r="I470" s="156"/>
      <c r="L470" s="151"/>
      <c r="M470" s="157"/>
      <c r="T470" s="158"/>
      <c r="AT470" s="153" t="s">
        <v>207</v>
      </c>
      <c r="AU470" s="153" t="s">
        <v>86</v>
      </c>
      <c r="AV470" s="12" t="s">
        <v>86</v>
      </c>
      <c r="AW470" s="12" t="s">
        <v>30</v>
      </c>
      <c r="AX470" s="12" t="s">
        <v>73</v>
      </c>
      <c r="AY470" s="153" t="s">
        <v>199</v>
      </c>
    </row>
    <row r="471" spans="2:51" s="12" customFormat="1" ht="12">
      <c r="B471" s="151"/>
      <c r="D471" s="152" t="s">
        <v>207</v>
      </c>
      <c r="E471" s="153" t="s">
        <v>1</v>
      </c>
      <c r="F471" s="154" t="s">
        <v>604</v>
      </c>
      <c r="H471" s="155">
        <v>-2</v>
      </c>
      <c r="I471" s="156"/>
      <c r="L471" s="151"/>
      <c r="M471" s="157"/>
      <c r="T471" s="158"/>
      <c r="AT471" s="153" t="s">
        <v>207</v>
      </c>
      <c r="AU471" s="153" t="s">
        <v>86</v>
      </c>
      <c r="AV471" s="12" t="s">
        <v>86</v>
      </c>
      <c r="AW471" s="12" t="s">
        <v>30</v>
      </c>
      <c r="AX471" s="12" t="s">
        <v>73</v>
      </c>
      <c r="AY471" s="153" t="s">
        <v>199</v>
      </c>
    </row>
    <row r="472" spans="2:51" s="12" customFormat="1" ht="12">
      <c r="B472" s="151"/>
      <c r="D472" s="152" t="s">
        <v>207</v>
      </c>
      <c r="E472" s="153" t="s">
        <v>1</v>
      </c>
      <c r="F472" s="154" t="s">
        <v>608</v>
      </c>
      <c r="H472" s="155">
        <v>-2.2280000000000002</v>
      </c>
      <c r="I472" s="156"/>
      <c r="L472" s="151"/>
      <c r="M472" s="157"/>
      <c r="T472" s="158"/>
      <c r="AT472" s="153" t="s">
        <v>207</v>
      </c>
      <c r="AU472" s="153" t="s">
        <v>86</v>
      </c>
      <c r="AV472" s="12" t="s">
        <v>86</v>
      </c>
      <c r="AW472" s="12" t="s">
        <v>30</v>
      </c>
      <c r="AX472" s="12" t="s">
        <v>73</v>
      </c>
      <c r="AY472" s="153" t="s">
        <v>199</v>
      </c>
    </row>
    <row r="473" spans="2:51" s="12" customFormat="1" ht="12">
      <c r="B473" s="151"/>
      <c r="D473" s="152" t="s">
        <v>207</v>
      </c>
      <c r="E473" s="153" t="s">
        <v>1</v>
      </c>
      <c r="F473" s="154" t="s">
        <v>609</v>
      </c>
      <c r="H473" s="155">
        <v>1.073</v>
      </c>
      <c r="I473" s="156"/>
      <c r="L473" s="151"/>
      <c r="M473" s="157"/>
      <c r="T473" s="158"/>
      <c r="AT473" s="153" t="s">
        <v>207</v>
      </c>
      <c r="AU473" s="153" t="s">
        <v>86</v>
      </c>
      <c r="AV473" s="12" t="s">
        <v>86</v>
      </c>
      <c r="AW473" s="12" t="s">
        <v>30</v>
      </c>
      <c r="AX473" s="12" t="s">
        <v>73</v>
      </c>
      <c r="AY473" s="153" t="s">
        <v>199</v>
      </c>
    </row>
    <row r="474" spans="2:51" s="12" customFormat="1" ht="12">
      <c r="B474" s="151"/>
      <c r="D474" s="152" t="s">
        <v>207</v>
      </c>
      <c r="E474" s="153" t="s">
        <v>1</v>
      </c>
      <c r="F474" s="154" t="s">
        <v>618</v>
      </c>
      <c r="H474" s="155">
        <v>49.445</v>
      </c>
      <c r="I474" s="156"/>
      <c r="L474" s="151"/>
      <c r="M474" s="157"/>
      <c r="T474" s="158"/>
      <c r="AT474" s="153" t="s">
        <v>207</v>
      </c>
      <c r="AU474" s="153" t="s">
        <v>86</v>
      </c>
      <c r="AV474" s="12" t="s">
        <v>86</v>
      </c>
      <c r="AW474" s="12" t="s">
        <v>30</v>
      </c>
      <c r="AX474" s="12" t="s">
        <v>73</v>
      </c>
      <c r="AY474" s="153" t="s">
        <v>199</v>
      </c>
    </row>
    <row r="475" spans="2:51" s="12" customFormat="1" ht="12">
      <c r="B475" s="151"/>
      <c r="D475" s="152" t="s">
        <v>207</v>
      </c>
      <c r="E475" s="153" t="s">
        <v>1</v>
      </c>
      <c r="F475" s="154" t="s">
        <v>604</v>
      </c>
      <c r="H475" s="155">
        <v>-2</v>
      </c>
      <c r="I475" s="156"/>
      <c r="L475" s="151"/>
      <c r="M475" s="157"/>
      <c r="T475" s="158"/>
      <c r="AT475" s="153" t="s">
        <v>207</v>
      </c>
      <c r="AU475" s="153" t="s">
        <v>86</v>
      </c>
      <c r="AV475" s="12" t="s">
        <v>86</v>
      </c>
      <c r="AW475" s="12" t="s">
        <v>30</v>
      </c>
      <c r="AX475" s="12" t="s">
        <v>73</v>
      </c>
      <c r="AY475" s="153" t="s">
        <v>199</v>
      </c>
    </row>
    <row r="476" spans="2:51" s="12" customFormat="1" ht="12">
      <c r="B476" s="151"/>
      <c r="D476" s="152" t="s">
        <v>207</v>
      </c>
      <c r="E476" s="153" t="s">
        <v>1</v>
      </c>
      <c r="F476" s="154" t="s">
        <v>608</v>
      </c>
      <c r="H476" s="155">
        <v>-2.2280000000000002</v>
      </c>
      <c r="I476" s="156"/>
      <c r="L476" s="151"/>
      <c r="M476" s="157"/>
      <c r="T476" s="158"/>
      <c r="AT476" s="153" t="s">
        <v>207</v>
      </c>
      <c r="AU476" s="153" t="s">
        <v>86</v>
      </c>
      <c r="AV476" s="12" t="s">
        <v>86</v>
      </c>
      <c r="AW476" s="12" t="s">
        <v>30</v>
      </c>
      <c r="AX476" s="12" t="s">
        <v>73</v>
      </c>
      <c r="AY476" s="153" t="s">
        <v>199</v>
      </c>
    </row>
    <row r="477" spans="2:51" s="12" customFormat="1" ht="12">
      <c r="B477" s="151"/>
      <c r="D477" s="152" t="s">
        <v>207</v>
      </c>
      <c r="E477" s="153" t="s">
        <v>1</v>
      </c>
      <c r="F477" s="154" t="s">
        <v>609</v>
      </c>
      <c r="H477" s="155">
        <v>1.073</v>
      </c>
      <c r="I477" s="156"/>
      <c r="L477" s="151"/>
      <c r="M477" s="157"/>
      <c r="T477" s="158"/>
      <c r="AT477" s="153" t="s">
        <v>207</v>
      </c>
      <c r="AU477" s="153" t="s">
        <v>86</v>
      </c>
      <c r="AV477" s="12" t="s">
        <v>86</v>
      </c>
      <c r="AW477" s="12" t="s">
        <v>30</v>
      </c>
      <c r="AX477" s="12" t="s">
        <v>73</v>
      </c>
      <c r="AY477" s="153" t="s">
        <v>199</v>
      </c>
    </row>
    <row r="478" spans="2:51" s="12" customFormat="1" ht="12">
      <c r="B478" s="151"/>
      <c r="D478" s="152" t="s">
        <v>207</v>
      </c>
      <c r="E478" s="153" t="s">
        <v>1</v>
      </c>
      <c r="F478" s="154" t="s">
        <v>619</v>
      </c>
      <c r="H478" s="155">
        <v>29.725000000000001</v>
      </c>
      <c r="I478" s="156"/>
      <c r="L478" s="151"/>
      <c r="M478" s="157"/>
      <c r="T478" s="158"/>
      <c r="AT478" s="153" t="s">
        <v>207</v>
      </c>
      <c r="AU478" s="153" t="s">
        <v>86</v>
      </c>
      <c r="AV478" s="12" t="s">
        <v>86</v>
      </c>
      <c r="AW478" s="12" t="s">
        <v>30</v>
      </c>
      <c r="AX478" s="12" t="s">
        <v>73</v>
      </c>
      <c r="AY478" s="153" t="s">
        <v>199</v>
      </c>
    </row>
    <row r="479" spans="2:51" s="12" customFormat="1" ht="12">
      <c r="B479" s="151"/>
      <c r="D479" s="152" t="s">
        <v>207</v>
      </c>
      <c r="E479" s="153" t="s">
        <v>1</v>
      </c>
      <c r="F479" s="154" t="s">
        <v>616</v>
      </c>
      <c r="H479" s="155">
        <v>-1.8</v>
      </c>
      <c r="I479" s="156"/>
      <c r="L479" s="151"/>
      <c r="M479" s="157"/>
      <c r="T479" s="158"/>
      <c r="AT479" s="153" t="s">
        <v>207</v>
      </c>
      <c r="AU479" s="153" t="s">
        <v>86</v>
      </c>
      <c r="AV479" s="12" t="s">
        <v>86</v>
      </c>
      <c r="AW479" s="12" t="s">
        <v>30</v>
      </c>
      <c r="AX479" s="12" t="s">
        <v>73</v>
      </c>
      <c r="AY479" s="153" t="s">
        <v>199</v>
      </c>
    </row>
    <row r="480" spans="2:51" s="12" customFormat="1" ht="12">
      <c r="B480" s="151"/>
      <c r="D480" s="152" t="s">
        <v>207</v>
      </c>
      <c r="E480" s="153" t="s">
        <v>1</v>
      </c>
      <c r="F480" s="154" t="s">
        <v>620</v>
      </c>
      <c r="H480" s="155">
        <v>29.725000000000001</v>
      </c>
      <c r="I480" s="156"/>
      <c r="L480" s="151"/>
      <c r="M480" s="157"/>
      <c r="T480" s="158"/>
      <c r="AT480" s="153" t="s">
        <v>207</v>
      </c>
      <c r="AU480" s="153" t="s">
        <v>86</v>
      </c>
      <c r="AV480" s="12" t="s">
        <v>86</v>
      </c>
      <c r="AW480" s="12" t="s">
        <v>30</v>
      </c>
      <c r="AX480" s="12" t="s">
        <v>73</v>
      </c>
      <c r="AY480" s="153" t="s">
        <v>199</v>
      </c>
    </row>
    <row r="481" spans="2:51" s="12" customFormat="1" ht="12">
      <c r="B481" s="151"/>
      <c r="D481" s="152" t="s">
        <v>207</v>
      </c>
      <c r="E481" s="153" t="s">
        <v>1</v>
      </c>
      <c r="F481" s="154" t="s">
        <v>616</v>
      </c>
      <c r="H481" s="155">
        <v>-1.8</v>
      </c>
      <c r="I481" s="156"/>
      <c r="L481" s="151"/>
      <c r="M481" s="157"/>
      <c r="T481" s="158"/>
      <c r="AT481" s="153" t="s">
        <v>207</v>
      </c>
      <c r="AU481" s="153" t="s">
        <v>86</v>
      </c>
      <c r="AV481" s="12" t="s">
        <v>86</v>
      </c>
      <c r="AW481" s="12" t="s">
        <v>30</v>
      </c>
      <c r="AX481" s="12" t="s">
        <v>73</v>
      </c>
      <c r="AY481" s="153" t="s">
        <v>199</v>
      </c>
    </row>
    <row r="482" spans="2:51" s="12" customFormat="1" ht="12">
      <c r="B482" s="151"/>
      <c r="D482" s="152" t="s">
        <v>207</v>
      </c>
      <c r="E482" s="153" t="s">
        <v>1</v>
      </c>
      <c r="F482" s="154" t="s">
        <v>621</v>
      </c>
      <c r="H482" s="155">
        <v>49.445</v>
      </c>
      <c r="I482" s="156"/>
      <c r="L482" s="151"/>
      <c r="M482" s="157"/>
      <c r="T482" s="158"/>
      <c r="AT482" s="153" t="s">
        <v>207</v>
      </c>
      <c r="AU482" s="153" t="s">
        <v>86</v>
      </c>
      <c r="AV482" s="12" t="s">
        <v>86</v>
      </c>
      <c r="AW482" s="12" t="s">
        <v>30</v>
      </c>
      <c r="AX482" s="12" t="s">
        <v>73</v>
      </c>
      <c r="AY482" s="153" t="s">
        <v>199</v>
      </c>
    </row>
    <row r="483" spans="2:51" s="12" customFormat="1" ht="12">
      <c r="B483" s="151"/>
      <c r="D483" s="152" t="s">
        <v>207</v>
      </c>
      <c r="E483" s="153" t="s">
        <v>1</v>
      </c>
      <c r="F483" s="154" t="s">
        <v>616</v>
      </c>
      <c r="H483" s="155">
        <v>-1.8</v>
      </c>
      <c r="I483" s="156"/>
      <c r="L483" s="151"/>
      <c r="M483" s="157"/>
      <c r="T483" s="158"/>
      <c r="AT483" s="153" t="s">
        <v>207</v>
      </c>
      <c r="AU483" s="153" t="s">
        <v>86</v>
      </c>
      <c r="AV483" s="12" t="s">
        <v>86</v>
      </c>
      <c r="AW483" s="12" t="s">
        <v>30</v>
      </c>
      <c r="AX483" s="12" t="s">
        <v>73</v>
      </c>
      <c r="AY483" s="153" t="s">
        <v>199</v>
      </c>
    </row>
    <row r="484" spans="2:51" s="12" customFormat="1" ht="12">
      <c r="B484" s="151"/>
      <c r="D484" s="152" t="s">
        <v>207</v>
      </c>
      <c r="E484" s="153" t="s">
        <v>1</v>
      </c>
      <c r="F484" s="154" t="s">
        <v>604</v>
      </c>
      <c r="H484" s="155">
        <v>-2</v>
      </c>
      <c r="I484" s="156"/>
      <c r="L484" s="151"/>
      <c r="M484" s="157"/>
      <c r="T484" s="158"/>
      <c r="AT484" s="153" t="s">
        <v>207</v>
      </c>
      <c r="AU484" s="153" t="s">
        <v>86</v>
      </c>
      <c r="AV484" s="12" t="s">
        <v>86</v>
      </c>
      <c r="AW484" s="12" t="s">
        <v>30</v>
      </c>
      <c r="AX484" s="12" t="s">
        <v>73</v>
      </c>
      <c r="AY484" s="153" t="s">
        <v>199</v>
      </c>
    </row>
    <row r="485" spans="2:51" s="12" customFormat="1" ht="12">
      <c r="B485" s="151"/>
      <c r="D485" s="152" t="s">
        <v>207</v>
      </c>
      <c r="E485" s="153" t="s">
        <v>1</v>
      </c>
      <c r="F485" s="154" t="s">
        <v>608</v>
      </c>
      <c r="H485" s="155">
        <v>-2.2280000000000002</v>
      </c>
      <c r="I485" s="156"/>
      <c r="L485" s="151"/>
      <c r="M485" s="157"/>
      <c r="T485" s="158"/>
      <c r="AT485" s="153" t="s">
        <v>207</v>
      </c>
      <c r="AU485" s="153" t="s">
        <v>86</v>
      </c>
      <c r="AV485" s="12" t="s">
        <v>86</v>
      </c>
      <c r="AW485" s="12" t="s">
        <v>30</v>
      </c>
      <c r="AX485" s="12" t="s">
        <v>73</v>
      </c>
      <c r="AY485" s="153" t="s">
        <v>199</v>
      </c>
    </row>
    <row r="486" spans="2:51" s="12" customFormat="1" ht="12">
      <c r="B486" s="151"/>
      <c r="D486" s="152" t="s">
        <v>207</v>
      </c>
      <c r="E486" s="153" t="s">
        <v>1</v>
      </c>
      <c r="F486" s="154" t="s">
        <v>609</v>
      </c>
      <c r="H486" s="155">
        <v>1.073</v>
      </c>
      <c r="I486" s="156"/>
      <c r="L486" s="151"/>
      <c r="M486" s="157"/>
      <c r="T486" s="158"/>
      <c r="AT486" s="153" t="s">
        <v>207</v>
      </c>
      <c r="AU486" s="153" t="s">
        <v>86</v>
      </c>
      <c r="AV486" s="12" t="s">
        <v>86</v>
      </c>
      <c r="AW486" s="12" t="s">
        <v>30</v>
      </c>
      <c r="AX486" s="12" t="s">
        <v>73</v>
      </c>
      <c r="AY486" s="153" t="s">
        <v>199</v>
      </c>
    </row>
    <row r="487" spans="2:51" s="12" customFormat="1" ht="12">
      <c r="B487" s="151"/>
      <c r="D487" s="152" t="s">
        <v>207</v>
      </c>
      <c r="E487" s="153" t="s">
        <v>1</v>
      </c>
      <c r="F487" s="154" t="s">
        <v>622</v>
      </c>
      <c r="H487" s="155">
        <v>82.504999999999995</v>
      </c>
      <c r="I487" s="156"/>
      <c r="L487" s="151"/>
      <c r="M487" s="157"/>
      <c r="T487" s="158"/>
      <c r="AT487" s="153" t="s">
        <v>207</v>
      </c>
      <c r="AU487" s="153" t="s">
        <v>86</v>
      </c>
      <c r="AV487" s="12" t="s">
        <v>86</v>
      </c>
      <c r="AW487" s="12" t="s">
        <v>30</v>
      </c>
      <c r="AX487" s="12" t="s">
        <v>73</v>
      </c>
      <c r="AY487" s="153" t="s">
        <v>199</v>
      </c>
    </row>
    <row r="488" spans="2:51" s="12" customFormat="1" ht="12">
      <c r="B488" s="151"/>
      <c r="D488" s="152" t="s">
        <v>207</v>
      </c>
      <c r="E488" s="153" t="s">
        <v>1</v>
      </c>
      <c r="F488" s="154" t="s">
        <v>623</v>
      </c>
      <c r="H488" s="155">
        <v>-14</v>
      </c>
      <c r="I488" s="156"/>
      <c r="L488" s="151"/>
      <c r="M488" s="157"/>
      <c r="T488" s="158"/>
      <c r="AT488" s="153" t="s">
        <v>207</v>
      </c>
      <c r="AU488" s="153" t="s">
        <v>86</v>
      </c>
      <c r="AV488" s="12" t="s">
        <v>86</v>
      </c>
      <c r="AW488" s="12" t="s">
        <v>30</v>
      </c>
      <c r="AX488" s="12" t="s">
        <v>73</v>
      </c>
      <c r="AY488" s="153" t="s">
        <v>199</v>
      </c>
    </row>
    <row r="489" spans="2:51" s="12" customFormat="1" ht="12">
      <c r="B489" s="151"/>
      <c r="D489" s="152" t="s">
        <v>207</v>
      </c>
      <c r="E489" s="153" t="s">
        <v>1</v>
      </c>
      <c r="F489" s="154" t="s">
        <v>624</v>
      </c>
      <c r="H489" s="155">
        <v>-2.452</v>
      </c>
      <c r="I489" s="156"/>
      <c r="L489" s="151"/>
      <c r="M489" s="157"/>
      <c r="T489" s="158"/>
      <c r="AT489" s="153" t="s">
        <v>207</v>
      </c>
      <c r="AU489" s="153" t="s">
        <v>86</v>
      </c>
      <c r="AV489" s="12" t="s">
        <v>86</v>
      </c>
      <c r="AW489" s="12" t="s">
        <v>30</v>
      </c>
      <c r="AX489" s="12" t="s">
        <v>73</v>
      </c>
      <c r="AY489" s="153" t="s">
        <v>199</v>
      </c>
    </row>
    <row r="490" spans="2:51" s="12" customFormat="1" ht="12">
      <c r="B490" s="151"/>
      <c r="D490" s="152" t="s">
        <v>207</v>
      </c>
      <c r="E490" s="153" t="s">
        <v>1</v>
      </c>
      <c r="F490" s="154" t="s">
        <v>625</v>
      </c>
      <c r="H490" s="155">
        <v>1.373</v>
      </c>
      <c r="I490" s="156"/>
      <c r="L490" s="151"/>
      <c r="M490" s="157"/>
      <c r="T490" s="158"/>
      <c r="AT490" s="153" t="s">
        <v>207</v>
      </c>
      <c r="AU490" s="153" t="s">
        <v>86</v>
      </c>
      <c r="AV490" s="12" t="s">
        <v>86</v>
      </c>
      <c r="AW490" s="12" t="s">
        <v>30</v>
      </c>
      <c r="AX490" s="12" t="s">
        <v>73</v>
      </c>
      <c r="AY490" s="153" t="s">
        <v>199</v>
      </c>
    </row>
    <row r="491" spans="2:51" s="12" customFormat="1" ht="12">
      <c r="B491" s="151"/>
      <c r="D491" s="152" t="s">
        <v>207</v>
      </c>
      <c r="E491" s="153" t="s">
        <v>1</v>
      </c>
      <c r="F491" s="154" t="s">
        <v>626</v>
      </c>
      <c r="H491" s="155">
        <v>49.445</v>
      </c>
      <c r="I491" s="156"/>
      <c r="L491" s="151"/>
      <c r="M491" s="157"/>
      <c r="T491" s="158"/>
      <c r="AT491" s="153" t="s">
        <v>207</v>
      </c>
      <c r="AU491" s="153" t="s">
        <v>86</v>
      </c>
      <c r="AV491" s="12" t="s">
        <v>86</v>
      </c>
      <c r="AW491" s="12" t="s">
        <v>30</v>
      </c>
      <c r="AX491" s="12" t="s">
        <v>73</v>
      </c>
      <c r="AY491" s="153" t="s">
        <v>199</v>
      </c>
    </row>
    <row r="492" spans="2:51" s="12" customFormat="1" ht="12">
      <c r="B492" s="151"/>
      <c r="D492" s="152" t="s">
        <v>207</v>
      </c>
      <c r="E492" s="153" t="s">
        <v>1</v>
      </c>
      <c r="F492" s="154" t="s">
        <v>616</v>
      </c>
      <c r="H492" s="155">
        <v>-1.8</v>
      </c>
      <c r="I492" s="156"/>
      <c r="L492" s="151"/>
      <c r="M492" s="157"/>
      <c r="T492" s="158"/>
      <c r="AT492" s="153" t="s">
        <v>207</v>
      </c>
      <c r="AU492" s="153" t="s">
        <v>86</v>
      </c>
      <c r="AV492" s="12" t="s">
        <v>86</v>
      </c>
      <c r="AW492" s="12" t="s">
        <v>30</v>
      </c>
      <c r="AX492" s="12" t="s">
        <v>73</v>
      </c>
      <c r="AY492" s="153" t="s">
        <v>199</v>
      </c>
    </row>
    <row r="493" spans="2:51" s="12" customFormat="1" ht="12">
      <c r="B493" s="151"/>
      <c r="D493" s="152" t="s">
        <v>207</v>
      </c>
      <c r="E493" s="153" t="s">
        <v>1</v>
      </c>
      <c r="F493" s="154" t="s">
        <v>604</v>
      </c>
      <c r="H493" s="155">
        <v>-2</v>
      </c>
      <c r="I493" s="156"/>
      <c r="L493" s="151"/>
      <c r="M493" s="157"/>
      <c r="T493" s="158"/>
      <c r="AT493" s="153" t="s">
        <v>207</v>
      </c>
      <c r="AU493" s="153" t="s">
        <v>86</v>
      </c>
      <c r="AV493" s="12" t="s">
        <v>86</v>
      </c>
      <c r="AW493" s="12" t="s">
        <v>30</v>
      </c>
      <c r="AX493" s="12" t="s">
        <v>73</v>
      </c>
      <c r="AY493" s="153" t="s">
        <v>199</v>
      </c>
    </row>
    <row r="494" spans="2:51" s="12" customFormat="1" ht="12">
      <c r="B494" s="151"/>
      <c r="D494" s="152" t="s">
        <v>207</v>
      </c>
      <c r="E494" s="153" t="s">
        <v>1</v>
      </c>
      <c r="F494" s="154" t="s">
        <v>608</v>
      </c>
      <c r="H494" s="155">
        <v>-2.2280000000000002</v>
      </c>
      <c r="I494" s="156"/>
      <c r="L494" s="151"/>
      <c r="M494" s="157"/>
      <c r="T494" s="158"/>
      <c r="AT494" s="153" t="s">
        <v>207</v>
      </c>
      <c r="AU494" s="153" t="s">
        <v>86</v>
      </c>
      <c r="AV494" s="12" t="s">
        <v>86</v>
      </c>
      <c r="AW494" s="12" t="s">
        <v>30</v>
      </c>
      <c r="AX494" s="12" t="s">
        <v>73</v>
      </c>
      <c r="AY494" s="153" t="s">
        <v>199</v>
      </c>
    </row>
    <row r="495" spans="2:51" s="12" customFormat="1" ht="12">
      <c r="B495" s="151"/>
      <c r="D495" s="152" t="s">
        <v>207</v>
      </c>
      <c r="E495" s="153" t="s">
        <v>1</v>
      </c>
      <c r="F495" s="154" t="s">
        <v>609</v>
      </c>
      <c r="H495" s="155">
        <v>1.073</v>
      </c>
      <c r="I495" s="156"/>
      <c r="L495" s="151"/>
      <c r="M495" s="157"/>
      <c r="T495" s="158"/>
      <c r="AT495" s="153" t="s">
        <v>207</v>
      </c>
      <c r="AU495" s="153" t="s">
        <v>86</v>
      </c>
      <c r="AV495" s="12" t="s">
        <v>86</v>
      </c>
      <c r="AW495" s="12" t="s">
        <v>30</v>
      </c>
      <c r="AX495" s="12" t="s">
        <v>73</v>
      </c>
      <c r="AY495" s="153" t="s">
        <v>199</v>
      </c>
    </row>
    <row r="496" spans="2:51" s="12" customFormat="1" ht="12">
      <c r="B496" s="151"/>
      <c r="D496" s="152" t="s">
        <v>207</v>
      </c>
      <c r="E496" s="153" t="s">
        <v>1</v>
      </c>
      <c r="F496" s="154" t="s">
        <v>627</v>
      </c>
      <c r="H496" s="155">
        <v>29.725000000000001</v>
      </c>
      <c r="I496" s="156"/>
      <c r="L496" s="151"/>
      <c r="M496" s="157"/>
      <c r="T496" s="158"/>
      <c r="AT496" s="153" t="s">
        <v>207</v>
      </c>
      <c r="AU496" s="153" t="s">
        <v>86</v>
      </c>
      <c r="AV496" s="12" t="s">
        <v>86</v>
      </c>
      <c r="AW496" s="12" t="s">
        <v>30</v>
      </c>
      <c r="AX496" s="12" t="s">
        <v>73</v>
      </c>
      <c r="AY496" s="153" t="s">
        <v>199</v>
      </c>
    </row>
    <row r="497" spans="2:51" s="12" customFormat="1" ht="12">
      <c r="B497" s="151"/>
      <c r="D497" s="152" t="s">
        <v>207</v>
      </c>
      <c r="E497" s="153" t="s">
        <v>1</v>
      </c>
      <c r="F497" s="154" t="s">
        <v>616</v>
      </c>
      <c r="H497" s="155">
        <v>-1.8</v>
      </c>
      <c r="I497" s="156"/>
      <c r="L497" s="151"/>
      <c r="M497" s="157"/>
      <c r="T497" s="158"/>
      <c r="AT497" s="153" t="s">
        <v>207</v>
      </c>
      <c r="AU497" s="153" t="s">
        <v>86</v>
      </c>
      <c r="AV497" s="12" t="s">
        <v>86</v>
      </c>
      <c r="AW497" s="12" t="s">
        <v>30</v>
      </c>
      <c r="AX497" s="12" t="s">
        <v>73</v>
      </c>
      <c r="AY497" s="153" t="s">
        <v>199</v>
      </c>
    </row>
    <row r="498" spans="2:51" s="12" customFormat="1" ht="12">
      <c r="B498" s="151"/>
      <c r="D498" s="152" t="s">
        <v>207</v>
      </c>
      <c r="E498" s="153" t="s">
        <v>1</v>
      </c>
      <c r="F498" s="154" t="s">
        <v>628</v>
      </c>
      <c r="H498" s="155">
        <v>29.434999999999999</v>
      </c>
      <c r="I498" s="156"/>
      <c r="L498" s="151"/>
      <c r="M498" s="157"/>
      <c r="T498" s="158"/>
      <c r="AT498" s="153" t="s">
        <v>207</v>
      </c>
      <c r="AU498" s="153" t="s">
        <v>86</v>
      </c>
      <c r="AV498" s="12" t="s">
        <v>86</v>
      </c>
      <c r="AW498" s="12" t="s">
        <v>30</v>
      </c>
      <c r="AX498" s="12" t="s">
        <v>73</v>
      </c>
      <c r="AY498" s="153" t="s">
        <v>199</v>
      </c>
    </row>
    <row r="499" spans="2:51" s="12" customFormat="1" ht="12">
      <c r="B499" s="151"/>
      <c r="D499" s="152" t="s">
        <v>207</v>
      </c>
      <c r="E499" s="153" t="s">
        <v>1</v>
      </c>
      <c r="F499" s="154" t="s">
        <v>616</v>
      </c>
      <c r="H499" s="155">
        <v>-1.8</v>
      </c>
      <c r="I499" s="156"/>
      <c r="L499" s="151"/>
      <c r="M499" s="157"/>
      <c r="T499" s="158"/>
      <c r="AT499" s="153" t="s">
        <v>207</v>
      </c>
      <c r="AU499" s="153" t="s">
        <v>86</v>
      </c>
      <c r="AV499" s="12" t="s">
        <v>86</v>
      </c>
      <c r="AW499" s="12" t="s">
        <v>30</v>
      </c>
      <c r="AX499" s="12" t="s">
        <v>73</v>
      </c>
      <c r="AY499" s="153" t="s">
        <v>199</v>
      </c>
    </row>
    <row r="500" spans="2:51" s="12" customFormat="1" ht="12">
      <c r="B500" s="151"/>
      <c r="D500" s="152" t="s">
        <v>207</v>
      </c>
      <c r="E500" s="153" t="s">
        <v>1</v>
      </c>
      <c r="F500" s="154" t="s">
        <v>629</v>
      </c>
      <c r="H500" s="155">
        <v>49.445</v>
      </c>
      <c r="I500" s="156"/>
      <c r="L500" s="151"/>
      <c r="M500" s="157"/>
      <c r="T500" s="158"/>
      <c r="AT500" s="153" t="s">
        <v>207</v>
      </c>
      <c r="AU500" s="153" t="s">
        <v>86</v>
      </c>
      <c r="AV500" s="12" t="s">
        <v>86</v>
      </c>
      <c r="AW500" s="12" t="s">
        <v>30</v>
      </c>
      <c r="AX500" s="12" t="s">
        <v>73</v>
      </c>
      <c r="AY500" s="153" t="s">
        <v>199</v>
      </c>
    </row>
    <row r="501" spans="2:51" s="12" customFormat="1" ht="12">
      <c r="B501" s="151"/>
      <c r="D501" s="152" t="s">
        <v>207</v>
      </c>
      <c r="E501" s="153" t="s">
        <v>1</v>
      </c>
      <c r="F501" s="154" t="s">
        <v>604</v>
      </c>
      <c r="H501" s="155">
        <v>-2</v>
      </c>
      <c r="I501" s="156"/>
      <c r="L501" s="151"/>
      <c r="M501" s="157"/>
      <c r="T501" s="158"/>
      <c r="AT501" s="153" t="s">
        <v>207</v>
      </c>
      <c r="AU501" s="153" t="s">
        <v>86</v>
      </c>
      <c r="AV501" s="12" t="s">
        <v>86</v>
      </c>
      <c r="AW501" s="12" t="s">
        <v>30</v>
      </c>
      <c r="AX501" s="12" t="s">
        <v>73</v>
      </c>
      <c r="AY501" s="153" t="s">
        <v>199</v>
      </c>
    </row>
    <row r="502" spans="2:51" s="12" customFormat="1" ht="12">
      <c r="B502" s="151"/>
      <c r="D502" s="152" t="s">
        <v>207</v>
      </c>
      <c r="E502" s="153" t="s">
        <v>1</v>
      </c>
      <c r="F502" s="154" t="s">
        <v>608</v>
      </c>
      <c r="H502" s="155">
        <v>-2.2280000000000002</v>
      </c>
      <c r="I502" s="156"/>
      <c r="L502" s="151"/>
      <c r="M502" s="157"/>
      <c r="T502" s="158"/>
      <c r="AT502" s="153" t="s">
        <v>207</v>
      </c>
      <c r="AU502" s="153" t="s">
        <v>86</v>
      </c>
      <c r="AV502" s="12" t="s">
        <v>86</v>
      </c>
      <c r="AW502" s="12" t="s">
        <v>30</v>
      </c>
      <c r="AX502" s="12" t="s">
        <v>73</v>
      </c>
      <c r="AY502" s="153" t="s">
        <v>199</v>
      </c>
    </row>
    <row r="503" spans="2:51" s="12" customFormat="1" ht="12">
      <c r="B503" s="151"/>
      <c r="D503" s="152" t="s">
        <v>207</v>
      </c>
      <c r="E503" s="153" t="s">
        <v>1</v>
      </c>
      <c r="F503" s="154" t="s">
        <v>609</v>
      </c>
      <c r="H503" s="155">
        <v>1.073</v>
      </c>
      <c r="I503" s="156"/>
      <c r="L503" s="151"/>
      <c r="M503" s="157"/>
      <c r="T503" s="158"/>
      <c r="AT503" s="153" t="s">
        <v>207</v>
      </c>
      <c r="AU503" s="153" t="s">
        <v>86</v>
      </c>
      <c r="AV503" s="12" t="s">
        <v>86</v>
      </c>
      <c r="AW503" s="12" t="s">
        <v>30</v>
      </c>
      <c r="AX503" s="12" t="s">
        <v>73</v>
      </c>
      <c r="AY503" s="153" t="s">
        <v>199</v>
      </c>
    </row>
    <row r="504" spans="2:51" s="12" customFormat="1" ht="12">
      <c r="B504" s="151"/>
      <c r="D504" s="152" t="s">
        <v>207</v>
      </c>
      <c r="E504" s="153" t="s">
        <v>1</v>
      </c>
      <c r="F504" s="154" t="s">
        <v>630</v>
      </c>
      <c r="H504" s="155">
        <v>49.445</v>
      </c>
      <c r="I504" s="156"/>
      <c r="L504" s="151"/>
      <c r="M504" s="157"/>
      <c r="T504" s="158"/>
      <c r="AT504" s="153" t="s">
        <v>207</v>
      </c>
      <c r="AU504" s="153" t="s">
        <v>86</v>
      </c>
      <c r="AV504" s="12" t="s">
        <v>86</v>
      </c>
      <c r="AW504" s="12" t="s">
        <v>30</v>
      </c>
      <c r="AX504" s="12" t="s">
        <v>73</v>
      </c>
      <c r="AY504" s="153" t="s">
        <v>199</v>
      </c>
    </row>
    <row r="505" spans="2:51" s="12" customFormat="1" ht="12">
      <c r="B505" s="151"/>
      <c r="D505" s="152" t="s">
        <v>207</v>
      </c>
      <c r="E505" s="153" t="s">
        <v>1</v>
      </c>
      <c r="F505" s="154" t="s">
        <v>604</v>
      </c>
      <c r="H505" s="155">
        <v>-2</v>
      </c>
      <c r="I505" s="156"/>
      <c r="L505" s="151"/>
      <c r="M505" s="157"/>
      <c r="T505" s="158"/>
      <c r="AT505" s="153" t="s">
        <v>207</v>
      </c>
      <c r="AU505" s="153" t="s">
        <v>86</v>
      </c>
      <c r="AV505" s="12" t="s">
        <v>86</v>
      </c>
      <c r="AW505" s="12" t="s">
        <v>30</v>
      </c>
      <c r="AX505" s="12" t="s">
        <v>73</v>
      </c>
      <c r="AY505" s="153" t="s">
        <v>199</v>
      </c>
    </row>
    <row r="506" spans="2:51" s="12" customFormat="1" ht="12">
      <c r="B506" s="151"/>
      <c r="D506" s="152" t="s">
        <v>207</v>
      </c>
      <c r="E506" s="153" t="s">
        <v>1</v>
      </c>
      <c r="F506" s="154" t="s">
        <v>608</v>
      </c>
      <c r="H506" s="155">
        <v>-2.2280000000000002</v>
      </c>
      <c r="I506" s="156"/>
      <c r="L506" s="151"/>
      <c r="M506" s="157"/>
      <c r="T506" s="158"/>
      <c r="AT506" s="153" t="s">
        <v>207</v>
      </c>
      <c r="AU506" s="153" t="s">
        <v>86</v>
      </c>
      <c r="AV506" s="12" t="s">
        <v>86</v>
      </c>
      <c r="AW506" s="12" t="s">
        <v>30</v>
      </c>
      <c r="AX506" s="12" t="s">
        <v>73</v>
      </c>
      <c r="AY506" s="153" t="s">
        <v>199</v>
      </c>
    </row>
    <row r="507" spans="2:51" s="12" customFormat="1" ht="12">
      <c r="B507" s="151"/>
      <c r="D507" s="152" t="s">
        <v>207</v>
      </c>
      <c r="E507" s="153" t="s">
        <v>1</v>
      </c>
      <c r="F507" s="154" t="s">
        <v>609</v>
      </c>
      <c r="H507" s="155">
        <v>1.073</v>
      </c>
      <c r="I507" s="156"/>
      <c r="L507" s="151"/>
      <c r="M507" s="157"/>
      <c r="T507" s="158"/>
      <c r="AT507" s="153" t="s">
        <v>207</v>
      </c>
      <c r="AU507" s="153" t="s">
        <v>86</v>
      </c>
      <c r="AV507" s="12" t="s">
        <v>86</v>
      </c>
      <c r="AW507" s="12" t="s">
        <v>30</v>
      </c>
      <c r="AX507" s="12" t="s">
        <v>73</v>
      </c>
      <c r="AY507" s="153" t="s">
        <v>199</v>
      </c>
    </row>
    <row r="508" spans="2:51" s="12" customFormat="1" ht="12">
      <c r="B508" s="151"/>
      <c r="D508" s="152" t="s">
        <v>207</v>
      </c>
      <c r="E508" s="153" t="s">
        <v>1</v>
      </c>
      <c r="F508" s="154" t="s">
        <v>631</v>
      </c>
      <c r="H508" s="155">
        <v>32.19</v>
      </c>
      <c r="I508" s="156"/>
      <c r="L508" s="151"/>
      <c r="M508" s="157"/>
      <c r="T508" s="158"/>
      <c r="AT508" s="153" t="s">
        <v>207</v>
      </c>
      <c r="AU508" s="153" t="s">
        <v>86</v>
      </c>
      <c r="AV508" s="12" t="s">
        <v>86</v>
      </c>
      <c r="AW508" s="12" t="s">
        <v>30</v>
      </c>
      <c r="AX508" s="12" t="s">
        <v>73</v>
      </c>
      <c r="AY508" s="153" t="s">
        <v>199</v>
      </c>
    </row>
    <row r="509" spans="2:51" s="12" customFormat="1" ht="12">
      <c r="B509" s="151"/>
      <c r="D509" s="152" t="s">
        <v>207</v>
      </c>
      <c r="E509" s="153" t="s">
        <v>1</v>
      </c>
      <c r="F509" s="154" t="s">
        <v>616</v>
      </c>
      <c r="H509" s="155">
        <v>-1.8</v>
      </c>
      <c r="I509" s="156"/>
      <c r="L509" s="151"/>
      <c r="M509" s="157"/>
      <c r="T509" s="158"/>
      <c r="AT509" s="153" t="s">
        <v>207</v>
      </c>
      <c r="AU509" s="153" t="s">
        <v>86</v>
      </c>
      <c r="AV509" s="12" t="s">
        <v>86</v>
      </c>
      <c r="AW509" s="12" t="s">
        <v>30</v>
      </c>
      <c r="AX509" s="12" t="s">
        <v>73</v>
      </c>
      <c r="AY509" s="153" t="s">
        <v>199</v>
      </c>
    </row>
    <row r="510" spans="2:51" s="12" customFormat="1" ht="12">
      <c r="B510" s="151"/>
      <c r="D510" s="152" t="s">
        <v>207</v>
      </c>
      <c r="E510" s="153" t="s">
        <v>1</v>
      </c>
      <c r="F510" s="154" t="s">
        <v>632</v>
      </c>
      <c r="H510" s="155">
        <v>18.850000000000001</v>
      </c>
      <c r="I510" s="156"/>
      <c r="L510" s="151"/>
      <c r="M510" s="157"/>
      <c r="T510" s="158"/>
      <c r="AT510" s="153" t="s">
        <v>207</v>
      </c>
      <c r="AU510" s="153" t="s">
        <v>86</v>
      </c>
      <c r="AV510" s="12" t="s">
        <v>86</v>
      </c>
      <c r="AW510" s="12" t="s">
        <v>30</v>
      </c>
      <c r="AX510" s="12" t="s">
        <v>73</v>
      </c>
      <c r="AY510" s="153" t="s">
        <v>199</v>
      </c>
    </row>
    <row r="511" spans="2:51" s="12" customFormat="1" ht="12">
      <c r="B511" s="151"/>
      <c r="D511" s="152" t="s">
        <v>207</v>
      </c>
      <c r="E511" s="153" t="s">
        <v>1</v>
      </c>
      <c r="F511" s="154" t="s">
        <v>606</v>
      </c>
      <c r="H511" s="155">
        <v>-1.4</v>
      </c>
      <c r="I511" s="156"/>
      <c r="L511" s="151"/>
      <c r="M511" s="157"/>
      <c r="T511" s="158"/>
      <c r="AT511" s="153" t="s">
        <v>207</v>
      </c>
      <c r="AU511" s="153" t="s">
        <v>86</v>
      </c>
      <c r="AV511" s="12" t="s">
        <v>86</v>
      </c>
      <c r="AW511" s="12" t="s">
        <v>30</v>
      </c>
      <c r="AX511" s="12" t="s">
        <v>73</v>
      </c>
      <c r="AY511" s="153" t="s">
        <v>199</v>
      </c>
    </row>
    <row r="512" spans="2:51" s="12" customFormat="1" ht="12">
      <c r="B512" s="151"/>
      <c r="D512" s="152" t="s">
        <v>207</v>
      </c>
      <c r="E512" s="153" t="s">
        <v>1</v>
      </c>
      <c r="F512" s="154" t="s">
        <v>633</v>
      </c>
      <c r="H512" s="155">
        <v>19.864999999999998</v>
      </c>
      <c r="I512" s="156"/>
      <c r="L512" s="151"/>
      <c r="M512" s="157"/>
      <c r="T512" s="158"/>
      <c r="AT512" s="153" t="s">
        <v>207</v>
      </c>
      <c r="AU512" s="153" t="s">
        <v>86</v>
      </c>
      <c r="AV512" s="12" t="s">
        <v>86</v>
      </c>
      <c r="AW512" s="12" t="s">
        <v>30</v>
      </c>
      <c r="AX512" s="12" t="s">
        <v>73</v>
      </c>
      <c r="AY512" s="153" t="s">
        <v>199</v>
      </c>
    </row>
    <row r="513" spans="2:65" s="12" customFormat="1" ht="12">
      <c r="B513" s="151"/>
      <c r="D513" s="152" t="s">
        <v>207</v>
      </c>
      <c r="E513" s="153" t="s">
        <v>1</v>
      </c>
      <c r="F513" s="154" t="s">
        <v>611</v>
      </c>
      <c r="H513" s="155">
        <v>-2.8</v>
      </c>
      <c r="I513" s="156"/>
      <c r="L513" s="151"/>
      <c r="M513" s="157"/>
      <c r="T513" s="158"/>
      <c r="AT513" s="153" t="s">
        <v>207</v>
      </c>
      <c r="AU513" s="153" t="s">
        <v>86</v>
      </c>
      <c r="AV513" s="12" t="s">
        <v>86</v>
      </c>
      <c r="AW513" s="12" t="s">
        <v>30</v>
      </c>
      <c r="AX513" s="12" t="s">
        <v>73</v>
      </c>
      <c r="AY513" s="153" t="s">
        <v>199</v>
      </c>
    </row>
    <row r="514" spans="2:65" s="13" customFormat="1" ht="12">
      <c r="B514" s="159"/>
      <c r="D514" s="152" t="s">
        <v>207</v>
      </c>
      <c r="E514" s="160" t="s">
        <v>1</v>
      </c>
      <c r="F514" s="161" t="s">
        <v>209</v>
      </c>
      <c r="H514" s="162">
        <v>777.85300000000097</v>
      </c>
      <c r="I514" s="163"/>
      <c r="L514" s="159"/>
      <c r="M514" s="164"/>
      <c r="T514" s="165"/>
      <c r="AT514" s="160" t="s">
        <v>207</v>
      </c>
      <c r="AU514" s="160" t="s">
        <v>86</v>
      </c>
      <c r="AV514" s="13" t="s">
        <v>205</v>
      </c>
      <c r="AW514" s="13" t="s">
        <v>30</v>
      </c>
      <c r="AX514" s="13" t="s">
        <v>80</v>
      </c>
      <c r="AY514" s="160" t="s">
        <v>199</v>
      </c>
    </row>
    <row r="515" spans="2:65" s="1" customFormat="1" ht="24.25" customHeight="1">
      <c r="B515" s="32"/>
      <c r="C515" s="137" t="s">
        <v>634</v>
      </c>
      <c r="D515" s="137" t="s">
        <v>201</v>
      </c>
      <c r="E515" s="138" t="s">
        <v>635</v>
      </c>
      <c r="F515" s="139" t="s">
        <v>636</v>
      </c>
      <c r="G515" s="140" t="s">
        <v>204</v>
      </c>
      <c r="H515" s="141">
        <v>777.85299999999995</v>
      </c>
      <c r="I515" s="142"/>
      <c r="J515" s="143">
        <f>ROUND(I515*H515,2)</f>
        <v>0</v>
      </c>
      <c r="K515" s="144"/>
      <c r="L515" s="32"/>
      <c r="M515" s="145" t="s">
        <v>1</v>
      </c>
      <c r="N515" s="146" t="s">
        <v>39</v>
      </c>
      <c r="P515" s="147">
        <f>O515*H515</f>
        <v>0</v>
      </c>
      <c r="Q515" s="147">
        <v>1.103E-2</v>
      </c>
      <c r="R515" s="147">
        <f>Q515*H515</f>
        <v>8.5797185899999988</v>
      </c>
      <c r="S515" s="147">
        <v>0</v>
      </c>
      <c r="T515" s="148">
        <f>S515*H515</f>
        <v>0</v>
      </c>
      <c r="AR515" s="149" t="s">
        <v>205</v>
      </c>
      <c r="AT515" s="149" t="s">
        <v>201</v>
      </c>
      <c r="AU515" s="149" t="s">
        <v>86</v>
      </c>
      <c r="AY515" s="17" t="s">
        <v>199</v>
      </c>
      <c r="BE515" s="150">
        <f>IF(N515="základní",J515,0)</f>
        <v>0</v>
      </c>
      <c r="BF515" s="150">
        <f>IF(N515="snížená",J515,0)</f>
        <v>0</v>
      </c>
      <c r="BG515" s="150">
        <f>IF(N515="zákl. přenesená",J515,0)</f>
        <v>0</v>
      </c>
      <c r="BH515" s="150">
        <f>IF(N515="sníž. přenesená",J515,0)</f>
        <v>0</v>
      </c>
      <c r="BI515" s="150">
        <f>IF(N515="nulová",J515,0)</f>
        <v>0</v>
      </c>
      <c r="BJ515" s="17" t="s">
        <v>86</v>
      </c>
      <c r="BK515" s="150">
        <f>ROUND(I515*H515,2)</f>
        <v>0</v>
      </c>
      <c r="BL515" s="17" t="s">
        <v>205</v>
      </c>
      <c r="BM515" s="149" t="s">
        <v>3407</v>
      </c>
    </row>
    <row r="516" spans="2:65" s="12" customFormat="1" ht="12">
      <c r="B516" s="151"/>
      <c r="D516" s="152" t="s">
        <v>207</v>
      </c>
      <c r="E516" s="153" t="s">
        <v>1</v>
      </c>
      <c r="F516" s="154" t="s">
        <v>598</v>
      </c>
      <c r="H516" s="155">
        <v>43.064999999999998</v>
      </c>
      <c r="I516" s="156"/>
      <c r="L516" s="151"/>
      <c r="M516" s="157"/>
      <c r="T516" s="158"/>
      <c r="AT516" s="153" t="s">
        <v>207</v>
      </c>
      <c r="AU516" s="153" t="s">
        <v>86</v>
      </c>
      <c r="AV516" s="12" t="s">
        <v>86</v>
      </c>
      <c r="AW516" s="12" t="s">
        <v>30</v>
      </c>
      <c r="AX516" s="12" t="s">
        <v>73</v>
      </c>
      <c r="AY516" s="153" t="s">
        <v>199</v>
      </c>
    </row>
    <row r="517" spans="2:65" s="12" customFormat="1" ht="12">
      <c r="B517" s="151"/>
      <c r="D517" s="152" t="s">
        <v>207</v>
      </c>
      <c r="E517" s="153" t="s">
        <v>1</v>
      </c>
      <c r="F517" s="154" t="s">
        <v>599</v>
      </c>
      <c r="H517" s="155">
        <v>-1.6</v>
      </c>
      <c r="I517" s="156"/>
      <c r="L517" s="151"/>
      <c r="M517" s="157"/>
      <c r="T517" s="158"/>
      <c r="AT517" s="153" t="s">
        <v>207</v>
      </c>
      <c r="AU517" s="153" t="s">
        <v>86</v>
      </c>
      <c r="AV517" s="12" t="s">
        <v>86</v>
      </c>
      <c r="AW517" s="12" t="s">
        <v>30</v>
      </c>
      <c r="AX517" s="12" t="s">
        <v>73</v>
      </c>
      <c r="AY517" s="153" t="s">
        <v>199</v>
      </c>
    </row>
    <row r="518" spans="2:65" s="12" customFormat="1" ht="12">
      <c r="B518" s="151"/>
      <c r="D518" s="152" t="s">
        <v>207</v>
      </c>
      <c r="E518" s="153" t="s">
        <v>1</v>
      </c>
      <c r="F518" s="154" t="s">
        <v>600</v>
      </c>
      <c r="H518" s="155">
        <v>-4</v>
      </c>
      <c r="I518" s="156"/>
      <c r="L518" s="151"/>
      <c r="M518" s="157"/>
      <c r="T518" s="158"/>
      <c r="AT518" s="153" t="s">
        <v>207</v>
      </c>
      <c r="AU518" s="153" t="s">
        <v>86</v>
      </c>
      <c r="AV518" s="12" t="s">
        <v>86</v>
      </c>
      <c r="AW518" s="12" t="s">
        <v>30</v>
      </c>
      <c r="AX518" s="12" t="s">
        <v>73</v>
      </c>
      <c r="AY518" s="153" t="s">
        <v>199</v>
      </c>
    </row>
    <row r="519" spans="2:65" s="12" customFormat="1" ht="12">
      <c r="B519" s="151"/>
      <c r="D519" s="152" t="s">
        <v>207</v>
      </c>
      <c r="E519" s="153" t="s">
        <v>1</v>
      </c>
      <c r="F519" s="154" t="s">
        <v>601</v>
      </c>
      <c r="H519" s="155">
        <v>-3.8530000000000002</v>
      </c>
      <c r="I519" s="156"/>
      <c r="L519" s="151"/>
      <c r="M519" s="157"/>
      <c r="T519" s="158"/>
      <c r="AT519" s="153" t="s">
        <v>207</v>
      </c>
      <c r="AU519" s="153" t="s">
        <v>86</v>
      </c>
      <c r="AV519" s="12" t="s">
        <v>86</v>
      </c>
      <c r="AW519" s="12" t="s">
        <v>30</v>
      </c>
      <c r="AX519" s="12" t="s">
        <v>73</v>
      </c>
      <c r="AY519" s="153" t="s">
        <v>199</v>
      </c>
    </row>
    <row r="520" spans="2:65" s="12" customFormat="1" ht="12">
      <c r="B520" s="151"/>
      <c r="D520" s="152" t="s">
        <v>207</v>
      </c>
      <c r="E520" s="153" t="s">
        <v>1</v>
      </c>
      <c r="F520" s="154" t="s">
        <v>602</v>
      </c>
      <c r="H520" s="155">
        <v>1.5169999999999999</v>
      </c>
      <c r="I520" s="156"/>
      <c r="L520" s="151"/>
      <c r="M520" s="157"/>
      <c r="T520" s="158"/>
      <c r="AT520" s="153" t="s">
        <v>207</v>
      </c>
      <c r="AU520" s="153" t="s">
        <v>86</v>
      </c>
      <c r="AV520" s="12" t="s">
        <v>86</v>
      </c>
      <c r="AW520" s="12" t="s">
        <v>30</v>
      </c>
      <c r="AX520" s="12" t="s">
        <v>73</v>
      </c>
      <c r="AY520" s="153" t="s">
        <v>199</v>
      </c>
    </row>
    <row r="521" spans="2:65" s="12" customFormat="1" ht="12">
      <c r="B521" s="151"/>
      <c r="D521" s="152" t="s">
        <v>207</v>
      </c>
      <c r="E521" s="153" t="s">
        <v>1</v>
      </c>
      <c r="F521" s="154" t="s">
        <v>603</v>
      </c>
      <c r="H521" s="155">
        <v>41.064</v>
      </c>
      <c r="I521" s="156"/>
      <c r="L521" s="151"/>
      <c r="M521" s="157"/>
      <c r="T521" s="158"/>
      <c r="AT521" s="153" t="s">
        <v>207</v>
      </c>
      <c r="AU521" s="153" t="s">
        <v>86</v>
      </c>
      <c r="AV521" s="12" t="s">
        <v>86</v>
      </c>
      <c r="AW521" s="12" t="s">
        <v>30</v>
      </c>
      <c r="AX521" s="12" t="s">
        <v>73</v>
      </c>
      <c r="AY521" s="153" t="s">
        <v>199</v>
      </c>
    </row>
    <row r="522" spans="2:65" s="12" customFormat="1" ht="12">
      <c r="B522" s="151"/>
      <c r="D522" s="152" t="s">
        <v>207</v>
      </c>
      <c r="E522" s="153" t="s">
        <v>1</v>
      </c>
      <c r="F522" s="154" t="s">
        <v>604</v>
      </c>
      <c r="H522" s="155">
        <v>-2</v>
      </c>
      <c r="I522" s="156"/>
      <c r="L522" s="151"/>
      <c r="M522" s="157"/>
      <c r="T522" s="158"/>
      <c r="AT522" s="153" t="s">
        <v>207</v>
      </c>
      <c r="AU522" s="153" t="s">
        <v>86</v>
      </c>
      <c r="AV522" s="12" t="s">
        <v>86</v>
      </c>
      <c r="AW522" s="12" t="s">
        <v>30</v>
      </c>
      <c r="AX522" s="12" t="s">
        <v>73</v>
      </c>
      <c r="AY522" s="153" t="s">
        <v>199</v>
      </c>
    </row>
    <row r="523" spans="2:65" s="12" customFormat="1" ht="12">
      <c r="B523" s="151"/>
      <c r="D523" s="152" t="s">
        <v>207</v>
      </c>
      <c r="E523" s="153" t="s">
        <v>1</v>
      </c>
      <c r="F523" s="154" t="s">
        <v>605</v>
      </c>
      <c r="H523" s="155">
        <v>17.690000000000001</v>
      </c>
      <c r="I523" s="156"/>
      <c r="L523" s="151"/>
      <c r="M523" s="157"/>
      <c r="T523" s="158"/>
      <c r="AT523" s="153" t="s">
        <v>207</v>
      </c>
      <c r="AU523" s="153" t="s">
        <v>86</v>
      </c>
      <c r="AV523" s="12" t="s">
        <v>86</v>
      </c>
      <c r="AW523" s="12" t="s">
        <v>30</v>
      </c>
      <c r="AX523" s="12" t="s">
        <v>73</v>
      </c>
      <c r="AY523" s="153" t="s">
        <v>199</v>
      </c>
    </row>
    <row r="524" spans="2:65" s="12" customFormat="1" ht="12">
      <c r="B524" s="151"/>
      <c r="D524" s="152" t="s">
        <v>207</v>
      </c>
      <c r="E524" s="153" t="s">
        <v>1</v>
      </c>
      <c r="F524" s="154" t="s">
        <v>606</v>
      </c>
      <c r="H524" s="155">
        <v>-1.4</v>
      </c>
      <c r="I524" s="156"/>
      <c r="L524" s="151"/>
      <c r="M524" s="157"/>
      <c r="T524" s="158"/>
      <c r="AT524" s="153" t="s">
        <v>207</v>
      </c>
      <c r="AU524" s="153" t="s">
        <v>86</v>
      </c>
      <c r="AV524" s="12" t="s">
        <v>86</v>
      </c>
      <c r="AW524" s="12" t="s">
        <v>30</v>
      </c>
      <c r="AX524" s="12" t="s">
        <v>73</v>
      </c>
      <c r="AY524" s="153" t="s">
        <v>199</v>
      </c>
    </row>
    <row r="525" spans="2:65" s="12" customFormat="1" ht="12">
      <c r="B525" s="151"/>
      <c r="D525" s="152" t="s">
        <v>207</v>
      </c>
      <c r="E525" s="153" t="s">
        <v>1</v>
      </c>
      <c r="F525" s="154" t="s">
        <v>607</v>
      </c>
      <c r="H525" s="155">
        <v>35.206000000000003</v>
      </c>
      <c r="I525" s="156"/>
      <c r="L525" s="151"/>
      <c r="M525" s="157"/>
      <c r="T525" s="158"/>
      <c r="AT525" s="153" t="s">
        <v>207</v>
      </c>
      <c r="AU525" s="153" t="s">
        <v>86</v>
      </c>
      <c r="AV525" s="12" t="s">
        <v>86</v>
      </c>
      <c r="AW525" s="12" t="s">
        <v>30</v>
      </c>
      <c r="AX525" s="12" t="s">
        <v>73</v>
      </c>
      <c r="AY525" s="153" t="s">
        <v>199</v>
      </c>
    </row>
    <row r="526" spans="2:65" s="12" customFormat="1" ht="12">
      <c r="B526" s="151"/>
      <c r="D526" s="152" t="s">
        <v>207</v>
      </c>
      <c r="E526" s="153" t="s">
        <v>1</v>
      </c>
      <c r="F526" s="154" t="s">
        <v>606</v>
      </c>
      <c r="H526" s="155">
        <v>-1.4</v>
      </c>
      <c r="I526" s="156"/>
      <c r="L526" s="151"/>
      <c r="M526" s="157"/>
      <c r="T526" s="158"/>
      <c r="AT526" s="153" t="s">
        <v>207</v>
      </c>
      <c r="AU526" s="153" t="s">
        <v>86</v>
      </c>
      <c r="AV526" s="12" t="s">
        <v>86</v>
      </c>
      <c r="AW526" s="12" t="s">
        <v>30</v>
      </c>
      <c r="AX526" s="12" t="s">
        <v>73</v>
      </c>
      <c r="AY526" s="153" t="s">
        <v>199</v>
      </c>
    </row>
    <row r="527" spans="2:65" s="12" customFormat="1" ht="12">
      <c r="B527" s="151"/>
      <c r="D527" s="152" t="s">
        <v>207</v>
      </c>
      <c r="E527" s="153" t="s">
        <v>1</v>
      </c>
      <c r="F527" s="154" t="s">
        <v>599</v>
      </c>
      <c r="H527" s="155">
        <v>-1.6</v>
      </c>
      <c r="I527" s="156"/>
      <c r="L527" s="151"/>
      <c r="M527" s="157"/>
      <c r="T527" s="158"/>
      <c r="AT527" s="153" t="s">
        <v>207</v>
      </c>
      <c r="AU527" s="153" t="s">
        <v>86</v>
      </c>
      <c r="AV527" s="12" t="s">
        <v>86</v>
      </c>
      <c r="AW527" s="12" t="s">
        <v>30</v>
      </c>
      <c r="AX527" s="12" t="s">
        <v>73</v>
      </c>
      <c r="AY527" s="153" t="s">
        <v>199</v>
      </c>
    </row>
    <row r="528" spans="2:65" s="12" customFormat="1" ht="12">
      <c r="B528" s="151"/>
      <c r="D528" s="152" t="s">
        <v>207</v>
      </c>
      <c r="E528" s="153" t="s">
        <v>1</v>
      </c>
      <c r="F528" s="154" t="s">
        <v>608</v>
      </c>
      <c r="H528" s="155">
        <v>-2.2280000000000002</v>
      </c>
      <c r="I528" s="156"/>
      <c r="L528" s="151"/>
      <c r="M528" s="157"/>
      <c r="T528" s="158"/>
      <c r="AT528" s="153" t="s">
        <v>207</v>
      </c>
      <c r="AU528" s="153" t="s">
        <v>86</v>
      </c>
      <c r="AV528" s="12" t="s">
        <v>86</v>
      </c>
      <c r="AW528" s="12" t="s">
        <v>30</v>
      </c>
      <c r="AX528" s="12" t="s">
        <v>73</v>
      </c>
      <c r="AY528" s="153" t="s">
        <v>199</v>
      </c>
    </row>
    <row r="529" spans="2:51" s="12" customFormat="1" ht="12">
      <c r="B529" s="151"/>
      <c r="D529" s="152" t="s">
        <v>207</v>
      </c>
      <c r="E529" s="153" t="s">
        <v>1</v>
      </c>
      <c r="F529" s="154" t="s">
        <v>609</v>
      </c>
      <c r="H529" s="155">
        <v>1.073</v>
      </c>
      <c r="I529" s="156"/>
      <c r="L529" s="151"/>
      <c r="M529" s="157"/>
      <c r="T529" s="158"/>
      <c r="AT529" s="153" t="s">
        <v>207</v>
      </c>
      <c r="AU529" s="153" t="s">
        <v>86</v>
      </c>
      <c r="AV529" s="12" t="s">
        <v>86</v>
      </c>
      <c r="AW529" s="12" t="s">
        <v>30</v>
      </c>
      <c r="AX529" s="12" t="s">
        <v>73</v>
      </c>
      <c r="AY529" s="153" t="s">
        <v>199</v>
      </c>
    </row>
    <row r="530" spans="2:51" s="12" customFormat="1" ht="12">
      <c r="B530" s="151"/>
      <c r="D530" s="152" t="s">
        <v>207</v>
      </c>
      <c r="E530" s="153" t="s">
        <v>1</v>
      </c>
      <c r="F530" s="154" t="s">
        <v>610</v>
      </c>
      <c r="H530" s="155">
        <v>99.18</v>
      </c>
      <c r="I530" s="156"/>
      <c r="L530" s="151"/>
      <c r="M530" s="157"/>
      <c r="T530" s="158"/>
      <c r="AT530" s="153" t="s">
        <v>207</v>
      </c>
      <c r="AU530" s="153" t="s">
        <v>86</v>
      </c>
      <c r="AV530" s="12" t="s">
        <v>86</v>
      </c>
      <c r="AW530" s="12" t="s">
        <v>30</v>
      </c>
      <c r="AX530" s="12" t="s">
        <v>73</v>
      </c>
      <c r="AY530" s="153" t="s">
        <v>199</v>
      </c>
    </row>
    <row r="531" spans="2:51" s="12" customFormat="1" ht="12">
      <c r="B531" s="151"/>
      <c r="D531" s="152" t="s">
        <v>207</v>
      </c>
      <c r="E531" s="153" t="s">
        <v>1</v>
      </c>
      <c r="F531" s="154" t="s">
        <v>611</v>
      </c>
      <c r="H531" s="155">
        <v>-2.8</v>
      </c>
      <c r="I531" s="156"/>
      <c r="L531" s="151"/>
      <c r="M531" s="157"/>
      <c r="T531" s="158"/>
      <c r="AT531" s="153" t="s">
        <v>207</v>
      </c>
      <c r="AU531" s="153" t="s">
        <v>86</v>
      </c>
      <c r="AV531" s="12" t="s">
        <v>86</v>
      </c>
      <c r="AW531" s="12" t="s">
        <v>30</v>
      </c>
      <c r="AX531" s="12" t="s">
        <v>73</v>
      </c>
      <c r="AY531" s="153" t="s">
        <v>199</v>
      </c>
    </row>
    <row r="532" spans="2:51" s="12" customFormat="1" ht="12">
      <c r="B532" s="151"/>
      <c r="D532" s="152" t="s">
        <v>207</v>
      </c>
      <c r="E532" s="153" t="s">
        <v>1</v>
      </c>
      <c r="F532" s="154" t="s">
        <v>604</v>
      </c>
      <c r="H532" s="155">
        <v>-2</v>
      </c>
      <c r="I532" s="156"/>
      <c r="L532" s="151"/>
      <c r="M532" s="157"/>
      <c r="T532" s="158"/>
      <c r="AT532" s="153" t="s">
        <v>207</v>
      </c>
      <c r="AU532" s="153" t="s">
        <v>86</v>
      </c>
      <c r="AV532" s="12" t="s">
        <v>86</v>
      </c>
      <c r="AW532" s="12" t="s">
        <v>30</v>
      </c>
      <c r="AX532" s="12" t="s">
        <v>73</v>
      </c>
      <c r="AY532" s="153" t="s">
        <v>199</v>
      </c>
    </row>
    <row r="533" spans="2:51" s="12" customFormat="1" ht="12">
      <c r="B533" s="151"/>
      <c r="D533" s="152" t="s">
        <v>207</v>
      </c>
      <c r="E533" s="153" t="s">
        <v>1</v>
      </c>
      <c r="F533" s="154" t="s">
        <v>608</v>
      </c>
      <c r="H533" s="155">
        <v>-2.2280000000000002</v>
      </c>
      <c r="I533" s="156"/>
      <c r="L533" s="151"/>
      <c r="M533" s="157"/>
      <c r="T533" s="158"/>
      <c r="AT533" s="153" t="s">
        <v>207</v>
      </c>
      <c r="AU533" s="153" t="s">
        <v>86</v>
      </c>
      <c r="AV533" s="12" t="s">
        <v>86</v>
      </c>
      <c r="AW533" s="12" t="s">
        <v>30</v>
      </c>
      <c r="AX533" s="12" t="s">
        <v>73</v>
      </c>
      <c r="AY533" s="153" t="s">
        <v>199</v>
      </c>
    </row>
    <row r="534" spans="2:51" s="12" customFormat="1" ht="12">
      <c r="B534" s="151"/>
      <c r="D534" s="152" t="s">
        <v>207</v>
      </c>
      <c r="E534" s="153" t="s">
        <v>1</v>
      </c>
      <c r="F534" s="154" t="s">
        <v>612</v>
      </c>
      <c r="H534" s="155">
        <v>-14.477</v>
      </c>
      <c r="I534" s="156"/>
      <c r="L534" s="151"/>
      <c r="M534" s="157"/>
      <c r="T534" s="158"/>
      <c r="AT534" s="153" t="s">
        <v>207</v>
      </c>
      <c r="AU534" s="153" t="s">
        <v>86</v>
      </c>
      <c r="AV534" s="12" t="s">
        <v>86</v>
      </c>
      <c r="AW534" s="12" t="s">
        <v>30</v>
      </c>
      <c r="AX534" s="12" t="s">
        <v>73</v>
      </c>
      <c r="AY534" s="153" t="s">
        <v>199</v>
      </c>
    </row>
    <row r="535" spans="2:51" s="12" customFormat="1" ht="12">
      <c r="B535" s="151"/>
      <c r="D535" s="152" t="s">
        <v>207</v>
      </c>
      <c r="E535" s="153" t="s">
        <v>1</v>
      </c>
      <c r="F535" s="154" t="s">
        <v>609</v>
      </c>
      <c r="H535" s="155">
        <v>1.073</v>
      </c>
      <c r="I535" s="156"/>
      <c r="L535" s="151"/>
      <c r="M535" s="157"/>
      <c r="T535" s="158"/>
      <c r="AT535" s="153" t="s">
        <v>207</v>
      </c>
      <c r="AU535" s="153" t="s">
        <v>86</v>
      </c>
      <c r="AV535" s="12" t="s">
        <v>86</v>
      </c>
      <c r="AW535" s="12" t="s">
        <v>30</v>
      </c>
      <c r="AX535" s="12" t="s">
        <v>73</v>
      </c>
      <c r="AY535" s="153" t="s">
        <v>199</v>
      </c>
    </row>
    <row r="536" spans="2:51" s="12" customFormat="1" ht="12">
      <c r="B536" s="151"/>
      <c r="D536" s="152" t="s">
        <v>207</v>
      </c>
      <c r="E536" s="153" t="s">
        <v>1</v>
      </c>
      <c r="F536" s="154" t="s">
        <v>613</v>
      </c>
      <c r="H536" s="155">
        <v>3.73</v>
      </c>
      <c r="I536" s="156"/>
      <c r="L536" s="151"/>
      <c r="M536" s="157"/>
      <c r="T536" s="158"/>
      <c r="AT536" s="153" t="s">
        <v>207</v>
      </c>
      <c r="AU536" s="153" t="s">
        <v>86</v>
      </c>
      <c r="AV536" s="12" t="s">
        <v>86</v>
      </c>
      <c r="AW536" s="12" t="s">
        <v>30</v>
      </c>
      <c r="AX536" s="12" t="s">
        <v>73</v>
      </c>
      <c r="AY536" s="153" t="s">
        <v>199</v>
      </c>
    </row>
    <row r="537" spans="2:51" s="12" customFormat="1" ht="12">
      <c r="B537" s="151"/>
      <c r="D537" s="152" t="s">
        <v>207</v>
      </c>
      <c r="E537" s="153" t="s">
        <v>1</v>
      </c>
      <c r="F537" s="154" t="s">
        <v>614</v>
      </c>
      <c r="H537" s="155">
        <v>29.434999999999999</v>
      </c>
      <c r="I537" s="156"/>
      <c r="L537" s="151"/>
      <c r="M537" s="157"/>
      <c r="T537" s="158"/>
      <c r="AT537" s="153" t="s">
        <v>207</v>
      </c>
      <c r="AU537" s="153" t="s">
        <v>86</v>
      </c>
      <c r="AV537" s="12" t="s">
        <v>86</v>
      </c>
      <c r="AW537" s="12" t="s">
        <v>30</v>
      </c>
      <c r="AX537" s="12" t="s">
        <v>73</v>
      </c>
      <c r="AY537" s="153" t="s">
        <v>199</v>
      </c>
    </row>
    <row r="538" spans="2:51" s="12" customFormat="1" ht="12">
      <c r="B538" s="151"/>
      <c r="D538" s="152" t="s">
        <v>207</v>
      </c>
      <c r="E538" s="153" t="s">
        <v>1</v>
      </c>
      <c r="F538" s="154" t="s">
        <v>606</v>
      </c>
      <c r="H538" s="155">
        <v>-1.4</v>
      </c>
      <c r="I538" s="156"/>
      <c r="L538" s="151"/>
      <c r="M538" s="157"/>
      <c r="T538" s="158"/>
      <c r="AT538" s="153" t="s">
        <v>207</v>
      </c>
      <c r="AU538" s="153" t="s">
        <v>86</v>
      </c>
      <c r="AV538" s="12" t="s">
        <v>86</v>
      </c>
      <c r="AW538" s="12" t="s">
        <v>30</v>
      </c>
      <c r="AX538" s="12" t="s">
        <v>73</v>
      </c>
      <c r="AY538" s="153" t="s">
        <v>199</v>
      </c>
    </row>
    <row r="539" spans="2:51" s="12" customFormat="1" ht="12">
      <c r="B539" s="151"/>
      <c r="D539" s="152" t="s">
        <v>207</v>
      </c>
      <c r="E539" s="153" t="s">
        <v>1</v>
      </c>
      <c r="F539" s="154" t="s">
        <v>615</v>
      </c>
      <c r="H539" s="155">
        <v>29.725000000000001</v>
      </c>
      <c r="I539" s="156"/>
      <c r="L539" s="151"/>
      <c r="M539" s="157"/>
      <c r="T539" s="158"/>
      <c r="AT539" s="153" t="s">
        <v>207</v>
      </c>
      <c r="AU539" s="153" t="s">
        <v>86</v>
      </c>
      <c r="AV539" s="12" t="s">
        <v>86</v>
      </c>
      <c r="AW539" s="12" t="s">
        <v>30</v>
      </c>
      <c r="AX539" s="12" t="s">
        <v>73</v>
      </c>
      <c r="AY539" s="153" t="s">
        <v>199</v>
      </c>
    </row>
    <row r="540" spans="2:51" s="12" customFormat="1" ht="12">
      <c r="B540" s="151"/>
      <c r="D540" s="152" t="s">
        <v>207</v>
      </c>
      <c r="E540" s="153" t="s">
        <v>1</v>
      </c>
      <c r="F540" s="154" t="s">
        <v>616</v>
      </c>
      <c r="H540" s="155">
        <v>-1.8</v>
      </c>
      <c r="I540" s="156"/>
      <c r="L540" s="151"/>
      <c r="M540" s="157"/>
      <c r="T540" s="158"/>
      <c r="AT540" s="153" t="s">
        <v>207</v>
      </c>
      <c r="AU540" s="153" t="s">
        <v>86</v>
      </c>
      <c r="AV540" s="12" t="s">
        <v>86</v>
      </c>
      <c r="AW540" s="12" t="s">
        <v>30</v>
      </c>
      <c r="AX540" s="12" t="s">
        <v>73</v>
      </c>
      <c r="AY540" s="153" t="s">
        <v>199</v>
      </c>
    </row>
    <row r="541" spans="2:51" s="12" customFormat="1" ht="12">
      <c r="B541" s="151"/>
      <c r="D541" s="152" t="s">
        <v>207</v>
      </c>
      <c r="E541" s="153" t="s">
        <v>1</v>
      </c>
      <c r="F541" s="154" t="s">
        <v>617</v>
      </c>
      <c r="H541" s="155">
        <v>49.445</v>
      </c>
      <c r="I541" s="156"/>
      <c r="L541" s="151"/>
      <c r="M541" s="157"/>
      <c r="T541" s="158"/>
      <c r="AT541" s="153" t="s">
        <v>207</v>
      </c>
      <c r="AU541" s="153" t="s">
        <v>86</v>
      </c>
      <c r="AV541" s="12" t="s">
        <v>86</v>
      </c>
      <c r="AW541" s="12" t="s">
        <v>30</v>
      </c>
      <c r="AX541" s="12" t="s">
        <v>73</v>
      </c>
      <c r="AY541" s="153" t="s">
        <v>199</v>
      </c>
    </row>
    <row r="542" spans="2:51" s="12" customFormat="1" ht="12">
      <c r="B542" s="151"/>
      <c r="D542" s="152" t="s">
        <v>207</v>
      </c>
      <c r="E542" s="153" t="s">
        <v>1</v>
      </c>
      <c r="F542" s="154" t="s">
        <v>604</v>
      </c>
      <c r="H542" s="155">
        <v>-2</v>
      </c>
      <c r="I542" s="156"/>
      <c r="L542" s="151"/>
      <c r="M542" s="157"/>
      <c r="T542" s="158"/>
      <c r="AT542" s="153" t="s">
        <v>207</v>
      </c>
      <c r="AU542" s="153" t="s">
        <v>86</v>
      </c>
      <c r="AV542" s="12" t="s">
        <v>86</v>
      </c>
      <c r="AW542" s="12" t="s">
        <v>30</v>
      </c>
      <c r="AX542" s="12" t="s">
        <v>73</v>
      </c>
      <c r="AY542" s="153" t="s">
        <v>199</v>
      </c>
    </row>
    <row r="543" spans="2:51" s="12" customFormat="1" ht="12">
      <c r="B543" s="151"/>
      <c r="D543" s="152" t="s">
        <v>207</v>
      </c>
      <c r="E543" s="153" t="s">
        <v>1</v>
      </c>
      <c r="F543" s="154" t="s">
        <v>608</v>
      </c>
      <c r="H543" s="155">
        <v>-2.2280000000000002</v>
      </c>
      <c r="I543" s="156"/>
      <c r="L543" s="151"/>
      <c r="M543" s="157"/>
      <c r="T543" s="158"/>
      <c r="AT543" s="153" t="s">
        <v>207</v>
      </c>
      <c r="AU543" s="153" t="s">
        <v>86</v>
      </c>
      <c r="AV543" s="12" t="s">
        <v>86</v>
      </c>
      <c r="AW543" s="12" t="s">
        <v>30</v>
      </c>
      <c r="AX543" s="12" t="s">
        <v>73</v>
      </c>
      <c r="AY543" s="153" t="s">
        <v>199</v>
      </c>
    </row>
    <row r="544" spans="2:51" s="12" customFormat="1" ht="12">
      <c r="B544" s="151"/>
      <c r="D544" s="152" t="s">
        <v>207</v>
      </c>
      <c r="E544" s="153" t="s">
        <v>1</v>
      </c>
      <c r="F544" s="154" t="s">
        <v>609</v>
      </c>
      <c r="H544" s="155">
        <v>1.073</v>
      </c>
      <c r="I544" s="156"/>
      <c r="L544" s="151"/>
      <c r="M544" s="157"/>
      <c r="T544" s="158"/>
      <c r="AT544" s="153" t="s">
        <v>207</v>
      </c>
      <c r="AU544" s="153" t="s">
        <v>86</v>
      </c>
      <c r="AV544" s="12" t="s">
        <v>86</v>
      </c>
      <c r="AW544" s="12" t="s">
        <v>30</v>
      </c>
      <c r="AX544" s="12" t="s">
        <v>73</v>
      </c>
      <c r="AY544" s="153" t="s">
        <v>199</v>
      </c>
    </row>
    <row r="545" spans="2:51" s="12" customFormat="1" ht="12">
      <c r="B545" s="151"/>
      <c r="D545" s="152" t="s">
        <v>207</v>
      </c>
      <c r="E545" s="153" t="s">
        <v>1</v>
      </c>
      <c r="F545" s="154" t="s">
        <v>618</v>
      </c>
      <c r="H545" s="155">
        <v>49.445</v>
      </c>
      <c r="I545" s="156"/>
      <c r="L545" s="151"/>
      <c r="M545" s="157"/>
      <c r="T545" s="158"/>
      <c r="AT545" s="153" t="s">
        <v>207</v>
      </c>
      <c r="AU545" s="153" t="s">
        <v>86</v>
      </c>
      <c r="AV545" s="12" t="s">
        <v>86</v>
      </c>
      <c r="AW545" s="12" t="s">
        <v>30</v>
      </c>
      <c r="AX545" s="12" t="s">
        <v>73</v>
      </c>
      <c r="AY545" s="153" t="s">
        <v>199</v>
      </c>
    </row>
    <row r="546" spans="2:51" s="12" customFormat="1" ht="12">
      <c r="B546" s="151"/>
      <c r="D546" s="152" t="s">
        <v>207</v>
      </c>
      <c r="E546" s="153" t="s">
        <v>1</v>
      </c>
      <c r="F546" s="154" t="s">
        <v>604</v>
      </c>
      <c r="H546" s="155">
        <v>-2</v>
      </c>
      <c r="I546" s="156"/>
      <c r="L546" s="151"/>
      <c r="M546" s="157"/>
      <c r="T546" s="158"/>
      <c r="AT546" s="153" t="s">
        <v>207</v>
      </c>
      <c r="AU546" s="153" t="s">
        <v>86</v>
      </c>
      <c r="AV546" s="12" t="s">
        <v>86</v>
      </c>
      <c r="AW546" s="12" t="s">
        <v>30</v>
      </c>
      <c r="AX546" s="12" t="s">
        <v>73</v>
      </c>
      <c r="AY546" s="153" t="s">
        <v>199</v>
      </c>
    </row>
    <row r="547" spans="2:51" s="12" customFormat="1" ht="12">
      <c r="B547" s="151"/>
      <c r="D547" s="152" t="s">
        <v>207</v>
      </c>
      <c r="E547" s="153" t="s">
        <v>1</v>
      </c>
      <c r="F547" s="154" t="s">
        <v>608</v>
      </c>
      <c r="H547" s="155">
        <v>-2.2280000000000002</v>
      </c>
      <c r="I547" s="156"/>
      <c r="L547" s="151"/>
      <c r="M547" s="157"/>
      <c r="T547" s="158"/>
      <c r="AT547" s="153" t="s">
        <v>207</v>
      </c>
      <c r="AU547" s="153" t="s">
        <v>86</v>
      </c>
      <c r="AV547" s="12" t="s">
        <v>86</v>
      </c>
      <c r="AW547" s="12" t="s">
        <v>30</v>
      </c>
      <c r="AX547" s="12" t="s">
        <v>73</v>
      </c>
      <c r="AY547" s="153" t="s">
        <v>199</v>
      </c>
    </row>
    <row r="548" spans="2:51" s="12" customFormat="1" ht="12">
      <c r="B548" s="151"/>
      <c r="D548" s="152" t="s">
        <v>207</v>
      </c>
      <c r="E548" s="153" t="s">
        <v>1</v>
      </c>
      <c r="F548" s="154" t="s">
        <v>609</v>
      </c>
      <c r="H548" s="155">
        <v>1.073</v>
      </c>
      <c r="I548" s="156"/>
      <c r="L548" s="151"/>
      <c r="M548" s="157"/>
      <c r="T548" s="158"/>
      <c r="AT548" s="153" t="s">
        <v>207</v>
      </c>
      <c r="AU548" s="153" t="s">
        <v>86</v>
      </c>
      <c r="AV548" s="12" t="s">
        <v>86</v>
      </c>
      <c r="AW548" s="12" t="s">
        <v>30</v>
      </c>
      <c r="AX548" s="12" t="s">
        <v>73</v>
      </c>
      <c r="AY548" s="153" t="s">
        <v>199</v>
      </c>
    </row>
    <row r="549" spans="2:51" s="12" customFormat="1" ht="12">
      <c r="B549" s="151"/>
      <c r="D549" s="152" t="s">
        <v>207</v>
      </c>
      <c r="E549" s="153" t="s">
        <v>1</v>
      </c>
      <c r="F549" s="154" t="s">
        <v>619</v>
      </c>
      <c r="H549" s="155">
        <v>29.725000000000001</v>
      </c>
      <c r="I549" s="156"/>
      <c r="L549" s="151"/>
      <c r="M549" s="157"/>
      <c r="T549" s="158"/>
      <c r="AT549" s="153" t="s">
        <v>207</v>
      </c>
      <c r="AU549" s="153" t="s">
        <v>86</v>
      </c>
      <c r="AV549" s="12" t="s">
        <v>86</v>
      </c>
      <c r="AW549" s="12" t="s">
        <v>30</v>
      </c>
      <c r="AX549" s="12" t="s">
        <v>73</v>
      </c>
      <c r="AY549" s="153" t="s">
        <v>199</v>
      </c>
    </row>
    <row r="550" spans="2:51" s="12" customFormat="1" ht="12">
      <c r="B550" s="151"/>
      <c r="D550" s="152" t="s">
        <v>207</v>
      </c>
      <c r="E550" s="153" t="s">
        <v>1</v>
      </c>
      <c r="F550" s="154" t="s">
        <v>616</v>
      </c>
      <c r="H550" s="155">
        <v>-1.8</v>
      </c>
      <c r="I550" s="156"/>
      <c r="L550" s="151"/>
      <c r="M550" s="157"/>
      <c r="T550" s="158"/>
      <c r="AT550" s="153" t="s">
        <v>207</v>
      </c>
      <c r="AU550" s="153" t="s">
        <v>86</v>
      </c>
      <c r="AV550" s="12" t="s">
        <v>86</v>
      </c>
      <c r="AW550" s="12" t="s">
        <v>30</v>
      </c>
      <c r="AX550" s="12" t="s">
        <v>73</v>
      </c>
      <c r="AY550" s="153" t="s">
        <v>199</v>
      </c>
    </row>
    <row r="551" spans="2:51" s="12" customFormat="1" ht="12">
      <c r="B551" s="151"/>
      <c r="D551" s="152" t="s">
        <v>207</v>
      </c>
      <c r="E551" s="153" t="s">
        <v>1</v>
      </c>
      <c r="F551" s="154" t="s">
        <v>620</v>
      </c>
      <c r="H551" s="155">
        <v>29.725000000000001</v>
      </c>
      <c r="I551" s="156"/>
      <c r="L551" s="151"/>
      <c r="M551" s="157"/>
      <c r="T551" s="158"/>
      <c r="AT551" s="153" t="s">
        <v>207</v>
      </c>
      <c r="AU551" s="153" t="s">
        <v>86</v>
      </c>
      <c r="AV551" s="12" t="s">
        <v>86</v>
      </c>
      <c r="AW551" s="12" t="s">
        <v>30</v>
      </c>
      <c r="AX551" s="12" t="s">
        <v>73</v>
      </c>
      <c r="AY551" s="153" t="s">
        <v>199</v>
      </c>
    </row>
    <row r="552" spans="2:51" s="12" customFormat="1" ht="12">
      <c r="B552" s="151"/>
      <c r="D552" s="152" t="s">
        <v>207</v>
      </c>
      <c r="E552" s="153" t="s">
        <v>1</v>
      </c>
      <c r="F552" s="154" t="s">
        <v>616</v>
      </c>
      <c r="H552" s="155">
        <v>-1.8</v>
      </c>
      <c r="I552" s="156"/>
      <c r="L552" s="151"/>
      <c r="M552" s="157"/>
      <c r="T552" s="158"/>
      <c r="AT552" s="153" t="s">
        <v>207</v>
      </c>
      <c r="AU552" s="153" t="s">
        <v>86</v>
      </c>
      <c r="AV552" s="12" t="s">
        <v>86</v>
      </c>
      <c r="AW552" s="12" t="s">
        <v>30</v>
      </c>
      <c r="AX552" s="12" t="s">
        <v>73</v>
      </c>
      <c r="AY552" s="153" t="s">
        <v>199</v>
      </c>
    </row>
    <row r="553" spans="2:51" s="12" customFormat="1" ht="12">
      <c r="B553" s="151"/>
      <c r="D553" s="152" t="s">
        <v>207</v>
      </c>
      <c r="E553" s="153" t="s">
        <v>1</v>
      </c>
      <c r="F553" s="154" t="s">
        <v>621</v>
      </c>
      <c r="H553" s="155">
        <v>49.445</v>
      </c>
      <c r="I553" s="156"/>
      <c r="L553" s="151"/>
      <c r="M553" s="157"/>
      <c r="T553" s="158"/>
      <c r="AT553" s="153" t="s">
        <v>207</v>
      </c>
      <c r="AU553" s="153" t="s">
        <v>86</v>
      </c>
      <c r="AV553" s="12" t="s">
        <v>86</v>
      </c>
      <c r="AW553" s="12" t="s">
        <v>30</v>
      </c>
      <c r="AX553" s="12" t="s">
        <v>73</v>
      </c>
      <c r="AY553" s="153" t="s">
        <v>199</v>
      </c>
    </row>
    <row r="554" spans="2:51" s="12" customFormat="1" ht="12">
      <c r="B554" s="151"/>
      <c r="D554" s="152" t="s">
        <v>207</v>
      </c>
      <c r="E554" s="153" t="s">
        <v>1</v>
      </c>
      <c r="F554" s="154" t="s">
        <v>616</v>
      </c>
      <c r="H554" s="155">
        <v>-1.8</v>
      </c>
      <c r="I554" s="156"/>
      <c r="L554" s="151"/>
      <c r="M554" s="157"/>
      <c r="T554" s="158"/>
      <c r="AT554" s="153" t="s">
        <v>207</v>
      </c>
      <c r="AU554" s="153" t="s">
        <v>86</v>
      </c>
      <c r="AV554" s="12" t="s">
        <v>86</v>
      </c>
      <c r="AW554" s="12" t="s">
        <v>30</v>
      </c>
      <c r="AX554" s="12" t="s">
        <v>73</v>
      </c>
      <c r="AY554" s="153" t="s">
        <v>199</v>
      </c>
    </row>
    <row r="555" spans="2:51" s="12" customFormat="1" ht="12">
      <c r="B555" s="151"/>
      <c r="D555" s="152" t="s">
        <v>207</v>
      </c>
      <c r="E555" s="153" t="s">
        <v>1</v>
      </c>
      <c r="F555" s="154" t="s">
        <v>604</v>
      </c>
      <c r="H555" s="155">
        <v>-2</v>
      </c>
      <c r="I555" s="156"/>
      <c r="L555" s="151"/>
      <c r="M555" s="157"/>
      <c r="T555" s="158"/>
      <c r="AT555" s="153" t="s">
        <v>207</v>
      </c>
      <c r="AU555" s="153" t="s">
        <v>86</v>
      </c>
      <c r="AV555" s="12" t="s">
        <v>86</v>
      </c>
      <c r="AW555" s="12" t="s">
        <v>30</v>
      </c>
      <c r="AX555" s="12" t="s">
        <v>73</v>
      </c>
      <c r="AY555" s="153" t="s">
        <v>199</v>
      </c>
    </row>
    <row r="556" spans="2:51" s="12" customFormat="1" ht="12">
      <c r="B556" s="151"/>
      <c r="D556" s="152" t="s">
        <v>207</v>
      </c>
      <c r="E556" s="153" t="s">
        <v>1</v>
      </c>
      <c r="F556" s="154" t="s">
        <v>608</v>
      </c>
      <c r="H556" s="155">
        <v>-2.2280000000000002</v>
      </c>
      <c r="I556" s="156"/>
      <c r="L556" s="151"/>
      <c r="M556" s="157"/>
      <c r="T556" s="158"/>
      <c r="AT556" s="153" t="s">
        <v>207</v>
      </c>
      <c r="AU556" s="153" t="s">
        <v>86</v>
      </c>
      <c r="AV556" s="12" t="s">
        <v>86</v>
      </c>
      <c r="AW556" s="12" t="s">
        <v>30</v>
      </c>
      <c r="AX556" s="12" t="s">
        <v>73</v>
      </c>
      <c r="AY556" s="153" t="s">
        <v>199</v>
      </c>
    </row>
    <row r="557" spans="2:51" s="12" customFormat="1" ht="12">
      <c r="B557" s="151"/>
      <c r="D557" s="152" t="s">
        <v>207</v>
      </c>
      <c r="E557" s="153" t="s">
        <v>1</v>
      </c>
      <c r="F557" s="154" t="s">
        <v>609</v>
      </c>
      <c r="H557" s="155">
        <v>1.073</v>
      </c>
      <c r="I557" s="156"/>
      <c r="L557" s="151"/>
      <c r="M557" s="157"/>
      <c r="T557" s="158"/>
      <c r="AT557" s="153" t="s">
        <v>207</v>
      </c>
      <c r="AU557" s="153" t="s">
        <v>86</v>
      </c>
      <c r="AV557" s="12" t="s">
        <v>86</v>
      </c>
      <c r="AW557" s="12" t="s">
        <v>30</v>
      </c>
      <c r="AX557" s="12" t="s">
        <v>73</v>
      </c>
      <c r="AY557" s="153" t="s">
        <v>199</v>
      </c>
    </row>
    <row r="558" spans="2:51" s="12" customFormat="1" ht="12">
      <c r="B558" s="151"/>
      <c r="D558" s="152" t="s">
        <v>207</v>
      </c>
      <c r="E558" s="153" t="s">
        <v>1</v>
      </c>
      <c r="F558" s="154" t="s">
        <v>622</v>
      </c>
      <c r="H558" s="155">
        <v>82.504999999999995</v>
      </c>
      <c r="I558" s="156"/>
      <c r="L558" s="151"/>
      <c r="M558" s="157"/>
      <c r="T558" s="158"/>
      <c r="AT558" s="153" t="s">
        <v>207</v>
      </c>
      <c r="AU558" s="153" t="s">
        <v>86</v>
      </c>
      <c r="AV558" s="12" t="s">
        <v>86</v>
      </c>
      <c r="AW558" s="12" t="s">
        <v>30</v>
      </c>
      <c r="AX558" s="12" t="s">
        <v>73</v>
      </c>
      <c r="AY558" s="153" t="s">
        <v>199</v>
      </c>
    </row>
    <row r="559" spans="2:51" s="12" customFormat="1" ht="12">
      <c r="B559" s="151"/>
      <c r="D559" s="152" t="s">
        <v>207</v>
      </c>
      <c r="E559" s="153" t="s">
        <v>1</v>
      </c>
      <c r="F559" s="154" t="s">
        <v>623</v>
      </c>
      <c r="H559" s="155">
        <v>-14</v>
      </c>
      <c r="I559" s="156"/>
      <c r="L559" s="151"/>
      <c r="M559" s="157"/>
      <c r="T559" s="158"/>
      <c r="AT559" s="153" t="s">
        <v>207</v>
      </c>
      <c r="AU559" s="153" t="s">
        <v>86</v>
      </c>
      <c r="AV559" s="12" t="s">
        <v>86</v>
      </c>
      <c r="AW559" s="12" t="s">
        <v>30</v>
      </c>
      <c r="AX559" s="12" t="s">
        <v>73</v>
      </c>
      <c r="AY559" s="153" t="s">
        <v>199</v>
      </c>
    </row>
    <row r="560" spans="2:51" s="12" customFormat="1" ht="12">
      <c r="B560" s="151"/>
      <c r="D560" s="152" t="s">
        <v>207</v>
      </c>
      <c r="E560" s="153" t="s">
        <v>1</v>
      </c>
      <c r="F560" s="154" t="s">
        <v>624</v>
      </c>
      <c r="H560" s="155">
        <v>-2.452</v>
      </c>
      <c r="I560" s="156"/>
      <c r="L560" s="151"/>
      <c r="M560" s="157"/>
      <c r="T560" s="158"/>
      <c r="AT560" s="153" t="s">
        <v>207</v>
      </c>
      <c r="AU560" s="153" t="s">
        <v>86</v>
      </c>
      <c r="AV560" s="12" t="s">
        <v>86</v>
      </c>
      <c r="AW560" s="12" t="s">
        <v>30</v>
      </c>
      <c r="AX560" s="12" t="s">
        <v>73</v>
      </c>
      <c r="AY560" s="153" t="s">
        <v>199</v>
      </c>
    </row>
    <row r="561" spans="2:51" s="12" customFormat="1" ht="12">
      <c r="B561" s="151"/>
      <c r="D561" s="152" t="s">
        <v>207</v>
      </c>
      <c r="E561" s="153" t="s">
        <v>1</v>
      </c>
      <c r="F561" s="154" t="s">
        <v>625</v>
      </c>
      <c r="H561" s="155">
        <v>1.373</v>
      </c>
      <c r="I561" s="156"/>
      <c r="L561" s="151"/>
      <c r="M561" s="157"/>
      <c r="T561" s="158"/>
      <c r="AT561" s="153" t="s">
        <v>207</v>
      </c>
      <c r="AU561" s="153" t="s">
        <v>86</v>
      </c>
      <c r="AV561" s="12" t="s">
        <v>86</v>
      </c>
      <c r="AW561" s="12" t="s">
        <v>30</v>
      </c>
      <c r="AX561" s="12" t="s">
        <v>73</v>
      </c>
      <c r="AY561" s="153" t="s">
        <v>199</v>
      </c>
    </row>
    <row r="562" spans="2:51" s="12" customFormat="1" ht="12">
      <c r="B562" s="151"/>
      <c r="D562" s="152" t="s">
        <v>207</v>
      </c>
      <c r="E562" s="153" t="s">
        <v>1</v>
      </c>
      <c r="F562" s="154" t="s">
        <v>626</v>
      </c>
      <c r="H562" s="155">
        <v>49.445</v>
      </c>
      <c r="I562" s="156"/>
      <c r="L562" s="151"/>
      <c r="M562" s="157"/>
      <c r="T562" s="158"/>
      <c r="AT562" s="153" t="s">
        <v>207</v>
      </c>
      <c r="AU562" s="153" t="s">
        <v>86</v>
      </c>
      <c r="AV562" s="12" t="s">
        <v>86</v>
      </c>
      <c r="AW562" s="12" t="s">
        <v>30</v>
      </c>
      <c r="AX562" s="12" t="s">
        <v>73</v>
      </c>
      <c r="AY562" s="153" t="s">
        <v>199</v>
      </c>
    </row>
    <row r="563" spans="2:51" s="12" customFormat="1" ht="12">
      <c r="B563" s="151"/>
      <c r="D563" s="152" t="s">
        <v>207</v>
      </c>
      <c r="E563" s="153" t="s">
        <v>1</v>
      </c>
      <c r="F563" s="154" t="s">
        <v>616</v>
      </c>
      <c r="H563" s="155">
        <v>-1.8</v>
      </c>
      <c r="I563" s="156"/>
      <c r="L563" s="151"/>
      <c r="M563" s="157"/>
      <c r="T563" s="158"/>
      <c r="AT563" s="153" t="s">
        <v>207</v>
      </c>
      <c r="AU563" s="153" t="s">
        <v>86</v>
      </c>
      <c r="AV563" s="12" t="s">
        <v>86</v>
      </c>
      <c r="AW563" s="12" t="s">
        <v>30</v>
      </c>
      <c r="AX563" s="12" t="s">
        <v>73</v>
      </c>
      <c r="AY563" s="153" t="s">
        <v>199</v>
      </c>
    </row>
    <row r="564" spans="2:51" s="12" customFormat="1" ht="12">
      <c r="B564" s="151"/>
      <c r="D564" s="152" t="s">
        <v>207</v>
      </c>
      <c r="E564" s="153" t="s">
        <v>1</v>
      </c>
      <c r="F564" s="154" t="s">
        <v>604</v>
      </c>
      <c r="H564" s="155">
        <v>-2</v>
      </c>
      <c r="I564" s="156"/>
      <c r="L564" s="151"/>
      <c r="M564" s="157"/>
      <c r="T564" s="158"/>
      <c r="AT564" s="153" t="s">
        <v>207</v>
      </c>
      <c r="AU564" s="153" t="s">
        <v>86</v>
      </c>
      <c r="AV564" s="12" t="s">
        <v>86</v>
      </c>
      <c r="AW564" s="12" t="s">
        <v>30</v>
      </c>
      <c r="AX564" s="12" t="s">
        <v>73</v>
      </c>
      <c r="AY564" s="153" t="s">
        <v>199</v>
      </c>
    </row>
    <row r="565" spans="2:51" s="12" customFormat="1" ht="12">
      <c r="B565" s="151"/>
      <c r="D565" s="152" t="s">
        <v>207</v>
      </c>
      <c r="E565" s="153" t="s">
        <v>1</v>
      </c>
      <c r="F565" s="154" t="s">
        <v>608</v>
      </c>
      <c r="H565" s="155">
        <v>-2.2280000000000002</v>
      </c>
      <c r="I565" s="156"/>
      <c r="L565" s="151"/>
      <c r="M565" s="157"/>
      <c r="T565" s="158"/>
      <c r="AT565" s="153" t="s">
        <v>207</v>
      </c>
      <c r="AU565" s="153" t="s">
        <v>86</v>
      </c>
      <c r="AV565" s="12" t="s">
        <v>86</v>
      </c>
      <c r="AW565" s="12" t="s">
        <v>30</v>
      </c>
      <c r="AX565" s="12" t="s">
        <v>73</v>
      </c>
      <c r="AY565" s="153" t="s">
        <v>199</v>
      </c>
    </row>
    <row r="566" spans="2:51" s="12" customFormat="1" ht="12">
      <c r="B566" s="151"/>
      <c r="D566" s="152" t="s">
        <v>207</v>
      </c>
      <c r="E566" s="153" t="s">
        <v>1</v>
      </c>
      <c r="F566" s="154" t="s">
        <v>609</v>
      </c>
      <c r="H566" s="155">
        <v>1.073</v>
      </c>
      <c r="I566" s="156"/>
      <c r="L566" s="151"/>
      <c r="M566" s="157"/>
      <c r="T566" s="158"/>
      <c r="AT566" s="153" t="s">
        <v>207</v>
      </c>
      <c r="AU566" s="153" t="s">
        <v>86</v>
      </c>
      <c r="AV566" s="12" t="s">
        <v>86</v>
      </c>
      <c r="AW566" s="12" t="s">
        <v>30</v>
      </c>
      <c r="AX566" s="12" t="s">
        <v>73</v>
      </c>
      <c r="AY566" s="153" t="s">
        <v>199</v>
      </c>
    </row>
    <row r="567" spans="2:51" s="12" customFormat="1" ht="12">
      <c r="B567" s="151"/>
      <c r="D567" s="152" t="s">
        <v>207</v>
      </c>
      <c r="E567" s="153" t="s">
        <v>1</v>
      </c>
      <c r="F567" s="154" t="s">
        <v>627</v>
      </c>
      <c r="H567" s="155">
        <v>29.725000000000001</v>
      </c>
      <c r="I567" s="156"/>
      <c r="L567" s="151"/>
      <c r="M567" s="157"/>
      <c r="T567" s="158"/>
      <c r="AT567" s="153" t="s">
        <v>207</v>
      </c>
      <c r="AU567" s="153" t="s">
        <v>86</v>
      </c>
      <c r="AV567" s="12" t="s">
        <v>86</v>
      </c>
      <c r="AW567" s="12" t="s">
        <v>30</v>
      </c>
      <c r="AX567" s="12" t="s">
        <v>73</v>
      </c>
      <c r="AY567" s="153" t="s">
        <v>199</v>
      </c>
    </row>
    <row r="568" spans="2:51" s="12" customFormat="1" ht="12">
      <c r="B568" s="151"/>
      <c r="D568" s="152" t="s">
        <v>207</v>
      </c>
      <c r="E568" s="153" t="s">
        <v>1</v>
      </c>
      <c r="F568" s="154" t="s">
        <v>616</v>
      </c>
      <c r="H568" s="155">
        <v>-1.8</v>
      </c>
      <c r="I568" s="156"/>
      <c r="L568" s="151"/>
      <c r="M568" s="157"/>
      <c r="T568" s="158"/>
      <c r="AT568" s="153" t="s">
        <v>207</v>
      </c>
      <c r="AU568" s="153" t="s">
        <v>86</v>
      </c>
      <c r="AV568" s="12" t="s">
        <v>86</v>
      </c>
      <c r="AW568" s="12" t="s">
        <v>30</v>
      </c>
      <c r="AX568" s="12" t="s">
        <v>73</v>
      </c>
      <c r="AY568" s="153" t="s">
        <v>199</v>
      </c>
    </row>
    <row r="569" spans="2:51" s="12" customFormat="1" ht="12">
      <c r="B569" s="151"/>
      <c r="D569" s="152" t="s">
        <v>207</v>
      </c>
      <c r="E569" s="153" t="s">
        <v>1</v>
      </c>
      <c r="F569" s="154" t="s">
        <v>628</v>
      </c>
      <c r="H569" s="155">
        <v>29.434999999999999</v>
      </c>
      <c r="I569" s="156"/>
      <c r="L569" s="151"/>
      <c r="M569" s="157"/>
      <c r="T569" s="158"/>
      <c r="AT569" s="153" t="s">
        <v>207</v>
      </c>
      <c r="AU569" s="153" t="s">
        <v>86</v>
      </c>
      <c r="AV569" s="12" t="s">
        <v>86</v>
      </c>
      <c r="AW569" s="12" t="s">
        <v>30</v>
      </c>
      <c r="AX569" s="12" t="s">
        <v>73</v>
      </c>
      <c r="AY569" s="153" t="s">
        <v>199</v>
      </c>
    </row>
    <row r="570" spans="2:51" s="12" customFormat="1" ht="12">
      <c r="B570" s="151"/>
      <c r="D570" s="152" t="s">
        <v>207</v>
      </c>
      <c r="E570" s="153" t="s">
        <v>1</v>
      </c>
      <c r="F570" s="154" t="s">
        <v>616</v>
      </c>
      <c r="H570" s="155">
        <v>-1.8</v>
      </c>
      <c r="I570" s="156"/>
      <c r="L570" s="151"/>
      <c r="M570" s="157"/>
      <c r="T570" s="158"/>
      <c r="AT570" s="153" t="s">
        <v>207</v>
      </c>
      <c r="AU570" s="153" t="s">
        <v>86</v>
      </c>
      <c r="AV570" s="12" t="s">
        <v>86</v>
      </c>
      <c r="AW570" s="12" t="s">
        <v>30</v>
      </c>
      <c r="AX570" s="12" t="s">
        <v>73</v>
      </c>
      <c r="AY570" s="153" t="s">
        <v>199</v>
      </c>
    </row>
    <row r="571" spans="2:51" s="12" customFormat="1" ht="12">
      <c r="B571" s="151"/>
      <c r="D571" s="152" t="s">
        <v>207</v>
      </c>
      <c r="E571" s="153" t="s">
        <v>1</v>
      </c>
      <c r="F571" s="154" t="s">
        <v>629</v>
      </c>
      <c r="H571" s="155">
        <v>49.445</v>
      </c>
      <c r="I571" s="156"/>
      <c r="L571" s="151"/>
      <c r="M571" s="157"/>
      <c r="T571" s="158"/>
      <c r="AT571" s="153" t="s">
        <v>207</v>
      </c>
      <c r="AU571" s="153" t="s">
        <v>86</v>
      </c>
      <c r="AV571" s="12" t="s">
        <v>86</v>
      </c>
      <c r="AW571" s="12" t="s">
        <v>30</v>
      </c>
      <c r="AX571" s="12" t="s">
        <v>73</v>
      </c>
      <c r="AY571" s="153" t="s">
        <v>199</v>
      </c>
    </row>
    <row r="572" spans="2:51" s="12" customFormat="1" ht="12">
      <c r="B572" s="151"/>
      <c r="D572" s="152" t="s">
        <v>207</v>
      </c>
      <c r="E572" s="153" t="s">
        <v>1</v>
      </c>
      <c r="F572" s="154" t="s">
        <v>604</v>
      </c>
      <c r="H572" s="155">
        <v>-2</v>
      </c>
      <c r="I572" s="156"/>
      <c r="L572" s="151"/>
      <c r="M572" s="157"/>
      <c r="T572" s="158"/>
      <c r="AT572" s="153" t="s">
        <v>207</v>
      </c>
      <c r="AU572" s="153" t="s">
        <v>86</v>
      </c>
      <c r="AV572" s="12" t="s">
        <v>86</v>
      </c>
      <c r="AW572" s="12" t="s">
        <v>30</v>
      </c>
      <c r="AX572" s="12" t="s">
        <v>73</v>
      </c>
      <c r="AY572" s="153" t="s">
        <v>199</v>
      </c>
    </row>
    <row r="573" spans="2:51" s="12" customFormat="1" ht="12">
      <c r="B573" s="151"/>
      <c r="D573" s="152" t="s">
        <v>207</v>
      </c>
      <c r="E573" s="153" t="s">
        <v>1</v>
      </c>
      <c r="F573" s="154" t="s">
        <v>608</v>
      </c>
      <c r="H573" s="155">
        <v>-2.2280000000000002</v>
      </c>
      <c r="I573" s="156"/>
      <c r="L573" s="151"/>
      <c r="M573" s="157"/>
      <c r="T573" s="158"/>
      <c r="AT573" s="153" t="s">
        <v>207</v>
      </c>
      <c r="AU573" s="153" t="s">
        <v>86</v>
      </c>
      <c r="AV573" s="12" t="s">
        <v>86</v>
      </c>
      <c r="AW573" s="12" t="s">
        <v>30</v>
      </c>
      <c r="AX573" s="12" t="s">
        <v>73</v>
      </c>
      <c r="AY573" s="153" t="s">
        <v>199</v>
      </c>
    </row>
    <row r="574" spans="2:51" s="12" customFormat="1" ht="12">
      <c r="B574" s="151"/>
      <c r="D574" s="152" t="s">
        <v>207</v>
      </c>
      <c r="E574" s="153" t="s">
        <v>1</v>
      </c>
      <c r="F574" s="154" t="s">
        <v>609</v>
      </c>
      <c r="H574" s="155">
        <v>1.073</v>
      </c>
      <c r="I574" s="156"/>
      <c r="L574" s="151"/>
      <c r="M574" s="157"/>
      <c r="T574" s="158"/>
      <c r="AT574" s="153" t="s">
        <v>207</v>
      </c>
      <c r="AU574" s="153" t="s">
        <v>86</v>
      </c>
      <c r="AV574" s="12" t="s">
        <v>86</v>
      </c>
      <c r="AW574" s="12" t="s">
        <v>30</v>
      </c>
      <c r="AX574" s="12" t="s">
        <v>73</v>
      </c>
      <c r="AY574" s="153" t="s">
        <v>199</v>
      </c>
    </row>
    <row r="575" spans="2:51" s="12" customFormat="1" ht="12">
      <c r="B575" s="151"/>
      <c r="D575" s="152" t="s">
        <v>207</v>
      </c>
      <c r="E575" s="153" t="s">
        <v>1</v>
      </c>
      <c r="F575" s="154" t="s">
        <v>630</v>
      </c>
      <c r="H575" s="155">
        <v>49.445</v>
      </c>
      <c r="I575" s="156"/>
      <c r="L575" s="151"/>
      <c r="M575" s="157"/>
      <c r="T575" s="158"/>
      <c r="AT575" s="153" t="s">
        <v>207</v>
      </c>
      <c r="AU575" s="153" t="s">
        <v>86</v>
      </c>
      <c r="AV575" s="12" t="s">
        <v>86</v>
      </c>
      <c r="AW575" s="12" t="s">
        <v>30</v>
      </c>
      <c r="AX575" s="12" t="s">
        <v>73</v>
      </c>
      <c r="AY575" s="153" t="s">
        <v>199</v>
      </c>
    </row>
    <row r="576" spans="2:51" s="12" customFormat="1" ht="12">
      <c r="B576" s="151"/>
      <c r="D576" s="152" t="s">
        <v>207</v>
      </c>
      <c r="E576" s="153" t="s">
        <v>1</v>
      </c>
      <c r="F576" s="154" t="s">
        <v>604</v>
      </c>
      <c r="H576" s="155">
        <v>-2</v>
      </c>
      <c r="I576" s="156"/>
      <c r="L576" s="151"/>
      <c r="M576" s="157"/>
      <c r="T576" s="158"/>
      <c r="AT576" s="153" t="s">
        <v>207</v>
      </c>
      <c r="AU576" s="153" t="s">
        <v>86</v>
      </c>
      <c r="AV576" s="12" t="s">
        <v>86</v>
      </c>
      <c r="AW576" s="12" t="s">
        <v>30</v>
      </c>
      <c r="AX576" s="12" t="s">
        <v>73</v>
      </c>
      <c r="AY576" s="153" t="s">
        <v>199</v>
      </c>
    </row>
    <row r="577" spans="2:65" s="12" customFormat="1" ht="12">
      <c r="B577" s="151"/>
      <c r="D577" s="152" t="s">
        <v>207</v>
      </c>
      <c r="E577" s="153" t="s">
        <v>1</v>
      </c>
      <c r="F577" s="154" t="s">
        <v>608</v>
      </c>
      <c r="H577" s="155">
        <v>-2.2280000000000002</v>
      </c>
      <c r="I577" s="156"/>
      <c r="L577" s="151"/>
      <c r="M577" s="157"/>
      <c r="T577" s="158"/>
      <c r="AT577" s="153" t="s">
        <v>207</v>
      </c>
      <c r="AU577" s="153" t="s">
        <v>86</v>
      </c>
      <c r="AV577" s="12" t="s">
        <v>86</v>
      </c>
      <c r="AW577" s="12" t="s">
        <v>30</v>
      </c>
      <c r="AX577" s="12" t="s">
        <v>73</v>
      </c>
      <c r="AY577" s="153" t="s">
        <v>199</v>
      </c>
    </row>
    <row r="578" spans="2:65" s="12" customFormat="1" ht="12">
      <c r="B578" s="151"/>
      <c r="D578" s="152" t="s">
        <v>207</v>
      </c>
      <c r="E578" s="153" t="s">
        <v>1</v>
      </c>
      <c r="F578" s="154" t="s">
        <v>609</v>
      </c>
      <c r="H578" s="155">
        <v>1.073</v>
      </c>
      <c r="I578" s="156"/>
      <c r="L578" s="151"/>
      <c r="M578" s="157"/>
      <c r="T578" s="158"/>
      <c r="AT578" s="153" t="s">
        <v>207</v>
      </c>
      <c r="AU578" s="153" t="s">
        <v>86</v>
      </c>
      <c r="AV578" s="12" t="s">
        <v>86</v>
      </c>
      <c r="AW578" s="12" t="s">
        <v>30</v>
      </c>
      <c r="AX578" s="12" t="s">
        <v>73</v>
      </c>
      <c r="AY578" s="153" t="s">
        <v>199</v>
      </c>
    </row>
    <row r="579" spans="2:65" s="12" customFormat="1" ht="12">
      <c r="B579" s="151"/>
      <c r="D579" s="152" t="s">
        <v>207</v>
      </c>
      <c r="E579" s="153" t="s">
        <v>1</v>
      </c>
      <c r="F579" s="154" t="s">
        <v>631</v>
      </c>
      <c r="H579" s="155">
        <v>32.19</v>
      </c>
      <c r="I579" s="156"/>
      <c r="L579" s="151"/>
      <c r="M579" s="157"/>
      <c r="T579" s="158"/>
      <c r="AT579" s="153" t="s">
        <v>207</v>
      </c>
      <c r="AU579" s="153" t="s">
        <v>86</v>
      </c>
      <c r="AV579" s="12" t="s">
        <v>86</v>
      </c>
      <c r="AW579" s="12" t="s">
        <v>30</v>
      </c>
      <c r="AX579" s="12" t="s">
        <v>73</v>
      </c>
      <c r="AY579" s="153" t="s">
        <v>199</v>
      </c>
    </row>
    <row r="580" spans="2:65" s="12" customFormat="1" ht="12">
      <c r="B580" s="151"/>
      <c r="D580" s="152" t="s">
        <v>207</v>
      </c>
      <c r="E580" s="153" t="s">
        <v>1</v>
      </c>
      <c r="F580" s="154" t="s">
        <v>616</v>
      </c>
      <c r="H580" s="155">
        <v>-1.8</v>
      </c>
      <c r="I580" s="156"/>
      <c r="L580" s="151"/>
      <c r="M580" s="157"/>
      <c r="T580" s="158"/>
      <c r="AT580" s="153" t="s">
        <v>207</v>
      </c>
      <c r="AU580" s="153" t="s">
        <v>86</v>
      </c>
      <c r="AV580" s="12" t="s">
        <v>86</v>
      </c>
      <c r="AW580" s="12" t="s">
        <v>30</v>
      </c>
      <c r="AX580" s="12" t="s">
        <v>73</v>
      </c>
      <c r="AY580" s="153" t="s">
        <v>199</v>
      </c>
    </row>
    <row r="581" spans="2:65" s="12" customFormat="1" ht="12">
      <c r="B581" s="151"/>
      <c r="D581" s="152" t="s">
        <v>207</v>
      </c>
      <c r="E581" s="153" t="s">
        <v>1</v>
      </c>
      <c r="F581" s="154" t="s">
        <v>632</v>
      </c>
      <c r="H581" s="155">
        <v>18.850000000000001</v>
      </c>
      <c r="I581" s="156"/>
      <c r="L581" s="151"/>
      <c r="M581" s="157"/>
      <c r="T581" s="158"/>
      <c r="AT581" s="153" t="s">
        <v>207</v>
      </c>
      <c r="AU581" s="153" t="s">
        <v>86</v>
      </c>
      <c r="AV581" s="12" t="s">
        <v>86</v>
      </c>
      <c r="AW581" s="12" t="s">
        <v>30</v>
      </c>
      <c r="AX581" s="12" t="s">
        <v>73</v>
      </c>
      <c r="AY581" s="153" t="s">
        <v>199</v>
      </c>
    </row>
    <row r="582" spans="2:65" s="12" customFormat="1" ht="12">
      <c r="B582" s="151"/>
      <c r="D582" s="152" t="s">
        <v>207</v>
      </c>
      <c r="E582" s="153" t="s">
        <v>1</v>
      </c>
      <c r="F582" s="154" t="s">
        <v>606</v>
      </c>
      <c r="H582" s="155">
        <v>-1.4</v>
      </c>
      <c r="I582" s="156"/>
      <c r="L582" s="151"/>
      <c r="M582" s="157"/>
      <c r="T582" s="158"/>
      <c r="AT582" s="153" t="s">
        <v>207</v>
      </c>
      <c r="AU582" s="153" t="s">
        <v>86</v>
      </c>
      <c r="AV582" s="12" t="s">
        <v>86</v>
      </c>
      <c r="AW582" s="12" t="s">
        <v>30</v>
      </c>
      <c r="AX582" s="12" t="s">
        <v>73</v>
      </c>
      <c r="AY582" s="153" t="s">
        <v>199</v>
      </c>
    </row>
    <row r="583" spans="2:65" s="12" customFormat="1" ht="12">
      <c r="B583" s="151"/>
      <c r="D583" s="152" t="s">
        <v>207</v>
      </c>
      <c r="E583" s="153" t="s">
        <v>1</v>
      </c>
      <c r="F583" s="154" t="s">
        <v>633</v>
      </c>
      <c r="H583" s="155">
        <v>19.864999999999998</v>
      </c>
      <c r="I583" s="156"/>
      <c r="L583" s="151"/>
      <c r="M583" s="157"/>
      <c r="T583" s="158"/>
      <c r="AT583" s="153" t="s">
        <v>207</v>
      </c>
      <c r="AU583" s="153" t="s">
        <v>86</v>
      </c>
      <c r="AV583" s="12" t="s">
        <v>86</v>
      </c>
      <c r="AW583" s="12" t="s">
        <v>30</v>
      </c>
      <c r="AX583" s="12" t="s">
        <v>73</v>
      </c>
      <c r="AY583" s="153" t="s">
        <v>199</v>
      </c>
    </row>
    <row r="584" spans="2:65" s="12" customFormat="1" ht="12">
      <c r="B584" s="151"/>
      <c r="D584" s="152" t="s">
        <v>207</v>
      </c>
      <c r="E584" s="153" t="s">
        <v>1</v>
      </c>
      <c r="F584" s="154" t="s">
        <v>611</v>
      </c>
      <c r="H584" s="155">
        <v>-2.8</v>
      </c>
      <c r="I584" s="156"/>
      <c r="L584" s="151"/>
      <c r="M584" s="157"/>
      <c r="T584" s="158"/>
      <c r="AT584" s="153" t="s">
        <v>207</v>
      </c>
      <c r="AU584" s="153" t="s">
        <v>86</v>
      </c>
      <c r="AV584" s="12" t="s">
        <v>86</v>
      </c>
      <c r="AW584" s="12" t="s">
        <v>30</v>
      </c>
      <c r="AX584" s="12" t="s">
        <v>73</v>
      </c>
      <c r="AY584" s="153" t="s">
        <v>199</v>
      </c>
    </row>
    <row r="585" spans="2:65" s="13" customFormat="1" ht="12">
      <c r="B585" s="159"/>
      <c r="D585" s="152" t="s">
        <v>207</v>
      </c>
      <c r="E585" s="160" t="s">
        <v>1</v>
      </c>
      <c r="F585" s="161" t="s">
        <v>209</v>
      </c>
      <c r="H585" s="162">
        <v>777.85300000000097</v>
      </c>
      <c r="I585" s="163"/>
      <c r="L585" s="159"/>
      <c r="M585" s="164"/>
      <c r="T585" s="165"/>
      <c r="AT585" s="160" t="s">
        <v>207</v>
      </c>
      <c r="AU585" s="160" t="s">
        <v>86</v>
      </c>
      <c r="AV585" s="13" t="s">
        <v>205</v>
      </c>
      <c r="AW585" s="13" t="s">
        <v>30</v>
      </c>
      <c r="AX585" s="13" t="s">
        <v>80</v>
      </c>
      <c r="AY585" s="160" t="s">
        <v>199</v>
      </c>
    </row>
    <row r="586" spans="2:65" s="1" customFormat="1" ht="24.25" customHeight="1">
      <c r="B586" s="32"/>
      <c r="C586" s="137" t="s">
        <v>638</v>
      </c>
      <c r="D586" s="137" t="s">
        <v>201</v>
      </c>
      <c r="E586" s="138" t="s">
        <v>639</v>
      </c>
      <c r="F586" s="139" t="s">
        <v>640</v>
      </c>
      <c r="G586" s="140" t="s">
        <v>204</v>
      </c>
      <c r="H586" s="141">
        <v>777.85299999999995</v>
      </c>
      <c r="I586" s="142"/>
      <c r="J586" s="143">
        <f>ROUND(I586*H586,2)</f>
        <v>0</v>
      </c>
      <c r="K586" s="144"/>
      <c r="L586" s="32"/>
      <c r="M586" s="145" t="s">
        <v>1</v>
      </c>
      <c r="N586" s="146" t="s">
        <v>39</v>
      </c>
      <c r="P586" s="147">
        <f>O586*H586</f>
        <v>0</v>
      </c>
      <c r="Q586" s="147">
        <v>5.5199999999999997E-3</v>
      </c>
      <c r="R586" s="147">
        <f>Q586*H586</f>
        <v>4.2937485599999992</v>
      </c>
      <c r="S586" s="147">
        <v>0</v>
      </c>
      <c r="T586" s="148">
        <f>S586*H586</f>
        <v>0</v>
      </c>
      <c r="AR586" s="149" t="s">
        <v>205</v>
      </c>
      <c r="AT586" s="149" t="s">
        <v>201</v>
      </c>
      <c r="AU586" s="149" t="s">
        <v>86</v>
      </c>
      <c r="AY586" s="17" t="s">
        <v>199</v>
      </c>
      <c r="BE586" s="150">
        <f>IF(N586="základní",J586,0)</f>
        <v>0</v>
      </c>
      <c r="BF586" s="150">
        <f>IF(N586="snížená",J586,0)</f>
        <v>0</v>
      </c>
      <c r="BG586" s="150">
        <f>IF(N586="zákl. přenesená",J586,0)</f>
        <v>0</v>
      </c>
      <c r="BH586" s="150">
        <f>IF(N586="sníž. přenesená",J586,0)</f>
        <v>0</v>
      </c>
      <c r="BI586" s="150">
        <f>IF(N586="nulová",J586,0)</f>
        <v>0</v>
      </c>
      <c r="BJ586" s="17" t="s">
        <v>86</v>
      </c>
      <c r="BK586" s="150">
        <f>ROUND(I586*H586,2)</f>
        <v>0</v>
      </c>
      <c r="BL586" s="17" t="s">
        <v>205</v>
      </c>
      <c r="BM586" s="149" t="s">
        <v>3408</v>
      </c>
    </row>
    <row r="587" spans="2:65" s="12" customFormat="1" ht="12">
      <c r="B587" s="151"/>
      <c r="D587" s="152" t="s">
        <v>207</v>
      </c>
      <c r="E587" s="153" t="s">
        <v>1</v>
      </c>
      <c r="F587" s="154" t="s">
        <v>598</v>
      </c>
      <c r="H587" s="155">
        <v>43.064999999999998</v>
      </c>
      <c r="I587" s="156"/>
      <c r="L587" s="151"/>
      <c r="M587" s="157"/>
      <c r="T587" s="158"/>
      <c r="AT587" s="153" t="s">
        <v>207</v>
      </c>
      <c r="AU587" s="153" t="s">
        <v>86</v>
      </c>
      <c r="AV587" s="12" t="s">
        <v>86</v>
      </c>
      <c r="AW587" s="12" t="s">
        <v>30</v>
      </c>
      <c r="AX587" s="12" t="s">
        <v>73</v>
      </c>
      <c r="AY587" s="153" t="s">
        <v>199</v>
      </c>
    </row>
    <row r="588" spans="2:65" s="12" customFormat="1" ht="12">
      <c r="B588" s="151"/>
      <c r="D588" s="152" t="s">
        <v>207</v>
      </c>
      <c r="E588" s="153" t="s">
        <v>1</v>
      </c>
      <c r="F588" s="154" t="s">
        <v>599</v>
      </c>
      <c r="H588" s="155">
        <v>-1.6</v>
      </c>
      <c r="I588" s="156"/>
      <c r="L588" s="151"/>
      <c r="M588" s="157"/>
      <c r="T588" s="158"/>
      <c r="AT588" s="153" t="s">
        <v>207</v>
      </c>
      <c r="AU588" s="153" t="s">
        <v>86</v>
      </c>
      <c r="AV588" s="12" t="s">
        <v>86</v>
      </c>
      <c r="AW588" s="12" t="s">
        <v>30</v>
      </c>
      <c r="AX588" s="12" t="s">
        <v>73</v>
      </c>
      <c r="AY588" s="153" t="s">
        <v>199</v>
      </c>
    </row>
    <row r="589" spans="2:65" s="12" customFormat="1" ht="12">
      <c r="B589" s="151"/>
      <c r="D589" s="152" t="s">
        <v>207</v>
      </c>
      <c r="E589" s="153" t="s">
        <v>1</v>
      </c>
      <c r="F589" s="154" t="s">
        <v>600</v>
      </c>
      <c r="H589" s="155">
        <v>-4</v>
      </c>
      <c r="I589" s="156"/>
      <c r="L589" s="151"/>
      <c r="M589" s="157"/>
      <c r="T589" s="158"/>
      <c r="AT589" s="153" t="s">
        <v>207</v>
      </c>
      <c r="AU589" s="153" t="s">
        <v>86</v>
      </c>
      <c r="AV589" s="12" t="s">
        <v>86</v>
      </c>
      <c r="AW589" s="12" t="s">
        <v>30</v>
      </c>
      <c r="AX589" s="12" t="s">
        <v>73</v>
      </c>
      <c r="AY589" s="153" t="s">
        <v>199</v>
      </c>
    </row>
    <row r="590" spans="2:65" s="12" customFormat="1" ht="12">
      <c r="B590" s="151"/>
      <c r="D590" s="152" t="s">
        <v>207</v>
      </c>
      <c r="E590" s="153" t="s">
        <v>1</v>
      </c>
      <c r="F590" s="154" t="s">
        <v>601</v>
      </c>
      <c r="H590" s="155">
        <v>-3.8530000000000002</v>
      </c>
      <c r="I590" s="156"/>
      <c r="L590" s="151"/>
      <c r="M590" s="157"/>
      <c r="T590" s="158"/>
      <c r="AT590" s="153" t="s">
        <v>207</v>
      </c>
      <c r="AU590" s="153" t="s">
        <v>86</v>
      </c>
      <c r="AV590" s="12" t="s">
        <v>86</v>
      </c>
      <c r="AW590" s="12" t="s">
        <v>30</v>
      </c>
      <c r="AX590" s="12" t="s">
        <v>73</v>
      </c>
      <c r="AY590" s="153" t="s">
        <v>199</v>
      </c>
    </row>
    <row r="591" spans="2:65" s="12" customFormat="1" ht="12">
      <c r="B591" s="151"/>
      <c r="D591" s="152" t="s">
        <v>207</v>
      </c>
      <c r="E591" s="153" t="s">
        <v>1</v>
      </c>
      <c r="F591" s="154" t="s">
        <v>602</v>
      </c>
      <c r="H591" s="155">
        <v>1.5169999999999999</v>
      </c>
      <c r="I591" s="156"/>
      <c r="L591" s="151"/>
      <c r="M591" s="157"/>
      <c r="T591" s="158"/>
      <c r="AT591" s="153" t="s">
        <v>207</v>
      </c>
      <c r="AU591" s="153" t="s">
        <v>86</v>
      </c>
      <c r="AV591" s="12" t="s">
        <v>86</v>
      </c>
      <c r="AW591" s="12" t="s">
        <v>30</v>
      </c>
      <c r="AX591" s="12" t="s">
        <v>73</v>
      </c>
      <c r="AY591" s="153" t="s">
        <v>199</v>
      </c>
    </row>
    <row r="592" spans="2:65" s="12" customFormat="1" ht="12">
      <c r="B592" s="151"/>
      <c r="D592" s="152" t="s">
        <v>207</v>
      </c>
      <c r="E592" s="153" t="s">
        <v>1</v>
      </c>
      <c r="F592" s="154" t="s">
        <v>603</v>
      </c>
      <c r="H592" s="155">
        <v>41.064</v>
      </c>
      <c r="I592" s="156"/>
      <c r="L592" s="151"/>
      <c r="M592" s="157"/>
      <c r="T592" s="158"/>
      <c r="AT592" s="153" t="s">
        <v>207</v>
      </c>
      <c r="AU592" s="153" t="s">
        <v>86</v>
      </c>
      <c r="AV592" s="12" t="s">
        <v>86</v>
      </c>
      <c r="AW592" s="12" t="s">
        <v>30</v>
      </c>
      <c r="AX592" s="12" t="s">
        <v>73</v>
      </c>
      <c r="AY592" s="153" t="s">
        <v>199</v>
      </c>
    </row>
    <row r="593" spans="2:51" s="12" customFormat="1" ht="12">
      <c r="B593" s="151"/>
      <c r="D593" s="152" t="s">
        <v>207</v>
      </c>
      <c r="E593" s="153" t="s">
        <v>1</v>
      </c>
      <c r="F593" s="154" t="s">
        <v>604</v>
      </c>
      <c r="H593" s="155">
        <v>-2</v>
      </c>
      <c r="I593" s="156"/>
      <c r="L593" s="151"/>
      <c r="M593" s="157"/>
      <c r="T593" s="158"/>
      <c r="AT593" s="153" t="s">
        <v>207</v>
      </c>
      <c r="AU593" s="153" t="s">
        <v>86</v>
      </c>
      <c r="AV593" s="12" t="s">
        <v>86</v>
      </c>
      <c r="AW593" s="12" t="s">
        <v>30</v>
      </c>
      <c r="AX593" s="12" t="s">
        <v>73</v>
      </c>
      <c r="AY593" s="153" t="s">
        <v>199</v>
      </c>
    </row>
    <row r="594" spans="2:51" s="12" customFormat="1" ht="12">
      <c r="B594" s="151"/>
      <c r="D594" s="152" t="s">
        <v>207</v>
      </c>
      <c r="E594" s="153" t="s">
        <v>1</v>
      </c>
      <c r="F594" s="154" t="s">
        <v>605</v>
      </c>
      <c r="H594" s="155">
        <v>17.690000000000001</v>
      </c>
      <c r="I594" s="156"/>
      <c r="L594" s="151"/>
      <c r="M594" s="157"/>
      <c r="T594" s="158"/>
      <c r="AT594" s="153" t="s">
        <v>207</v>
      </c>
      <c r="AU594" s="153" t="s">
        <v>86</v>
      </c>
      <c r="AV594" s="12" t="s">
        <v>86</v>
      </c>
      <c r="AW594" s="12" t="s">
        <v>30</v>
      </c>
      <c r="AX594" s="12" t="s">
        <v>73</v>
      </c>
      <c r="AY594" s="153" t="s">
        <v>199</v>
      </c>
    </row>
    <row r="595" spans="2:51" s="12" customFormat="1" ht="12">
      <c r="B595" s="151"/>
      <c r="D595" s="152" t="s">
        <v>207</v>
      </c>
      <c r="E595" s="153" t="s">
        <v>1</v>
      </c>
      <c r="F595" s="154" t="s">
        <v>606</v>
      </c>
      <c r="H595" s="155">
        <v>-1.4</v>
      </c>
      <c r="I595" s="156"/>
      <c r="L595" s="151"/>
      <c r="M595" s="157"/>
      <c r="T595" s="158"/>
      <c r="AT595" s="153" t="s">
        <v>207</v>
      </c>
      <c r="AU595" s="153" t="s">
        <v>86</v>
      </c>
      <c r="AV595" s="12" t="s">
        <v>86</v>
      </c>
      <c r="AW595" s="12" t="s">
        <v>30</v>
      </c>
      <c r="AX595" s="12" t="s">
        <v>73</v>
      </c>
      <c r="AY595" s="153" t="s">
        <v>199</v>
      </c>
    </row>
    <row r="596" spans="2:51" s="12" customFormat="1" ht="12">
      <c r="B596" s="151"/>
      <c r="D596" s="152" t="s">
        <v>207</v>
      </c>
      <c r="E596" s="153" t="s">
        <v>1</v>
      </c>
      <c r="F596" s="154" t="s">
        <v>607</v>
      </c>
      <c r="H596" s="155">
        <v>35.206000000000003</v>
      </c>
      <c r="I596" s="156"/>
      <c r="L596" s="151"/>
      <c r="M596" s="157"/>
      <c r="T596" s="158"/>
      <c r="AT596" s="153" t="s">
        <v>207</v>
      </c>
      <c r="AU596" s="153" t="s">
        <v>86</v>
      </c>
      <c r="AV596" s="12" t="s">
        <v>86</v>
      </c>
      <c r="AW596" s="12" t="s">
        <v>30</v>
      </c>
      <c r="AX596" s="12" t="s">
        <v>73</v>
      </c>
      <c r="AY596" s="153" t="s">
        <v>199</v>
      </c>
    </row>
    <row r="597" spans="2:51" s="12" customFormat="1" ht="12">
      <c r="B597" s="151"/>
      <c r="D597" s="152" t="s">
        <v>207</v>
      </c>
      <c r="E597" s="153" t="s">
        <v>1</v>
      </c>
      <c r="F597" s="154" t="s">
        <v>606</v>
      </c>
      <c r="H597" s="155">
        <v>-1.4</v>
      </c>
      <c r="I597" s="156"/>
      <c r="L597" s="151"/>
      <c r="M597" s="157"/>
      <c r="T597" s="158"/>
      <c r="AT597" s="153" t="s">
        <v>207</v>
      </c>
      <c r="AU597" s="153" t="s">
        <v>86</v>
      </c>
      <c r="AV597" s="12" t="s">
        <v>86</v>
      </c>
      <c r="AW597" s="12" t="s">
        <v>30</v>
      </c>
      <c r="AX597" s="12" t="s">
        <v>73</v>
      </c>
      <c r="AY597" s="153" t="s">
        <v>199</v>
      </c>
    </row>
    <row r="598" spans="2:51" s="12" customFormat="1" ht="12">
      <c r="B598" s="151"/>
      <c r="D598" s="152" t="s">
        <v>207</v>
      </c>
      <c r="E598" s="153" t="s">
        <v>1</v>
      </c>
      <c r="F598" s="154" t="s">
        <v>599</v>
      </c>
      <c r="H598" s="155">
        <v>-1.6</v>
      </c>
      <c r="I598" s="156"/>
      <c r="L598" s="151"/>
      <c r="M598" s="157"/>
      <c r="T598" s="158"/>
      <c r="AT598" s="153" t="s">
        <v>207</v>
      </c>
      <c r="AU598" s="153" t="s">
        <v>86</v>
      </c>
      <c r="AV598" s="12" t="s">
        <v>86</v>
      </c>
      <c r="AW598" s="12" t="s">
        <v>30</v>
      </c>
      <c r="AX598" s="12" t="s">
        <v>73</v>
      </c>
      <c r="AY598" s="153" t="s">
        <v>199</v>
      </c>
    </row>
    <row r="599" spans="2:51" s="12" customFormat="1" ht="12">
      <c r="B599" s="151"/>
      <c r="D599" s="152" t="s">
        <v>207</v>
      </c>
      <c r="E599" s="153" t="s">
        <v>1</v>
      </c>
      <c r="F599" s="154" t="s">
        <v>608</v>
      </c>
      <c r="H599" s="155">
        <v>-2.2280000000000002</v>
      </c>
      <c r="I599" s="156"/>
      <c r="L599" s="151"/>
      <c r="M599" s="157"/>
      <c r="T599" s="158"/>
      <c r="AT599" s="153" t="s">
        <v>207</v>
      </c>
      <c r="AU599" s="153" t="s">
        <v>86</v>
      </c>
      <c r="AV599" s="12" t="s">
        <v>86</v>
      </c>
      <c r="AW599" s="12" t="s">
        <v>30</v>
      </c>
      <c r="AX599" s="12" t="s">
        <v>73</v>
      </c>
      <c r="AY599" s="153" t="s">
        <v>199</v>
      </c>
    </row>
    <row r="600" spans="2:51" s="12" customFormat="1" ht="12">
      <c r="B600" s="151"/>
      <c r="D600" s="152" t="s">
        <v>207</v>
      </c>
      <c r="E600" s="153" t="s">
        <v>1</v>
      </c>
      <c r="F600" s="154" t="s">
        <v>609</v>
      </c>
      <c r="H600" s="155">
        <v>1.073</v>
      </c>
      <c r="I600" s="156"/>
      <c r="L600" s="151"/>
      <c r="M600" s="157"/>
      <c r="T600" s="158"/>
      <c r="AT600" s="153" t="s">
        <v>207</v>
      </c>
      <c r="AU600" s="153" t="s">
        <v>86</v>
      </c>
      <c r="AV600" s="12" t="s">
        <v>86</v>
      </c>
      <c r="AW600" s="12" t="s">
        <v>30</v>
      </c>
      <c r="AX600" s="12" t="s">
        <v>73</v>
      </c>
      <c r="AY600" s="153" t="s">
        <v>199</v>
      </c>
    </row>
    <row r="601" spans="2:51" s="12" customFormat="1" ht="12">
      <c r="B601" s="151"/>
      <c r="D601" s="152" t="s">
        <v>207</v>
      </c>
      <c r="E601" s="153" t="s">
        <v>1</v>
      </c>
      <c r="F601" s="154" t="s">
        <v>610</v>
      </c>
      <c r="H601" s="155">
        <v>99.18</v>
      </c>
      <c r="I601" s="156"/>
      <c r="L601" s="151"/>
      <c r="M601" s="157"/>
      <c r="T601" s="158"/>
      <c r="AT601" s="153" t="s">
        <v>207</v>
      </c>
      <c r="AU601" s="153" t="s">
        <v>86</v>
      </c>
      <c r="AV601" s="12" t="s">
        <v>86</v>
      </c>
      <c r="AW601" s="12" t="s">
        <v>30</v>
      </c>
      <c r="AX601" s="12" t="s">
        <v>73</v>
      </c>
      <c r="AY601" s="153" t="s">
        <v>199</v>
      </c>
    </row>
    <row r="602" spans="2:51" s="12" customFormat="1" ht="12">
      <c r="B602" s="151"/>
      <c r="D602" s="152" t="s">
        <v>207</v>
      </c>
      <c r="E602" s="153" t="s">
        <v>1</v>
      </c>
      <c r="F602" s="154" t="s">
        <v>611</v>
      </c>
      <c r="H602" s="155">
        <v>-2.8</v>
      </c>
      <c r="I602" s="156"/>
      <c r="L602" s="151"/>
      <c r="M602" s="157"/>
      <c r="T602" s="158"/>
      <c r="AT602" s="153" t="s">
        <v>207</v>
      </c>
      <c r="AU602" s="153" t="s">
        <v>86</v>
      </c>
      <c r="AV602" s="12" t="s">
        <v>86</v>
      </c>
      <c r="AW602" s="12" t="s">
        <v>30</v>
      </c>
      <c r="AX602" s="12" t="s">
        <v>73</v>
      </c>
      <c r="AY602" s="153" t="s">
        <v>199</v>
      </c>
    </row>
    <row r="603" spans="2:51" s="12" customFormat="1" ht="12">
      <c r="B603" s="151"/>
      <c r="D603" s="152" t="s">
        <v>207</v>
      </c>
      <c r="E603" s="153" t="s">
        <v>1</v>
      </c>
      <c r="F603" s="154" t="s">
        <v>604</v>
      </c>
      <c r="H603" s="155">
        <v>-2</v>
      </c>
      <c r="I603" s="156"/>
      <c r="L603" s="151"/>
      <c r="M603" s="157"/>
      <c r="T603" s="158"/>
      <c r="AT603" s="153" t="s">
        <v>207</v>
      </c>
      <c r="AU603" s="153" t="s">
        <v>86</v>
      </c>
      <c r="AV603" s="12" t="s">
        <v>86</v>
      </c>
      <c r="AW603" s="12" t="s">
        <v>30</v>
      </c>
      <c r="AX603" s="12" t="s">
        <v>73</v>
      </c>
      <c r="AY603" s="153" t="s">
        <v>199</v>
      </c>
    </row>
    <row r="604" spans="2:51" s="12" customFormat="1" ht="12">
      <c r="B604" s="151"/>
      <c r="D604" s="152" t="s">
        <v>207</v>
      </c>
      <c r="E604" s="153" t="s">
        <v>1</v>
      </c>
      <c r="F604" s="154" t="s">
        <v>608</v>
      </c>
      <c r="H604" s="155">
        <v>-2.2280000000000002</v>
      </c>
      <c r="I604" s="156"/>
      <c r="L604" s="151"/>
      <c r="M604" s="157"/>
      <c r="T604" s="158"/>
      <c r="AT604" s="153" t="s">
        <v>207</v>
      </c>
      <c r="AU604" s="153" t="s">
        <v>86</v>
      </c>
      <c r="AV604" s="12" t="s">
        <v>86</v>
      </c>
      <c r="AW604" s="12" t="s">
        <v>30</v>
      </c>
      <c r="AX604" s="12" t="s">
        <v>73</v>
      </c>
      <c r="AY604" s="153" t="s">
        <v>199</v>
      </c>
    </row>
    <row r="605" spans="2:51" s="12" customFormat="1" ht="12">
      <c r="B605" s="151"/>
      <c r="D605" s="152" t="s">
        <v>207</v>
      </c>
      <c r="E605" s="153" t="s">
        <v>1</v>
      </c>
      <c r="F605" s="154" t="s">
        <v>612</v>
      </c>
      <c r="H605" s="155">
        <v>-14.477</v>
      </c>
      <c r="I605" s="156"/>
      <c r="L605" s="151"/>
      <c r="M605" s="157"/>
      <c r="T605" s="158"/>
      <c r="AT605" s="153" t="s">
        <v>207</v>
      </c>
      <c r="AU605" s="153" t="s">
        <v>86</v>
      </c>
      <c r="AV605" s="12" t="s">
        <v>86</v>
      </c>
      <c r="AW605" s="12" t="s">
        <v>30</v>
      </c>
      <c r="AX605" s="12" t="s">
        <v>73</v>
      </c>
      <c r="AY605" s="153" t="s">
        <v>199</v>
      </c>
    </row>
    <row r="606" spans="2:51" s="12" customFormat="1" ht="12">
      <c r="B606" s="151"/>
      <c r="D606" s="152" t="s">
        <v>207</v>
      </c>
      <c r="E606" s="153" t="s">
        <v>1</v>
      </c>
      <c r="F606" s="154" t="s">
        <v>609</v>
      </c>
      <c r="H606" s="155">
        <v>1.073</v>
      </c>
      <c r="I606" s="156"/>
      <c r="L606" s="151"/>
      <c r="M606" s="157"/>
      <c r="T606" s="158"/>
      <c r="AT606" s="153" t="s">
        <v>207</v>
      </c>
      <c r="AU606" s="153" t="s">
        <v>86</v>
      </c>
      <c r="AV606" s="12" t="s">
        <v>86</v>
      </c>
      <c r="AW606" s="12" t="s">
        <v>30</v>
      </c>
      <c r="AX606" s="12" t="s">
        <v>73</v>
      </c>
      <c r="AY606" s="153" t="s">
        <v>199</v>
      </c>
    </row>
    <row r="607" spans="2:51" s="12" customFormat="1" ht="12">
      <c r="B607" s="151"/>
      <c r="D607" s="152" t="s">
        <v>207</v>
      </c>
      <c r="E607" s="153" t="s">
        <v>1</v>
      </c>
      <c r="F607" s="154" t="s">
        <v>613</v>
      </c>
      <c r="H607" s="155">
        <v>3.73</v>
      </c>
      <c r="I607" s="156"/>
      <c r="L607" s="151"/>
      <c r="M607" s="157"/>
      <c r="T607" s="158"/>
      <c r="AT607" s="153" t="s">
        <v>207</v>
      </c>
      <c r="AU607" s="153" t="s">
        <v>86</v>
      </c>
      <c r="AV607" s="12" t="s">
        <v>86</v>
      </c>
      <c r="AW607" s="12" t="s">
        <v>30</v>
      </c>
      <c r="AX607" s="12" t="s">
        <v>73</v>
      </c>
      <c r="AY607" s="153" t="s">
        <v>199</v>
      </c>
    </row>
    <row r="608" spans="2:51" s="12" customFormat="1" ht="12">
      <c r="B608" s="151"/>
      <c r="D608" s="152" t="s">
        <v>207</v>
      </c>
      <c r="E608" s="153" t="s">
        <v>1</v>
      </c>
      <c r="F608" s="154" t="s">
        <v>614</v>
      </c>
      <c r="H608" s="155">
        <v>29.434999999999999</v>
      </c>
      <c r="I608" s="156"/>
      <c r="L608" s="151"/>
      <c r="M608" s="157"/>
      <c r="T608" s="158"/>
      <c r="AT608" s="153" t="s">
        <v>207</v>
      </c>
      <c r="AU608" s="153" t="s">
        <v>86</v>
      </c>
      <c r="AV608" s="12" t="s">
        <v>86</v>
      </c>
      <c r="AW608" s="12" t="s">
        <v>30</v>
      </c>
      <c r="AX608" s="12" t="s">
        <v>73</v>
      </c>
      <c r="AY608" s="153" t="s">
        <v>199</v>
      </c>
    </row>
    <row r="609" spans="2:51" s="12" customFormat="1" ht="12">
      <c r="B609" s="151"/>
      <c r="D609" s="152" t="s">
        <v>207</v>
      </c>
      <c r="E609" s="153" t="s">
        <v>1</v>
      </c>
      <c r="F609" s="154" t="s">
        <v>606</v>
      </c>
      <c r="H609" s="155">
        <v>-1.4</v>
      </c>
      <c r="I609" s="156"/>
      <c r="L609" s="151"/>
      <c r="M609" s="157"/>
      <c r="T609" s="158"/>
      <c r="AT609" s="153" t="s">
        <v>207</v>
      </c>
      <c r="AU609" s="153" t="s">
        <v>86</v>
      </c>
      <c r="AV609" s="12" t="s">
        <v>86</v>
      </c>
      <c r="AW609" s="12" t="s">
        <v>30</v>
      </c>
      <c r="AX609" s="12" t="s">
        <v>73</v>
      </c>
      <c r="AY609" s="153" t="s">
        <v>199</v>
      </c>
    </row>
    <row r="610" spans="2:51" s="12" customFormat="1" ht="12">
      <c r="B610" s="151"/>
      <c r="D610" s="152" t="s">
        <v>207</v>
      </c>
      <c r="E610" s="153" t="s">
        <v>1</v>
      </c>
      <c r="F610" s="154" t="s">
        <v>615</v>
      </c>
      <c r="H610" s="155">
        <v>29.725000000000001</v>
      </c>
      <c r="I610" s="156"/>
      <c r="L610" s="151"/>
      <c r="M610" s="157"/>
      <c r="T610" s="158"/>
      <c r="AT610" s="153" t="s">
        <v>207</v>
      </c>
      <c r="AU610" s="153" t="s">
        <v>86</v>
      </c>
      <c r="AV610" s="12" t="s">
        <v>86</v>
      </c>
      <c r="AW610" s="12" t="s">
        <v>30</v>
      </c>
      <c r="AX610" s="12" t="s">
        <v>73</v>
      </c>
      <c r="AY610" s="153" t="s">
        <v>199</v>
      </c>
    </row>
    <row r="611" spans="2:51" s="12" customFormat="1" ht="12">
      <c r="B611" s="151"/>
      <c r="D611" s="152" t="s">
        <v>207</v>
      </c>
      <c r="E611" s="153" t="s">
        <v>1</v>
      </c>
      <c r="F611" s="154" t="s">
        <v>616</v>
      </c>
      <c r="H611" s="155">
        <v>-1.8</v>
      </c>
      <c r="I611" s="156"/>
      <c r="L611" s="151"/>
      <c r="M611" s="157"/>
      <c r="T611" s="158"/>
      <c r="AT611" s="153" t="s">
        <v>207</v>
      </c>
      <c r="AU611" s="153" t="s">
        <v>86</v>
      </c>
      <c r="AV611" s="12" t="s">
        <v>86</v>
      </c>
      <c r="AW611" s="12" t="s">
        <v>30</v>
      </c>
      <c r="AX611" s="12" t="s">
        <v>73</v>
      </c>
      <c r="AY611" s="153" t="s">
        <v>199</v>
      </c>
    </row>
    <row r="612" spans="2:51" s="12" customFormat="1" ht="12">
      <c r="B612" s="151"/>
      <c r="D612" s="152" t="s">
        <v>207</v>
      </c>
      <c r="E612" s="153" t="s">
        <v>1</v>
      </c>
      <c r="F612" s="154" t="s">
        <v>617</v>
      </c>
      <c r="H612" s="155">
        <v>49.445</v>
      </c>
      <c r="I612" s="156"/>
      <c r="L612" s="151"/>
      <c r="M612" s="157"/>
      <c r="T612" s="158"/>
      <c r="AT612" s="153" t="s">
        <v>207</v>
      </c>
      <c r="AU612" s="153" t="s">
        <v>86</v>
      </c>
      <c r="AV612" s="12" t="s">
        <v>86</v>
      </c>
      <c r="AW612" s="12" t="s">
        <v>30</v>
      </c>
      <c r="AX612" s="12" t="s">
        <v>73</v>
      </c>
      <c r="AY612" s="153" t="s">
        <v>199</v>
      </c>
    </row>
    <row r="613" spans="2:51" s="12" customFormat="1" ht="12">
      <c r="B613" s="151"/>
      <c r="D613" s="152" t="s">
        <v>207</v>
      </c>
      <c r="E613" s="153" t="s">
        <v>1</v>
      </c>
      <c r="F613" s="154" t="s">
        <v>604</v>
      </c>
      <c r="H613" s="155">
        <v>-2</v>
      </c>
      <c r="I613" s="156"/>
      <c r="L613" s="151"/>
      <c r="M613" s="157"/>
      <c r="T613" s="158"/>
      <c r="AT613" s="153" t="s">
        <v>207</v>
      </c>
      <c r="AU613" s="153" t="s">
        <v>86</v>
      </c>
      <c r="AV613" s="12" t="s">
        <v>86</v>
      </c>
      <c r="AW613" s="12" t="s">
        <v>30</v>
      </c>
      <c r="AX613" s="12" t="s">
        <v>73</v>
      </c>
      <c r="AY613" s="153" t="s">
        <v>199</v>
      </c>
    </row>
    <row r="614" spans="2:51" s="12" customFormat="1" ht="12">
      <c r="B614" s="151"/>
      <c r="D614" s="152" t="s">
        <v>207</v>
      </c>
      <c r="E614" s="153" t="s">
        <v>1</v>
      </c>
      <c r="F614" s="154" t="s">
        <v>608</v>
      </c>
      <c r="H614" s="155">
        <v>-2.2280000000000002</v>
      </c>
      <c r="I614" s="156"/>
      <c r="L614" s="151"/>
      <c r="M614" s="157"/>
      <c r="T614" s="158"/>
      <c r="AT614" s="153" t="s">
        <v>207</v>
      </c>
      <c r="AU614" s="153" t="s">
        <v>86</v>
      </c>
      <c r="AV614" s="12" t="s">
        <v>86</v>
      </c>
      <c r="AW614" s="12" t="s">
        <v>30</v>
      </c>
      <c r="AX614" s="12" t="s">
        <v>73</v>
      </c>
      <c r="AY614" s="153" t="s">
        <v>199</v>
      </c>
    </row>
    <row r="615" spans="2:51" s="12" customFormat="1" ht="12">
      <c r="B615" s="151"/>
      <c r="D615" s="152" t="s">
        <v>207</v>
      </c>
      <c r="E615" s="153" t="s">
        <v>1</v>
      </c>
      <c r="F615" s="154" t="s">
        <v>609</v>
      </c>
      <c r="H615" s="155">
        <v>1.073</v>
      </c>
      <c r="I615" s="156"/>
      <c r="L615" s="151"/>
      <c r="M615" s="157"/>
      <c r="T615" s="158"/>
      <c r="AT615" s="153" t="s">
        <v>207</v>
      </c>
      <c r="AU615" s="153" t="s">
        <v>86</v>
      </c>
      <c r="AV615" s="12" t="s">
        <v>86</v>
      </c>
      <c r="AW615" s="12" t="s">
        <v>30</v>
      </c>
      <c r="AX615" s="12" t="s">
        <v>73</v>
      </c>
      <c r="AY615" s="153" t="s">
        <v>199</v>
      </c>
    </row>
    <row r="616" spans="2:51" s="12" customFormat="1" ht="12">
      <c r="B616" s="151"/>
      <c r="D616" s="152" t="s">
        <v>207</v>
      </c>
      <c r="E616" s="153" t="s">
        <v>1</v>
      </c>
      <c r="F616" s="154" t="s">
        <v>618</v>
      </c>
      <c r="H616" s="155">
        <v>49.445</v>
      </c>
      <c r="I616" s="156"/>
      <c r="L616" s="151"/>
      <c r="M616" s="157"/>
      <c r="T616" s="158"/>
      <c r="AT616" s="153" t="s">
        <v>207</v>
      </c>
      <c r="AU616" s="153" t="s">
        <v>86</v>
      </c>
      <c r="AV616" s="12" t="s">
        <v>86</v>
      </c>
      <c r="AW616" s="12" t="s">
        <v>30</v>
      </c>
      <c r="AX616" s="12" t="s">
        <v>73</v>
      </c>
      <c r="AY616" s="153" t="s">
        <v>199</v>
      </c>
    </row>
    <row r="617" spans="2:51" s="12" customFormat="1" ht="12">
      <c r="B617" s="151"/>
      <c r="D617" s="152" t="s">
        <v>207</v>
      </c>
      <c r="E617" s="153" t="s">
        <v>1</v>
      </c>
      <c r="F617" s="154" t="s">
        <v>604</v>
      </c>
      <c r="H617" s="155">
        <v>-2</v>
      </c>
      <c r="I617" s="156"/>
      <c r="L617" s="151"/>
      <c r="M617" s="157"/>
      <c r="T617" s="158"/>
      <c r="AT617" s="153" t="s">
        <v>207</v>
      </c>
      <c r="AU617" s="153" t="s">
        <v>86</v>
      </c>
      <c r="AV617" s="12" t="s">
        <v>86</v>
      </c>
      <c r="AW617" s="12" t="s">
        <v>30</v>
      </c>
      <c r="AX617" s="12" t="s">
        <v>73</v>
      </c>
      <c r="AY617" s="153" t="s">
        <v>199</v>
      </c>
    </row>
    <row r="618" spans="2:51" s="12" customFormat="1" ht="12">
      <c r="B618" s="151"/>
      <c r="D618" s="152" t="s">
        <v>207</v>
      </c>
      <c r="E618" s="153" t="s">
        <v>1</v>
      </c>
      <c r="F618" s="154" t="s">
        <v>608</v>
      </c>
      <c r="H618" s="155">
        <v>-2.2280000000000002</v>
      </c>
      <c r="I618" s="156"/>
      <c r="L618" s="151"/>
      <c r="M618" s="157"/>
      <c r="T618" s="158"/>
      <c r="AT618" s="153" t="s">
        <v>207</v>
      </c>
      <c r="AU618" s="153" t="s">
        <v>86</v>
      </c>
      <c r="AV618" s="12" t="s">
        <v>86</v>
      </c>
      <c r="AW618" s="12" t="s">
        <v>30</v>
      </c>
      <c r="AX618" s="12" t="s">
        <v>73</v>
      </c>
      <c r="AY618" s="153" t="s">
        <v>199</v>
      </c>
    </row>
    <row r="619" spans="2:51" s="12" customFormat="1" ht="12">
      <c r="B619" s="151"/>
      <c r="D619" s="152" t="s">
        <v>207</v>
      </c>
      <c r="E619" s="153" t="s">
        <v>1</v>
      </c>
      <c r="F619" s="154" t="s">
        <v>609</v>
      </c>
      <c r="H619" s="155">
        <v>1.073</v>
      </c>
      <c r="I619" s="156"/>
      <c r="L619" s="151"/>
      <c r="M619" s="157"/>
      <c r="T619" s="158"/>
      <c r="AT619" s="153" t="s">
        <v>207</v>
      </c>
      <c r="AU619" s="153" t="s">
        <v>86</v>
      </c>
      <c r="AV619" s="12" t="s">
        <v>86</v>
      </c>
      <c r="AW619" s="12" t="s">
        <v>30</v>
      </c>
      <c r="AX619" s="12" t="s">
        <v>73</v>
      </c>
      <c r="AY619" s="153" t="s">
        <v>199</v>
      </c>
    </row>
    <row r="620" spans="2:51" s="12" customFormat="1" ht="12">
      <c r="B620" s="151"/>
      <c r="D620" s="152" t="s">
        <v>207</v>
      </c>
      <c r="E620" s="153" t="s">
        <v>1</v>
      </c>
      <c r="F620" s="154" t="s">
        <v>619</v>
      </c>
      <c r="H620" s="155">
        <v>29.725000000000001</v>
      </c>
      <c r="I620" s="156"/>
      <c r="L620" s="151"/>
      <c r="M620" s="157"/>
      <c r="T620" s="158"/>
      <c r="AT620" s="153" t="s">
        <v>207</v>
      </c>
      <c r="AU620" s="153" t="s">
        <v>86</v>
      </c>
      <c r="AV620" s="12" t="s">
        <v>86</v>
      </c>
      <c r="AW620" s="12" t="s">
        <v>30</v>
      </c>
      <c r="AX620" s="12" t="s">
        <v>73</v>
      </c>
      <c r="AY620" s="153" t="s">
        <v>199</v>
      </c>
    </row>
    <row r="621" spans="2:51" s="12" customFormat="1" ht="12">
      <c r="B621" s="151"/>
      <c r="D621" s="152" t="s">
        <v>207</v>
      </c>
      <c r="E621" s="153" t="s">
        <v>1</v>
      </c>
      <c r="F621" s="154" t="s">
        <v>616</v>
      </c>
      <c r="H621" s="155">
        <v>-1.8</v>
      </c>
      <c r="I621" s="156"/>
      <c r="L621" s="151"/>
      <c r="M621" s="157"/>
      <c r="T621" s="158"/>
      <c r="AT621" s="153" t="s">
        <v>207</v>
      </c>
      <c r="AU621" s="153" t="s">
        <v>86</v>
      </c>
      <c r="AV621" s="12" t="s">
        <v>86</v>
      </c>
      <c r="AW621" s="12" t="s">
        <v>30</v>
      </c>
      <c r="AX621" s="12" t="s">
        <v>73</v>
      </c>
      <c r="AY621" s="153" t="s">
        <v>199</v>
      </c>
    </row>
    <row r="622" spans="2:51" s="12" customFormat="1" ht="12">
      <c r="B622" s="151"/>
      <c r="D622" s="152" t="s">
        <v>207</v>
      </c>
      <c r="E622" s="153" t="s">
        <v>1</v>
      </c>
      <c r="F622" s="154" t="s">
        <v>620</v>
      </c>
      <c r="H622" s="155">
        <v>29.725000000000001</v>
      </c>
      <c r="I622" s="156"/>
      <c r="L622" s="151"/>
      <c r="M622" s="157"/>
      <c r="T622" s="158"/>
      <c r="AT622" s="153" t="s">
        <v>207</v>
      </c>
      <c r="AU622" s="153" t="s">
        <v>86</v>
      </c>
      <c r="AV622" s="12" t="s">
        <v>86</v>
      </c>
      <c r="AW622" s="12" t="s">
        <v>30</v>
      </c>
      <c r="AX622" s="12" t="s">
        <v>73</v>
      </c>
      <c r="AY622" s="153" t="s">
        <v>199</v>
      </c>
    </row>
    <row r="623" spans="2:51" s="12" customFormat="1" ht="12">
      <c r="B623" s="151"/>
      <c r="D623" s="152" t="s">
        <v>207</v>
      </c>
      <c r="E623" s="153" t="s">
        <v>1</v>
      </c>
      <c r="F623" s="154" t="s">
        <v>616</v>
      </c>
      <c r="H623" s="155">
        <v>-1.8</v>
      </c>
      <c r="I623" s="156"/>
      <c r="L623" s="151"/>
      <c r="M623" s="157"/>
      <c r="T623" s="158"/>
      <c r="AT623" s="153" t="s">
        <v>207</v>
      </c>
      <c r="AU623" s="153" t="s">
        <v>86</v>
      </c>
      <c r="AV623" s="12" t="s">
        <v>86</v>
      </c>
      <c r="AW623" s="12" t="s">
        <v>30</v>
      </c>
      <c r="AX623" s="12" t="s">
        <v>73</v>
      </c>
      <c r="AY623" s="153" t="s">
        <v>199</v>
      </c>
    </row>
    <row r="624" spans="2:51" s="12" customFormat="1" ht="12">
      <c r="B624" s="151"/>
      <c r="D624" s="152" t="s">
        <v>207</v>
      </c>
      <c r="E624" s="153" t="s">
        <v>1</v>
      </c>
      <c r="F624" s="154" t="s">
        <v>621</v>
      </c>
      <c r="H624" s="155">
        <v>49.445</v>
      </c>
      <c r="I624" s="156"/>
      <c r="L624" s="151"/>
      <c r="M624" s="157"/>
      <c r="T624" s="158"/>
      <c r="AT624" s="153" t="s">
        <v>207</v>
      </c>
      <c r="AU624" s="153" t="s">
        <v>86</v>
      </c>
      <c r="AV624" s="12" t="s">
        <v>86</v>
      </c>
      <c r="AW624" s="12" t="s">
        <v>30</v>
      </c>
      <c r="AX624" s="12" t="s">
        <v>73</v>
      </c>
      <c r="AY624" s="153" t="s">
        <v>199</v>
      </c>
    </row>
    <row r="625" spans="2:51" s="12" customFormat="1" ht="12">
      <c r="B625" s="151"/>
      <c r="D625" s="152" t="s">
        <v>207</v>
      </c>
      <c r="E625" s="153" t="s">
        <v>1</v>
      </c>
      <c r="F625" s="154" t="s">
        <v>616</v>
      </c>
      <c r="H625" s="155">
        <v>-1.8</v>
      </c>
      <c r="I625" s="156"/>
      <c r="L625" s="151"/>
      <c r="M625" s="157"/>
      <c r="T625" s="158"/>
      <c r="AT625" s="153" t="s">
        <v>207</v>
      </c>
      <c r="AU625" s="153" t="s">
        <v>86</v>
      </c>
      <c r="AV625" s="12" t="s">
        <v>86</v>
      </c>
      <c r="AW625" s="12" t="s">
        <v>30</v>
      </c>
      <c r="AX625" s="12" t="s">
        <v>73</v>
      </c>
      <c r="AY625" s="153" t="s">
        <v>199</v>
      </c>
    </row>
    <row r="626" spans="2:51" s="12" customFormat="1" ht="12">
      <c r="B626" s="151"/>
      <c r="D626" s="152" t="s">
        <v>207</v>
      </c>
      <c r="E626" s="153" t="s">
        <v>1</v>
      </c>
      <c r="F626" s="154" t="s">
        <v>604</v>
      </c>
      <c r="H626" s="155">
        <v>-2</v>
      </c>
      <c r="I626" s="156"/>
      <c r="L626" s="151"/>
      <c r="M626" s="157"/>
      <c r="T626" s="158"/>
      <c r="AT626" s="153" t="s">
        <v>207</v>
      </c>
      <c r="AU626" s="153" t="s">
        <v>86</v>
      </c>
      <c r="AV626" s="12" t="s">
        <v>86</v>
      </c>
      <c r="AW626" s="12" t="s">
        <v>30</v>
      </c>
      <c r="AX626" s="12" t="s">
        <v>73</v>
      </c>
      <c r="AY626" s="153" t="s">
        <v>199</v>
      </c>
    </row>
    <row r="627" spans="2:51" s="12" customFormat="1" ht="12">
      <c r="B627" s="151"/>
      <c r="D627" s="152" t="s">
        <v>207</v>
      </c>
      <c r="E627" s="153" t="s">
        <v>1</v>
      </c>
      <c r="F627" s="154" t="s">
        <v>608</v>
      </c>
      <c r="H627" s="155">
        <v>-2.2280000000000002</v>
      </c>
      <c r="I627" s="156"/>
      <c r="L627" s="151"/>
      <c r="M627" s="157"/>
      <c r="T627" s="158"/>
      <c r="AT627" s="153" t="s">
        <v>207</v>
      </c>
      <c r="AU627" s="153" t="s">
        <v>86</v>
      </c>
      <c r="AV627" s="12" t="s">
        <v>86</v>
      </c>
      <c r="AW627" s="12" t="s">
        <v>30</v>
      </c>
      <c r="AX627" s="12" t="s">
        <v>73</v>
      </c>
      <c r="AY627" s="153" t="s">
        <v>199</v>
      </c>
    </row>
    <row r="628" spans="2:51" s="12" customFormat="1" ht="12">
      <c r="B628" s="151"/>
      <c r="D628" s="152" t="s">
        <v>207</v>
      </c>
      <c r="E628" s="153" t="s">
        <v>1</v>
      </c>
      <c r="F628" s="154" t="s">
        <v>609</v>
      </c>
      <c r="H628" s="155">
        <v>1.073</v>
      </c>
      <c r="I628" s="156"/>
      <c r="L628" s="151"/>
      <c r="M628" s="157"/>
      <c r="T628" s="158"/>
      <c r="AT628" s="153" t="s">
        <v>207</v>
      </c>
      <c r="AU628" s="153" t="s">
        <v>86</v>
      </c>
      <c r="AV628" s="12" t="s">
        <v>86</v>
      </c>
      <c r="AW628" s="12" t="s">
        <v>30</v>
      </c>
      <c r="AX628" s="12" t="s">
        <v>73</v>
      </c>
      <c r="AY628" s="153" t="s">
        <v>199</v>
      </c>
    </row>
    <row r="629" spans="2:51" s="12" customFormat="1" ht="12">
      <c r="B629" s="151"/>
      <c r="D629" s="152" t="s">
        <v>207</v>
      </c>
      <c r="E629" s="153" t="s">
        <v>1</v>
      </c>
      <c r="F629" s="154" t="s">
        <v>622</v>
      </c>
      <c r="H629" s="155">
        <v>82.504999999999995</v>
      </c>
      <c r="I629" s="156"/>
      <c r="L629" s="151"/>
      <c r="M629" s="157"/>
      <c r="T629" s="158"/>
      <c r="AT629" s="153" t="s">
        <v>207</v>
      </c>
      <c r="AU629" s="153" t="s">
        <v>86</v>
      </c>
      <c r="AV629" s="12" t="s">
        <v>86</v>
      </c>
      <c r="AW629" s="12" t="s">
        <v>30</v>
      </c>
      <c r="AX629" s="12" t="s">
        <v>73</v>
      </c>
      <c r="AY629" s="153" t="s">
        <v>199</v>
      </c>
    </row>
    <row r="630" spans="2:51" s="12" customFormat="1" ht="12">
      <c r="B630" s="151"/>
      <c r="D630" s="152" t="s">
        <v>207</v>
      </c>
      <c r="E630" s="153" t="s">
        <v>1</v>
      </c>
      <c r="F630" s="154" t="s">
        <v>623</v>
      </c>
      <c r="H630" s="155">
        <v>-14</v>
      </c>
      <c r="I630" s="156"/>
      <c r="L630" s="151"/>
      <c r="M630" s="157"/>
      <c r="T630" s="158"/>
      <c r="AT630" s="153" t="s">
        <v>207</v>
      </c>
      <c r="AU630" s="153" t="s">
        <v>86</v>
      </c>
      <c r="AV630" s="12" t="s">
        <v>86</v>
      </c>
      <c r="AW630" s="12" t="s">
        <v>30</v>
      </c>
      <c r="AX630" s="12" t="s">
        <v>73</v>
      </c>
      <c r="AY630" s="153" t="s">
        <v>199</v>
      </c>
    </row>
    <row r="631" spans="2:51" s="12" customFormat="1" ht="12">
      <c r="B631" s="151"/>
      <c r="D631" s="152" t="s">
        <v>207</v>
      </c>
      <c r="E631" s="153" t="s">
        <v>1</v>
      </c>
      <c r="F631" s="154" t="s">
        <v>624</v>
      </c>
      <c r="H631" s="155">
        <v>-2.452</v>
      </c>
      <c r="I631" s="156"/>
      <c r="L631" s="151"/>
      <c r="M631" s="157"/>
      <c r="T631" s="158"/>
      <c r="AT631" s="153" t="s">
        <v>207</v>
      </c>
      <c r="AU631" s="153" t="s">
        <v>86</v>
      </c>
      <c r="AV631" s="12" t="s">
        <v>86</v>
      </c>
      <c r="AW631" s="12" t="s">
        <v>30</v>
      </c>
      <c r="AX631" s="12" t="s">
        <v>73</v>
      </c>
      <c r="AY631" s="153" t="s">
        <v>199</v>
      </c>
    </row>
    <row r="632" spans="2:51" s="12" customFormat="1" ht="12">
      <c r="B632" s="151"/>
      <c r="D632" s="152" t="s">
        <v>207</v>
      </c>
      <c r="E632" s="153" t="s">
        <v>1</v>
      </c>
      <c r="F632" s="154" t="s">
        <v>625</v>
      </c>
      <c r="H632" s="155">
        <v>1.373</v>
      </c>
      <c r="I632" s="156"/>
      <c r="L632" s="151"/>
      <c r="M632" s="157"/>
      <c r="T632" s="158"/>
      <c r="AT632" s="153" t="s">
        <v>207</v>
      </c>
      <c r="AU632" s="153" t="s">
        <v>86</v>
      </c>
      <c r="AV632" s="12" t="s">
        <v>86</v>
      </c>
      <c r="AW632" s="12" t="s">
        <v>30</v>
      </c>
      <c r="AX632" s="12" t="s">
        <v>73</v>
      </c>
      <c r="AY632" s="153" t="s">
        <v>199</v>
      </c>
    </row>
    <row r="633" spans="2:51" s="12" customFormat="1" ht="12">
      <c r="B633" s="151"/>
      <c r="D633" s="152" t="s">
        <v>207</v>
      </c>
      <c r="E633" s="153" t="s">
        <v>1</v>
      </c>
      <c r="F633" s="154" t="s">
        <v>626</v>
      </c>
      <c r="H633" s="155">
        <v>49.445</v>
      </c>
      <c r="I633" s="156"/>
      <c r="L633" s="151"/>
      <c r="M633" s="157"/>
      <c r="T633" s="158"/>
      <c r="AT633" s="153" t="s">
        <v>207</v>
      </c>
      <c r="AU633" s="153" t="s">
        <v>86</v>
      </c>
      <c r="AV633" s="12" t="s">
        <v>86</v>
      </c>
      <c r="AW633" s="12" t="s">
        <v>30</v>
      </c>
      <c r="AX633" s="12" t="s">
        <v>73</v>
      </c>
      <c r="AY633" s="153" t="s">
        <v>199</v>
      </c>
    </row>
    <row r="634" spans="2:51" s="12" customFormat="1" ht="12">
      <c r="B634" s="151"/>
      <c r="D634" s="152" t="s">
        <v>207</v>
      </c>
      <c r="E634" s="153" t="s">
        <v>1</v>
      </c>
      <c r="F634" s="154" t="s">
        <v>616</v>
      </c>
      <c r="H634" s="155">
        <v>-1.8</v>
      </c>
      <c r="I634" s="156"/>
      <c r="L634" s="151"/>
      <c r="M634" s="157"/>
      <c r="T634" s="158"/>
      <c r="AT634" s="153" t="s">
        <v>207</v>
      </c>
      <c r="AU634" s="153" t="s">
        <v>86</v>
      </c>
      <c r="AV634" s="12" t="s">
        <v>86</v>
      </c>
      <c r="AW634" s="12" t="s">
        <v>30</v>
      </c>
      <c r="AX634" s="12" t="s">
        <v>73</v>
      </c>
      <c r="AY634" s="153" t="s">
        <v>199</v>
      </c>
    </row>
    <row r="635" spans="2:51" s="12" customFormat="1" ht="12">
      <c r="B635" s="151"/>
      <c r="D635" s="152" t="s">
        <v>207</v>
      </c>
      <c r="E635" s="153" t="s">
        <v>1</v>
      </c>
      <c r="F635" s="154" t="s">
        <v>604</v>
      </c>
      <c r="H635" s="155">
        <v>-2</v>
      </c>
      <c r="I635" s="156"/>
      <c r="L635" s="151"/>
      <c r="M635" s="157"/>
      <c r="T635" s="158"/>
      <c r="AT635" s="153" t="s">
        <v>207</v>
      </c>
      <c r="AU635" s="153" t="s">
        <v>86</v>
      </c>
      <c r="AV635" s="12" t="s">
        <v>86</v>
      </c>
      <c r="AW635" s="12" t="s">
        <v>30</v>
      </c>
      <c r="AX635" s="12" t="s">
        <v>73</v>
      </c>
      <c r="AY635" s="153" t="s">
        <v>199</v>
      </c>
    </row>
    <row r="636" spans="2:51" s="12" customFormat="1" ht="12">
      <c r="B636" s="151"/>
      <c r="D636" s="152" t="s">
        <v>207</v>
      </c>
      <c r="E636" s="153" t="s">
        <v>1</v>
      </c>
      <c r="F636" s="154" t="s">
        <v>608</v>
      </c>
      <c r="H636" s="155">
        <v>-2.2280000000000002</v>
      </c>
      <c r="I636" s="156"/>
      <c r="L636" s="151"/>
      <c r="M636" s="157"/>
      <c r="T636" s="158"/>
      <c r="AT636" s="153" t="s">
        <v>207</v>
      </c>
      <c r="AU636" s="153" t="s">
        <v>86</v>
      </c>
      <c r="AV636" s="12" t="s">
        <v>86</v>
      </c>
      <c r="AW636" s="12" t="s">
        <v>30</v>
      </c>
      <c r="AX636" s="12" t="s">
        <v>73</v>
      </c>
      <c r="AY636" s="153" t="s">
        <v>199</v>
      </c>
    </row>
    <row r="637" spans="2:51" s="12" customFormat="1" ht="12">
      <c r="B637" s="151"/>
      <c r="D637" s="152" t="s">
        <v>207</v>
      </c>
      <c r="E637" s="153" t="s">
        <v>1</v>
      </c>
      <c r="F637" s="154" t="s">
        <v>609</v>
      </c>
      <c r="H637" s="155">
        <v>1.073</v>
      </c>
      <c r="I637" s="156"/>
      <c r="L637" s="151"/>
      <c r="M637" s="157"/>
      <c r="T637" s="158"/>
      <c r="AT637" s="153" t="s">
        <v>207</v>
      </c>
      <c r="AU637" s="153" t="s">
        <v>86</v>
      </c>
      <c r="AV637" s="12" t="s">
        <v>86</v>
      </c>
      <c r="AW637" s="12" t="s">
        <v>30</v>
      </c>
      <c r="AX637" s="12" t="s">
        <v>73</v>
      </c>
      <c r="AY637" s="153" t="s">
        <v>199</v>
      </c>
    </row>
    <row r="638" spans="2:51" s="12" customFormat="1" ht="12">
      <c r="B638" s="151"/>
      <c r="D638" s="152" t="s">
        <v>207</v>
      </c>
      <c r="E638" s="153" t="s">
        <v>1</v>
      </c>
      <c r="F638" s="154" t="s">
        <v>627</v>
      </c>
      <c r="H638" s="155">
        <v>29.725000000000001</v>
      </c>
      <c r="I638" s="156"/>
      <c r="L638" s="151"/>
      <c r="M638" s="157"/>
      <c r="T638" s="158"/>
      <c r="AT638" s="153" t="s">
        <v>207</v>
      </c>
      <c r="AU638" s="153" t="s">
        <v>86</v>
      </c>
      <c r="AV638" s="12" t="s">
        <v>86</v>
      </c>
      <c r="AW638" s="12" t="s">
        <v>30</v>
      </c>
      <c r="AX638" s="12" t="s">
        <v>73</v>
      </c>
      <c r="AY638" s="153" t="s">
        <v>199</v>
      </c>
    </row>
    <row r="639" spans="2:51" s="12" customFormat="1" ht="12">
      <c r="B639" s="151"/>
      <c r="D639" s="152" t="s">
        <v>207</v>
      </c>
      <c r="E639" s="153" t="s">
        <v>1</v>
      </c>
      <c r="F639" s="154" t="s">
        <v>616</v>
      </c>
      <c r="H639" s="155">
        <v>-1.8</v>
      </c>
      <c r="I639" s="156"/>
      <c r="L639" s="151"/>
      <c r="M639" s="157"/>
      <c r="T639" s="158"/>
      <c r="AT639" s="153" t="s">
        <v>207</v>
      </c>
      <c r="AU639" s="153" t="s">
        <v>86</v>
      </c>
      <c r="AV639" s="12" t="s">
        <v>86</v>
      </c>
      <c r="AW639" s="12" t="s">
        <v>30</v>
      </c>
      <c r="AX639" s="12" t="s">
        <v>73</v>
      </c>
      <c r="AY639" s="153" t="s">
        <v>199</v>
      </c>
    </row>
    <row r="640" spans="2:51" s="12" customFormat="1" ht="12">
      <c r="B640" s="151"/>
      <c r="D640" s="152" t="s">
        <v>207</v>
      </c>
      <c r="E640" s="153" t="s">
        <v>1</v>
      </c>
      <c r="F640" s="154" t="s">
        <v>628</v>
      </c>
      <c r="H640" s="155">
        <v>29.434999999999999</v>
      </c>
      <c r="I640" s="156"/>
      <c r="L640" s="151"/>
      <c r="M640" s="157"/>
      <c r="T640" s="158"/>
      <c r="AT640" s="153" t="s">
        <v>207</v>
      </c>
      <c r="AU640" s="153" t="s">
        <v>86</v>
      </c>
      <c r="AV640" s="12" t="s">
        <v>86</v>
      </c>
      <c r="AW640" s="12" t="s">
        <v>30</v>
      </c>
      <c r="AX640" s="12" t="s">
        <v>73</v>
      </c>
      <c r="AY640" s="153" t="s">
        <v>199</v>
      </c>
    </row>
    <row r="641" spans="2:51" s="12" customFormat="1" ht="12">
      <c r="B641" s="151"/>
      <c r="D641" s="152" t="s">
        <v>207</v>
      </c>
      <c r="E641" s="153" t="s">
        <v>1</v>
      </c>
      <c r="F641" s="154" t="s">
        <v>616</v>
      </c>
      <c r="H641" s="155">
        <v>-1.8</v>
      </c>
      <c r="I641" s="156"/>
      <c r="L641" s="151"/>
      <c r="M641" s="157"/>
      <c r="T641" s="158"/>
      <c r="AT641" s="153" t="s">
        <v>207</v>
      </c>
      <c r="AU641" s="153" t="s">
        <v>86</v>
      </c>
      <c r="AV641" s="12" t="s">
        <v>86</v>
      </c>
      <c r="AW641" s="12" t="s">
        <v>30</v>
      </c>
      <c r="AX641" s="12" t="s">
        <v>73</v>
      </c>
      <c r="AY641" s="153" t="s">
        <v>199</v>
      </c>
    </row>
    <row r="642" spans="2:51" s="12" customFormat="1" ht="12">
      <c r="B642" s="151"/>
      <c r="D642" s="152" t="s">
        <v>207</v>
      </c>
      <c r="E642" s="153" t="s">
        <v>1</v>
      </c>
      <c r="F642" s="154" t="s">
        <v>629</v>
      </c>
      <c r="H642" s="155">
        <v>49.445</v>
      </c>
      <c r="I642" s="156"/>
      <c r="L642" s="151"/>
      <c r="M642" s="157"/>
      <c r="T642" s="158"/>
      <c r="AT642" s="153" t="s">
        <v>207</v>
      </c>
      <c r="AU642" s="153" t="s">
        <v>86</v>
      </c>
      <c r="AV642" s="12" t="s">
        <v>86</v>
      </c>
      <c r="AW642" s="12" t="s">
        <v>30</v>
      </c>
      <c r="AX642" s="12" t="s">
        <v>73</v>
      </c>
      <c r="AY642" s="153" t="s">
        <v>199</v>
      </c>
    </row>
    <row r="643" spans="2:51" s="12" customFormat="1" ht="12">
      <c r="B643" s="151"/>
      <c r="D643" s="152" t="s">
        <v>207</v>
      </c>
      <c r="E643" s="153" t="s">
        <v>1</v>
      </c>
      <c r="F643" s="154" t="s">
        <v>604</v>
      </c>
      <c r="H643" s="155">
        <v>-2</v>
      </c>
      <c r="I643" s="156"/>
      <c r="L643" s="151"/>
      <c r="M643" s="157"/>
      <c r="T643" s="158"/>
      <c r="AT643" s="153" t="s">
        <v>207</v>
      </c>
      <c r="AU643" s="153" t="s">
        <v>86</v>
      </c>
      <c r="AV643" s="12" t="s">
        <v>86</v>
      </c>
      <c r="AW643" s="12" t="s">
        <v>30</v>
      </c>
      <c r="AX643" s="12" t="s">
        <v>73</v>
      </c>
      <c r="AY643" s="153" t="s">
        <v>199</v>
      </c>
    </row>
    <row r="644" spans="2:51" s="12" customFormat="1" ht="12">
      <c r="B644" s="151"/>
      <c r="D644" s="152" t="s">
        <v>207</v>
      </c>
      <c r="E644" s="153" t="s">
        <v>1</v>
      </c>
      <c r="F644" s="154" t="s">
        <v>608</v>
      </c>
      <c r="H644" s="155">
        <v>-2.2280000000000002</v>
      </c>
      <c r="I644" s="156"/>
      <c r="L644" s="151"/>
      <c r="M644" s="157"/>
      <c r="T644" s="158"/>
      <c r="AT644" s="153" t="s">
        <v>207</v>
      </c>
      <c r="AU644" s="153" t="s">
        <v>86</v>
      </c>
      <c r="AV644" s="12" t="s">
        <v>86</v>
      </c>
      <c r="AW644" s="12" t="s">
        <v>30</v>
      </c>
      <c r="AX644" s="12" t="s">
        <v>73</v>
      </c>
      <c r="AY644" s="153" t="s">
        <v>199</v>
      </c>
    </row>
    <row r="645" spans="2:51" s="12" customFormat="1" ht="12">
      <c r="B645" s="151"/>
      <c r="D645" s="152" t="s">
        <v>207</v>
      </c>
      <c r="E645" s="153" t="s">
        <v>1</v>
      </c>
      <c r="F645" s="154" t="s">
        <v>609</v>
      </c>
      <c r="H645" s="155">
        <v>1.073</v>
      </c>
      <c r="I645" s="156"/>
      <c r="L645" s="151"/>
      <c r="M645" s="157"/>
      <c r="T645" s="158"/>
      <c r="AT645" s="153" t="s">
        <v>207</v>
      </c>
      <c r="AU645" s="153" t="s">
        <v>86</v>
      </c>
      <c r="AV645" s="12" t="s">
        <v>86</v>
      </c>
      <c r="AW645" s="12" t="s">
        <v>30</v>
      </c>
      <c r="AX645" s="12" t="s">
        <v>73</v>
      </c>
      <c r="AY645" s="153" t="s">
        <v>199</v>
      </c>
    </row>
    <row r="646" spans="2:51" s="12" customFormat="1" ht="12">
      <c r="B646" s="151"/>
      <c r="D646" s="152" t="s">
        <v>207</v>
      </c>
      <c r="E646" s="153" t="s">
        <v>1</v>
      </c>
      <c r="F646" s="154" t="s">
        <v>630</v>
      </c>
      <c r="H646" s="155">
        <v>49.445</v>
      </c>
      <c r="I646" s="156"/>
      <c r="L646" s="151"/>
      <c r="M646" s="157"/>
      <c r="T646" s="158"/>
      <c r="AT646" s="153" t="s">
        <v>207</v>
      </c>
      <c r="AU646" s="153" t="s">
        <v>86</v>
      </c>
      <c r="AV646" s="12" t="s">
        <v>86</v>
      </c>
      <c r="AW646" s="12" t="s">
        <v>30</v>
      </c>
      <c r="AX646" s="12" t="s">
        <v>73</v>
      </c>
      <c r="AY646" s="153" t="s">
        <v>199</v>
      </c>
    </row>
    <row r="647" spans="2:51" s="12" customFormat="1" ht="12">
      <c r="B647" s="151"/>
      <c r="D647" s="152" t="s">
        <v>207</v>
      </c>
      <c r="E647" s="153" t="s">
        <v>1</v>
      </c>
      <c r="F647" s="154" t="s">
        <v>604</v>
      </c>
      <c r="H647" s="155">
        <v>-2</v>
      </c>
      <c r="I647" s="156"/>
      <c r="L647" s="151"/>
      <c r="M647" s="157"/>
      <c r="T647" s="158"/>
      <c r="AT647" s="153" t="s">
        <v>207</v>
      </c>
      <c r="AU647" s="153" t="s">
        <v>86</v>
      </c>
      <c r="AV647" s="12" t="s">
        <v>86</v>
      </c>
      <c r="AW647" s="12" t="s">
        <v>30</v>
      </c>
      <c r="AX647" s="12" t="s">
        <v>73</v>
      </c>
      <c r="AY647" s="153" t="s">
        <v>199</v>
      </c>
    </row>
    <row r="648" spans="2:51" s="12" customFormat="1" ht="12">
      <c r="B648" s="151"/>
      <c r="D648" s="152" t="s">
        <v>207</v>
      </c>
      <c r="E648" s="153" t="s">
        <v>1</v>
      </c>
      <c r="F648" s="154" t="s">
        <v>608</v>
      </c>
      <c r="H648" s="155">
        <v>-2.2280000000000002</v>
      </c>
      <c r="I648" s="156"/>
      <c r="L648" s="151"/>
      <c r="M648" s="157"/>
      <c r="T648" s="158"/>
      <c r="AT648" s="153" t="s">
        <v>207</v>
      </c>
      <c r="AU648" s="153" t="s">
        <v>86</v>
      </c>
      <c r="AV648" s="12" t="s">
        <v>86</v>
      </c>
      <c r="AW648" s="12" t="s">
        <v>30</v>
      </c>
      <c r="AX648" s="12" t="s">
        <v>73</v>
      </c>
      <c r="AY648" s="153" t="s">
        <v>199</v>
      </c>
    </row>
    <row r="649" spans="2:51" s="12" customFormat="1" ht="12">
      <c r="B649" s="151"/>
      <c r="D649" s="152" t="s">
        <v>207</v>
      </c>
      <c r="E649" s="153" t="s">
        <v>1</v>
      </c>
      <c r="F649" s="154" t="s">
        <v>609</v>
      </c>
      <c r="H649" s="155">
        <v>1.073</v>
      </c>
      <c r="I649" s="156"/>
      <c r="L649" s="151"/>
      <c r="M649" s="157"/>
      <c r="T649" s="158"/>
      <c r="AT649" s="153" t="s">
        <v>207</v>
      </c>
      <c r="AU649" s="153" t="s">
        <v>86</v>
      </c>
      <c r="AV649" s="12" t="s">
        <v>86</v>
      </c>
      <c r="AW649" s="12" t="s">
        <v>30</v>
      </c>
      <c r="AX649" s="12" t="s">
        <v>73</v>
      </c>
      <c r="AY649" s="153" t="s">
        <v>199</v>
      </c>
    </row>
    <row r="650" spans="2:51" s="12" customFormat="1" ht="12">
      <c r="B650" s="151"/>
      <c r="D650" s="152" t="s">
        <v>207</v>
      </c>
      <c r="E650" s="153" t="s">
        <v>1</v>
      </c>
      <c r="F650" s="154" t="s">
        <v>631</v>
      </c>
      <c r="H650" s="155">
        <v>32.19</v>
      </c>
      <c r="I650" s="156"/>
      <c r="L650" s="151"/>
      <c r="M650" s="157"/>
      <c r="T650" s="158"/>
      <c r="AT650" s="153" t="s">
        <v>207</v>
      </c>
      <c r="AU650" s="153" t="s">
        <v>86</v>
      </c>
      <c r="AV650" s="12" t="s">
        <v>86</v>
      </c>
      <c r="AW650" s="12" t="s">
        <v>30</v>
      </c>
      <c r="AX650" s="12" t="s">
        <v>73</v>
      </c>
      <c r="AY650" s="153" t="s">
        <v>199</v>
      </c>
    </row>
    <row r="651" spans="2:51" s="12" customFormat="1" ht="12">
      <c r="B651" s="151"/>
      <c r="D651" s="152" t="s">
        <v>207</v>
      </c>
      <c r="E651" s="153" t="s">
        <v>1</v>
      </c>
      <c r="F651" s="154" t="s">
        <v>616</v>
      </c>
      <c r="H651" s="155">
        <v>-1.8</v>
      </c>
      <c r="I651" s="156"/>
      <c r="L651" s="151"/>
      <c r="M651" s="157"/>
      <c r="T651" s="158"/>
      <c r="AT651" s="153" t="s">
        <v>207</v>
      </c>
      <c r="AU651" s="153" t="s">
        <v>86</v>
      </c>
      <c r="AV651" s="12" t="s">
        <v>86</v>
      </c>
      <c r="AW651" s="12" t="s">
        <v>30</v>
      </c>
      <c r="AX651" s="12" t="s">
        <v>73</v>
      </c>
      <c r="AY651" s="153" t="s">
        <v>199</v>
      </c>
    </row>
    <row r="652" spans="2:51" s="12" customFormat="1" ht="12">
      <c r="B652" s="151"/>
      <c r="D652" s="152" t="s">
        <v>207</v>
      </c>
      <c r="E652" s="153" t="s">
        <v>1</v>
      </c>
      <c r="F652" s="154" t="s">
        <v>632</v>
      </c>
      <c r="H652" s="155">
        <v>18.850000000000001</v>
      </c>
      <c r="I652" s="156"/>
      <c r="L652" s="151"/>
      <c r="M652" s="157"/>
      <c r="T652" s="158"/>
      <c r="AT652" s="153" t="s">
        <v>207</v>
      </c>
      <c r="AU652" s="153" t="s">
        <v>86</v>
      </c>
      <c r="AV652" s="12" t="s">
        <v>86</v>
      </c>
      <c r="AW652" s="12" t="s">
        <v>30</v>
      </c>
      <c r="AX652" s="12" t="s">
        <v>73</v>
      </c>
      <c r="AY652" s="153" t="s">
        <v>199</v>
      </c>
    </row>
    <row r="653" spans="2:51" s="12" customFormat="1" ht="12">
      <c r="B653" s="151"/>
      <c r="D653" s="152" t="s">
        <v>207</v>
      </c>
      <c r="E653" s="153" t="s">
        <v>1</v>
      </c>
      <c r="F653" s="154" t="s">
        <v>606</v>
      </c>
      <c r="H653" s="155">
        <v>-1.4</v>
      </c>
      <c r="I653" s="156"/>
      <c r="L653" s="151"/>
      <c r="M653" s="157"/>
      <c r="T653" s="158"/>
      <c r="AT653" s="153" t="s">
        <v>207</v>
      </c>
      <c r="AU653" s="153" t="s">
        <v>86</v>
      </c>
      <c r="AV653" s="12" t="s">
        <v>86</v>
      </c>
      <c r="AW653" s="12" t="s">
        <v>30</v>
      </c>
      <c r="AX653" s="12" t="s">
        <v>73</v>
      </c>
      <c r="AY653" s="153" t="s">
        <v>199</v>
      </c>
    </row>
    <row r="654" spans="2:51" s="12" customFormat="1" ht="12">
      <c r="B654" s="151"/>
      <c r="D654" s="152" t="s">
        <v>207</v>
      </c>
      <c r="E654" s="153" t="s">
        <v>1</v>
      </c>
      <c r="F654" s="154" t="s">
        <v>633</v>
      </c>
      <c r="H654" s="155">
        <v>19.864999999999998</v>
      </c>
      <c r="I654" s="156"/>
      <c r="L654" s="151"/>
      <c r="M654" s="157"/>
      <c r="T654" s="158"/>
      <c r="AT654" s="153" t="s">
        <v>207</v>
      </c>
      <c r="AU654" s="153" t="s">
        <v>86</v>
      </c>
      <c r="AV654" s="12" t="s">
        <v>86</v>
      </c>
      <c r="AW654" s="12" t="s">
        <v>30</v>
      </c>
      <c r="AX654" s="12" t="s">
        <v>73</v>
      </c>
      <c r="AY654" s="153" t="s">
        <v>199</v>
      </c>
    </row>
    <row r="655" spans="2:51" s="12" customFormat="1" ht="12">
      <c r="B655" s="151"/>
      <c r="D655" s="152" t="s">
        <v>207</v>
      </c>
      <c r="E655" s="153" t="s">
        <v>1</v>
      </c>
      <c r="F655" s="154" t="s">
        <v>611</v>
      </c>
      <c r="H655" s="155">
        <v>-2.8</v>
      </c>
      <c r="I655" s="156"/>
      <c r="L655" s="151"/>
      <c r="M655" s="157"/>
      <c r="T655" s="158"/>
      <c r="AT655" s="153" t="s">
        <v>207</v>
      </c>
      <c r="AU655" s="153" t="s">
        <v>86</v>
      </c>
      <c r="AV655" s="12" t="s">
        <v>86</v>
      </c>
      <c r="AW655" s="12" t="s">
        <v>30</v>
      </c>
      <c r="AX655" s="12" t="s">
        <v>73</v>
      </c>
      <c r="AY655" s="153" t="s">
        <v>199</v>
      </c>
    </row>
    <row r="656" spans="2:51" s="13" customFormat="1" ht="12">
      <c r="B656" s="159"/>
      <c r="D656" s="152" t="s">
        <v>207</v>
      </c>
      <c r="E656" s="160" t="s">
        <v>1</v>
      </c>
      <c r="F656" s="161" t="s">
        <v>209</v>
      </c>
      <c r="H656" s="162">
        <v>777.85300000000097</v>
      </c>
      <c r="I656" s="163"/>
      <c r="L656" s="159"/>
      <c r="M656" s="164"/>
      <c r="T656" s="165"/>
      <c r="AT656" s="160" t="s">
        <v>207</v>
      </c>
      <c r="AU656" s="160" t="s">
        <v>86</v>
      </c>
      <c r="AV656" s="13" t="s">
        <v>205</v>
      </c>
      <c r="AW656" s="13" t="s">
        <v>30</v>
      </c>
      <c r="AX656" s="13" t="s">
        <v>80</v>
      </c>
      <c r="AY656" s="160" t="s">
        <v>199</v>
      </c>
    </row>
    <row r="657" spans="2:65" s="1" customFormat="1" ht="16.5" customHeight="1">
      <c r="B657" s="32"/>
      <c r="C657" s="137" t="s">
        <v>642</v>
      </c>
      <c r="D657" s="137" t="s">
        <v>201</v>
      </c>
      <c r="E657" s="138" t="s">
        <v>643</v>
      </c>
      <c r="F657" s="139" t="s">
        <v>644</v>
      </c>
      <c r="G657" s="140" t="s">
        <v>204</v>
      </c>
      <c r="H657" s="141">
        <v>38.601999999999997</v>
      </c>
      <c r="I657" s="142"/>
      <c r="J657" s="143">
        <f>ROUND(I657*H657,2)</f>
        <v>0</v>
      </c>
      <c r="K657" s="144"/>
      <c r="L657" s="32"/>
      <c r="M657" s="145" t="s">
        <v>1</v>
      </c>
      <c r="N657" s="146" t="s">
        <v>39</v>
      </c>
      <c r="P657" s="147">
        <f>O657*H657</f>
        <v>0</v>
      </c>
      <c r="Q657" s="147">
        <v>1.1E-4</v>
      </c>
      <c r="R657" s="147">
        <f>Q657*H657</f>
        <v>4.2462200000000002E-3</v>
      </c>
      <c r="S657" s="147">
        <v>6.0000000000000002E-5</v>
      </c>
      <c r="T657" s="148">
        <f>S657*H657</f>
        <v>2.3161200000000001E-3</v>
      </c>
      <c r="AR657" s="149" t="s">
        <v>205</v>
      </c>
      <c r="AT657" s="149" t="s">
        <v>201</v>
      </c>
      <c r="AU657" s="149" t="s">
        <v>86</v>
      </c>
      <c r="AY657" s="17" t="s">
        <v>199</v>
      </c>
      <c r="BE657" s="150">
        <f>IF(N657="základní",J657,0)</f>
        <v>0</v>
      </c>
      <c r="BF657" s="150">
        <f>IF(N657="snížená",J657,0)</f>
        <v>0</v>
      </c>
      <c r="BG657" s="150">
        <f>IF(N657="zákl. přenesená",J657,0)</f>
        <v>0</v>
      </c>
      <c r="BH657" s="150">
        <f>IF(N657="sníž. přenesená",J657,0)</f>
        <v>0</v>
      </c>
      <c r="BI657" s="150">
        <f>IF(N657="nulová",J657,0)</f>
        <v>0</v>
      </c>
      <c r="BJ657" s="17" t="s">
        <v>86</v>
      </c>
      <c r="BK657" s="150">
        <f>ROUND(I657*H657,2)</f>
        <v>0</v>
      </c>
      <c r="BL657" s="17" t="s">
        <v>205</v>
      </c>
      <c r="BM657" s="149" t="s">
        <v>3409</v>
      </c>
    </row>
    <row r="658" spans="2:65" s="12" customFormat="1" ht="12">
      <c r="B658" s="151"/>
      <c r="D658" s="152" t="s">
        <v>207</v>
      </c>
      <c r="E658" s="153" t="s">
        <v>1</v>
      </c>
      <c r="F658" s="154" t="s">
        <v>646</v>
      </c>
      <c r="H658" s="155">
        <v>17.82</v>
      </c>
      <c r="I658" s="156"/>
      <c r="L658" s="151"/>
      <c r="M658" s="157"/>
      <c r="T658" s="158"/>
      <c r="AT658" s="153" t="s">
        <v>207</v>
      </c>
      <c r="AU658" s="153" t="s">
        <v>86</v>
      </c>
      <c r="AV658" s="12" t="s">
        <v>86</v>
      </c>
      <c r="AW658" s="12" t="s">
        <v>30</v>
      </c>
      <c r="AX658" s="12" t="s">
        <v>73</v>
      </c>
      <c r="AY658" s="153" t="s">
        <v>199</v>
      </c>
    </row>
    <row r="659" spans="2:65" s="12" customFormat="1" ht="12">
      <c r="B659" s="151"/>
      <c r="D659" s="152" t="s">
        <v>207</v>
      </c>
      <c r="E659" s="153" t="s">
        <v>1</v>
      </c>
      <c r="F659" s="154" t="s">
        <v>647</v>
      </c>
      <c r="H659" s="155">
        <v>14.477</v>
      </c>
      <c r="I659" s="156"/>
      <c r="L659" s="151"/>
      <c r="M659" s="157"/>
      <c r="T659" s="158"/>
      <c r="AT659" s="153" t="s">
        <v>207</v>
      </c>
      <c r="AU659" s="153" t="s">
        <v>86</v>
      </c>
      <c r="AV659" s="12" t="s">
        <v>86</v>
      </c>
      <c r="AW659" s="12" t="s">
        <v>30</v>
      </c>
      <c r="AX659" s="12" t="s">
        <v>73</v>
      </c>
      <c r="AY659" s="153" t="s">
        <v>199</v>
      </c>
    </row>
    <row r="660" spans="2:65" s="12" customFormat="1" ht="12">
      <c r="B660" s="151"/>
      <c r="D660" s="152" t="s">
        <v>207</v>
      </c>
      <c r="E660" s="153" t="s">
        <v>1</v>
      </c>
      <c r="F660" s="154" t="s">
        <v>648</v>
      </c>
      <c r="H660" s="155">
        <v>2.452</v>
      </c>
      <c r="I660" s="156"/>
      <c r="L660" s="151"/>
      <c r="M660" s="157"/>
      <c r="T660" s="158"/>
      <c r="AT660" s="153" t="s">
        <v>207</v>
      </c>
      <c r="AU660" s="153" t="s">
        <v>86</v>
      </c>
      <c r="AV660" s="12" t="s">
        <v>86</v>
      </c>
      <c r="AW660" s="12" t="s">
        <v>30</v>
      </c>
      <c r="AX660" s="12" t="s">
        <v>73</v>
      </c>
      <c r="AY660" s="153" t="s">
        <v>199</v>
      </c>
    </row>
    <row r="661" spans="2:65" s="12" customFormat="1" ht="12">
      <c r="B661" s="151"/>
      <c r="D661" s="152" t="s">
        <v>207</v>
      </c>
      <c r="E661" s="153" t="s">
        <v>1</v>
      </c>
      <c r="F661" s="154" t="s">
        <v>649</v>
      </c>
      <c r="H661" s="155">
        <v>3.8530000000000002</v>
      </c>
      <c r="I661" s="156"/>
      <c r="L661" s="151"/>
      <c r="M661" s="157"/>
      <c r="T661" s="158"/>
      <c r="AT661" s="153" t="s">
        <v>207</v>
      </c>
      <c r="AU661" s="153" t="s">
        <v>86</v>
      </c>
      <c r="AV661" s="12" t="s">
        <v>86</v>
      </c>
      <c r="AW661" s="12" t="s">
        <v>30</v>
      </c>
      <c r="AX661" s="12" t="s">
        <v>73</v>
      </c>
      <c r="AY661" s="153" t="s">
        <v>199</v>
      </c>
    </row>
    <row r="662" spans="2:65" s="13" customFormat="1" ht="12">
      <c r="B662" s="159"/>
      <c r="D662" s="152" t="s">
        <v>207</v>
      </c>
      <c r="E662" s="160" t="s">
        <v>1</v>
      </c>
      <c r="F662" s="161" t="s">
        <v>650</v>
      </c>
      <c r="H662" s="162">
        <v>38.601999999999997</v>
      </c>
      <c r="I662" s="163"/>
      <c r="L662" s="159"/>
      <c r="M662" s="164"/>
      <c r="T662" s="165"/>
      <c r="AT662" s="160" t="s">
        <v>207</v>
      </c>
      <c r="AU662" s="160" t="s">
        <v>86</v>
      </c>
      <c r="AV662" s="13" t="s">
        <v>205</v>
      </c>
      <c r="AW662" s="13" t="s">
        <v>30</v>
      </c>
      <c r="AX662" s="13" t="s">
        <v>80</v>
      </c>
      <c r="AY662" s="160" t="s">
        <v>199</v>
      </c>
    </row>
    <row r="663" spans="2:65" s="1" customFormat="1" ht="24.25" customHeight="1">
      <c r="B663" s="32"/>
      <c r="C663" s="137" t="s">
        <v>2869</v>
      </c>
      <c r="D663" s="137" t="s">
        <v>201</v>
      </c>
      <c r="E663" s="138" t="s">
        <v>652</v>
      </c>
      <c r="F663" s="139" t="s">
        <v>653</v>
      </c>
      <c r="G663" s="140" t="s">
        <v>264</v>
      </c>
      <c r="H663" s="141">
        <v>45.74</v>
      </c>
      <c r="I663" s="142"/>
      <c r="J663" s="143">
        <f>ROUND(I663*H663,2)</f>
        <v>0</v>
      </c>
      <c r="K663" s="144"/>
      <c r="L663" s="32"/>
      <c r="M663" s="145" t="s">
        <v>1</v>
      </c>
      <c r="N663" s="146" t="s">
        <v>39</v>
      </c>
      <c r="P663" s="147">
        <f>O663*H663</f>
        <v>0</v>
      </c>
      <c r="Q663" s="147">
        <v>1.5E-3</v>
      </c>
      <c r="R663" s="147">
        <f>Q663*H663</f>
        <v>6.8610000000000004E-2</v>
      </c>
      <c r="S663" s="147">
        <v>0</v>
      </c>
      <c r="T663" s="148">
        <f>S663*H663</f>
        <v>0</v>
      </c>
      <c r="AR663" s="149" t="s">
        <v>205</v>
      </c>
      <c r="AT663" s="149" t="s">
        <v>201</v>
      </c>
      <c r="AU663" s="149" t="s">
        <v>86</v>
      </c>
      <c r="AY663" s="17" t="s">
        <v>199</v>
      </c>
      <c r="BE663" s="150">
        <f>IF(N663="základní",J663,0)</f>
        <v>0</v>
      </c>
      <c r="BF663" s="150">
        <f>IF(N663="snížená",J663,0)</f>
        <v>0</v>
      </c>
      <c r="BG663" s="150">
        <f>IF(N663="zákl. přenesená",J663,0)</f>
        <v>0</v>
      </c>
      <c r="BH663" s="150">
        <f>IF(N663="sníž. přenesená",J663,0)</f>
        <v>0</v>
      </c>
      <c r="BI663" s="150">
        <f>IF(N663="nulová",J663,0)</f>
        <v>0</v>
      </c>
      <c r="BJ663" s="17" t="s">
        <v>86</v>
      </c>
      <c r="BK663" s="150">
        <f>ROUND(I663*H663,2)</f>
        <v>0</v>
      </c>
      <c r="BL663" s="17" t="s">
        <v>205</v>
      </c>
      <c r="BM663" s="149" t="s">
        <v>3410</v>
      </c>
    </row>
    <row r="664" spans="2:65" s="15" customFormat="1" ht="12">
      <c r="B664" s="184"/>
      <c r="D664" s="152" t="s">
        <v>207</v>
      </c>
      <c r="E664" s="185" t="s">
        <v>1</v>
      </c>
      <c r="F664" s="186" t="s">
        <v>655</v>
      </c>
      <c r="H664" s="185" t="s">
        <v>1</v>
      </c>
      <c r="I664" s="187"/>
      <c r="L664" s="184"/>
      <c r="M664" s="188"/>
      <c r="T664" s="189"/>
      <c r="AT664" s="185" t="s">
        <v>207</v>
      </c>
      <c r="AU664" s="185" t="s">
        <v>86</v>
      </c>
      <c r="AV664" s="15" t="s">
        <v>80</v>
      </c>
      <c r="AW664" s="15" t="s">
        <v>30</v>
      </c>
      <c r="AX664" s="15" t="s">
        <v>73</v>
      </c>
      <c r="AY664" s="185" t="s">
        <v>199</v>
      </c>
    </row>
    <row r="665" spans="2:65" s="12" customFormat="1" ht="12">
      <c r="B665" s="151"/>
      <c r="D665" s="152" t="s">
        <v>207</v>
      </c>
      <c r="E665" s="153" t="s">
        <v>1</v>
      </c>
      <c r="F665" s="154" t="s">
        <v>656</v>
      </c>
      <c r="H665" s="155">
        <v>14.85</v>
      </c>
      <c r="I665" s="156"/>
      <c r="L665" s="151"/>
      <c r="M665" s="157"/>
      <c r="T665" s="158"/>
      <c r="AT665" s="153" t="s">
        <v>207</v>
      </c>
      <c r="AU665" s="153" t="s">
        <v>86</v>
      </c>
      <c r="AV665" s="12" t="s">
        <v>86</v>
      </c>
      <c r="AW665" s="12" t="s">
        <v>30</v>
      </c>
      <c r="AX665" s="12" t="s">
        <v>73</v>
      </c>
      <c r="AY665" s="153" t="s">
        <v>199</v>
      </c>
    </row>
    <row r="666" spans="2:65" s="12" customFormat="1" ht="12">
      <c r="B666" s="151"/>
      <c r="D666" s="152" t="s">
        <v>207</v>
      </c>
      <c r="E666" s="153" t="s">
        <v>1</v>
      </c>
      <c r="F666" s="154" t="s">
        <v>657</v>
      </c>
      <c r="H666" s="155">
        <v>-4.45</v>
      </c>
      <c r="I666" s="156"/>
      <c r="L666" s="151"/>
      <c r="M666" s="157"/>
      <c r="T666" s="158"/>
      <c r="AT666" s="153" t="s">
        <v>207</v>
      </c>
      <c r="AU666" s="153" t="s">
        <v>86</v>
      </c>
      <c r="AV666" s="12" t="s">
        <v>86</v>
      </c>
      <c r="AW666" s="12" t="s">
        <v>30</v>
      </c>
      <c r="AX666" s="12" t="s">
        <v>73</v>
      </c>
      <c r="AY666" s="153" t="s">
        <v>199</v>
      </c>
    </row>
    <row r="667" spans="2:65" s="15" customFormat="1" ht="12">
      <c r="B667" s="184"/>
      <c r="D667" s="152" t="s">
        <v>207</v>
      </c>
      <c r="E667" s="185" t="s">
        <v>1</v>
      </c>
      <c r="F667" s="186" t="s">
        <v>658</v>
      </c>
      <c r="H667" s="185" t="s">
        <v>1</v>
      </c>
      <c r="I667" s="187"/>
      <c r="L667" s="184"/>
      <c r="M667" s="188"/>
      <c r="T667" s="189"/>
      <c r="AT667" s="185" t="s">
        <v>207</v>
      </c>
      <c r="AU667" s="185" t="s">
        <v>86</v>
      </c>
      <c r="AV667" s="15" t="s">
        <v>80</v>
      </c>
      <c r="AW667" s="15" t="s">
        <v>30</v>
      </c>
      <c r="AX667" s="15" t="s">
        <v>73</v>
      </c>
      <c r="AY667" s="185" t="s">
        <v>199</v>
      </c>
    </row>
    <row r="668" spans="2:65" s="12" customFormat="1" ht="12">
      <c r="B668" s="151"/>
      <c r="D668" s="152" t="s">
        <v>207</v>
      </c>
      <c r="E668" s="153" t="s">
        <v>1</v>
      </c>
      <c r="F668" s="154" t="s">
        <v>659</v>
      </c>
      <c r="H668" s="155">
        <v>12.14</v>
      </c>
      <c r="I668" s="156"/>
      <c r="L668" s="151"/>
      <c r="M668" s="157"/>
      <c r="T668" s="158"/>
      <c r="AT668" s="153" t="s">
        <v>207</v>
      </c>
      <c r="AU668" s="153" t="s">
        <v>86</v>
      </c>
      <c r="AV668" s="12" t="s">
        <v>86</v>
      </c>
      <c r="AW668" s="12" t="s">
        <v>30</v>
      </c>
      <c r="AX668" s="12" t="s">
        <v>73</v>
      </c>
      <c r="AY668" s="153" t="s">
        <v>199</v>
      </c>
    </row>
    <row r="669" spans="2:65" s="12" customFormat="1" ht="12">
      <c r="B669" s="151"/>
      <c r="D669" s="152" t="s">
        <v>207</v>
      </c>
      <c r="E669" s="153" t="s">
        <v>1</v>
      </c>
      <c r="F669" s="154" t="s">
        <v>660</v>
      </c>
      <c r="H669" s="155">
        <v>-1.5</v>
      </c>
      <c r="I669" s="156"/>
      <c r="L669" s="151"/>
      <c r="M669" s="157"/>
      <c r="T669" s="158"/>
      <c r="AT669" s="153" t="s">
        <v>207</v>
      </c>
      <c r="AU669" s="153" t="s">
        <v>86</v>
      </c>
      <c r="AV669" s="12" t="s">
        <v>86</v>
      </c>
      <c r="AW669" s="12" t="s">
        <v>30</v>
      </c>
      <c r="AX669" s="12" t="s">
        <v>73</v>
      </c>
      <c r="AY669" s="153" t="s">
        <v>199</v>
      </c>
    </row>
    <row r="670" spans="2:65" s="15" customFormat="1" ht="12">
      <c r="B670" s="184"/>
      <c r="D670" s="152" t="s">
        <v>207</v>
      </c>
      <c r="E670" s="185" t="s">
        <v>1</v>
      </c>
      <c r="F670" s="186" t="s">
        <v>661</v>
      </c>
      <c r="H670" s="185" t="s">
        <v>1</v>
      </c>
      <c r="I670" s="187"/>
      <c r="L670" s="184"/>
      <c r="M670" s="188"/>
      <c r="T670" s="189"/>
      <c r="AT670" s="185" t="s">
        <v>207</v>
      </c>
      <c r="AU670" s="185" t="s">
        <v>86</v>
      </c>
      <c r="AV670" s="15" t="s">
        <v>80</v>
      </c>
      <c r="AW670" s="15" t="s">
        <v>30</v>
      </c>
      <c r="AX670" s="15" t="s">
        <v>73</v>
      </c>
      <c r="AY670" s="185" t="s">
        <v>199</v>
      </c>
    </row>
    <row r="671" spans="2:65" s="12" customFormat="1" ht="12">
      <c r="B671" s="151"/>
      <c r="D671" s="152" t="s">
        <v>207</v>
      </c>
      <c r="E671" s="153" t="s">
        <v>1</v>
      </c>
      <c r="F671" s="154" t="s">
        <v>662</v>
      </c>
      <c r="H671" s="155">
        <v>10.25</v>
      </c>
      <c r="I671" s="156"/>
      <c r="L671" s="151"/>
      <c r="M671" s="157"/>
      <c r="T671" s="158"/>
      <c r="AT671" s="153" t="s">
        <v>207</v>
      </c>
      <c r="AU671" s="153" t="s">
        <v>86</v>
      </c>
      <c r="AV671" s="12" t="s">
        <v>86</v>
      </c>
      <c r="AW671" s="12" t="s">
        <v>30</v>
      </c>
      <c r="AX671" s="12" t="s">
        <v>73</v>
      </c>
      <c r="AY671" s="153" t="s">
        <v>199</v>
      </c>
    </row>
    <row r="672" spans="2:65" s="12" customFormat="1" ht="12">
      <c r="B672" s="151"/>
      <c r="D672" s="152" t="s">
        <v>207</v>
      </c>
      <c r="E672" s="153" t="s">
        <v>1</v>
      </c>
      <c r="F672" s="154" t="s">
        <v>663</v>
      </c>
      <c r="H672" s="155">
        <v>-0.7</v>
      </c>
      <c r="I672" s="156"/>
      <c r="L672" s="151"/>
      <c r="M672" s="157"/>
      <c r="T672" s="158"/>
      <c r="AT672" s="153" t="s">
        <v>207</v>
      </c>
      <c r="AU672" s="153" t="s">
        <v>86</v>
      </c>
      <c r="AV672" s="12" t="s">
        <v>86</v>
      </c>
      <c r="AW672" s="12" t="s">
        <v>30</v>
      </c>
      <c r="AX672" s="12" t="s">
        <v>73</v>
      </c>
      <c r="AY672" s="153" t="s">
        <v>199</v>
      </c>
    </row>
    <row r="673" spans="2:65" s="15" customFormat="1" ht="12">
      <c r="B673" s="184"/>
      <c r="D673" s="152" t="s">
        <v>207</v>
      </c>
      <c r="E673" s="185" t="s">
        <v>1</v>
      </c>
      <c r="F673" s="186" t="s">
        <v>664</v>
      </c>
      <c r="H673" s="185" t="s">
        <v>1</v>
      </c>
      <c r="I673" s="187"/>
      <c r="L673" s="184"/>
      <c r="M673" s="188"/>
      <c r="T673" s="189"/>
      <c r="AT673" s="185" t="s">
        <v>207</v>
      </c>
      <c r="AU673" s="185" t="s">
        <v>86</v>
      </c>
      <c r="AV673" s="15" t="s">
        <v>80</v>
      </c>
      <c r="AW673" s="15" t="s">
        <v>30</v>
      </c>
      <c r="AX673" s="15" t="s">
        <v>73</v>
      </c>
      <c r="AY673" s="185" t="s">
        <v>199</v>
      </c>
    </row>
    <row r="674" spans="2:65" s="12" customFormat="1" ht="12">
      <c r="B674" s="151"/>
      <c r="D674" s="152" t="s">
        <v>207</v>
      </c>
      <c r="E674" s="153" t="s">
        <v>1</v>
      </c>
      <c r="F674" s="154" t="s">
        <v>665</v>
      </c>
      <c r="H674" s="155">
        <v>17.05</v>
      </c>
      <c r="I674" s="156"/>
      <c r="L674" s="151"/>
      <c r="M674" s="157"/>
      <c r="T674" s="158"/>
      <c r="AT674" s="153" t="s">
        <v>207</v>
      </c>
      <c r="AU674" s="153" t="s">
        <v>86</v>
      </c>
      <c r="AV674" s="12" t="s">
        <v>86</v>
      </c>
      <c r="AW674" s="12" t="s">
        <v>30</v>
      </c>
      <c r="AX674" s="12" t="s">
        <v>73</v>
      </c>
      <c r="AY674" s="153" t="s">
        <v>199</v>
      </c>
    </row>
    <row r="675" spans="2:65" s="12" customFormat="1" ht="12">
      <c r="B675" s="151"/>
      <c r="D675" s="152" t="s">
        <v>207</v>
      </c>
      <c r="E675" s="153" t="s">
        <v>1</v>
      </c>
      <c r="F675" s="154" t="s">
        <v>666</v>
      </c>
      <c r="H675" s="155">
        <v>-1.9</v>
      </c>
      <c r="I675" s="156"/>
      <c r="L675" s="151"/>
      <c r="M675" s="157"/>
      <c r="T675" s="158"/>
      <c r="AT675" s="153" t="s">
        <v>207</v>
      </c>
      <c r="AU675" s="153" t="s">
        <v>86</v>
      </c>
      <c r="AV675" s="12" t="s">
        <v>86</v>
      </c>
      <c r="AW675" s="12" t="s">
        <v>30</v>
      </c>
      <c r="AX675" s="12" t="s">
        <v>73</v>
      </c>
      <c r="AY675" s="153" t="s">
        <v>199</v>
      </c>
    </row>
    <row r="676" spans="2:65" s="13" customFormat="1" ht="12">
      <c r="B676" s="159"/>
      <c r="D676" s="152" t="s">
        <v>207</v>
      </c>
      <c r="E676" s="160" t="s">
        <v>1</v>
      </c>
      <c r="F676" s="161" t="s">
        <v>209</v>
      </c>
      <c r="H676" s="162">
        <v>45.74</v>
      </c>
      <c r="I676" s="163"/>
      <c r="L676" s="159"/>
      <c r="M676" s="164"/>
      <c r="T676" s="165"/>
      <c r="AT676" s="160" t="s">
        <v>207</v>
      </c>
      <c r="AU676" s="160" t="s">
        <v>86</v>
      </c>
      <c r="AV676" s="13" t="s">
        <v>205</v>
      </c>
      <c r="AW676" s="13" t="s">
        <v>30</v>
      </c>
      <c r="AX676" s="13" t="s">
        <v>80</v>
      </c>
      <c r="AY676" s="160" t="s">
        <v>199</v>
      </c>
    </row>
    <row r="677" spans="2:65" s="1" customFormat="1" ht="38" customHeight="1">
      <c r="B677" s="32"/>
      <c r="C677" s="137" t="s">
        <v>667</v>
      </c>
      <c r="D677" s="137" t="s">
        <v>201</v>
      </c>
      <c r="E677" s="138" t="s">
        <v>668</v>
      </c>
      <c r="F677" s="139" t="s">
        <v>669</v>
      </c>
      <c r="G677" s="140" t="s">
        <v>204</v>
      </c>
      <c r="H677" s="141">
        <v>2.73</v>
      </c>
      <c r="I677" s="142"/>
      <c r="J677" s="143">
        <f>ROUND(I677*H677,2)</f>
        <v>0</v>
      </c>
      <c r="K677" s="144"/>
      <c r="L677" s="32"/>
      <c r="M677" s="145" t="s">
        <v>1</v>
      </c>
      <c r="N677" s="146" t="s">
        <v>39</v>
      </c>
      <c r="P677" s="147">
        <f>O677*H677</f>
        <v>0</v>
      </c>
      <c r="Q677" s="147">
        <v>8.4899999999999993E-3</v>
      </c>
      <c r="R677" s="147">
        <f>Q677*H677</f>
        <v>2.3177699999999999E-2</v>
      </c>
      <c r="S677" s="147">
        <v>0</v>
      </c>
      <c r="T677" s="148">
        <f>S677*H677</f>
        <v>0</v>
      </c>
      <c r="AR677" s="149" t="s">
        <v>205</v>
      </c>
      <c r="AT677" s="149" t="s">
        <v>201</v>
      </c>
      <c r="AU677" s="149" t="s">
        <v>86</v>
      </c>
      <c r="AY677" s="17" t="s">
        <v>199</v>
      </c>
      <c r="BE677" s="150">
        <f>IF(N677="základní",J677,0)</f>
        <v>0</v>
      </c>
      <c r="BF677" s="150">
        <f>IF(N677="snížená",J677,0)</f>
        <v>0</v>
      </c>
      <c r="BG677" s="150">
        <f>IF(N677="zákl. přenesená",J677,0)</f>
        <v>0</v>
      </c>
      <c r="BH677" s="150">
        <f>IF(N677="sníž. přenesená",J677,0)</f>
        <v>0</v>
      </c>
      <c r="BI677" s="150">
        <f>IF(N677="nulová",J677,0)</f>
        <v>0</v>
      </c>
      <c r="BJ677" s="17" t="s">
        <v>86</v>
      </c>
      <c r="BK677" s="150">
        <f>ROUND(I677*H677,2)</f>
        <v>0</v>
      </c>
      <c r="BL677" s="17" t="s">
        <v>205</v>
      </c>
      <c r="BM677" s="149" t="s">
        <v>3411</v>
      </c>
    </row>
    <row r="678" spans="2:65" s="12" customFormat="1" ht="12">
      <c r="B678" s="151"/>
      <c r="D678" s="152" t="s">
        <v>207</v>
      </c>
      <c r="E678" s="153" t="s">
        <v>1</v>
      </c>
      <c r="F678" s="154" t="s">
        <v>671</v>
      </c>
      <c r="H678" s="155">
        <v>2.73</v>
      </c>
      <c r="I678" s="156"/>
      <c r="L678" s="151"/>
      <c r="M678" s="157"/>
      <c r="T678" s="158"/>
      <c r="AT678" s="153" t="s">
        <v>207</v>
      </c>
      <c r="AU678" s="153" t="s">
        <v>86</v>
      </c>
      <c r="AV678" s="12" t="s">
        <v>86</v>
      </c>
      <c r="AW678" s="12" t="s">
        <v>30</v>
      </c>
      <c r="AX678" s="12" t="s">
        <v>73</v>
      </c>
      <c r="AY678" s="153" t="s">
        <v>199</v>
      </c>
    </row>
    <row r="679" spans="2:65" s="13" customFormat="1" ht="12">
      <c r="B679" s="159"/>
      <c r="D679" s="152" t="s">
        <v>207</v>
      </c>
      <c r="E679" s="160" t="s">
        <v>1</v>
      </c>
      <c r="F679" s="161" t="s">
        <v>672</v>
      </c>
      <c r="H679" s="162">
        <v>2.73</v>
      </c>
      <c r="I679" s="163"/>
      <c r="L679" s="159"/>
      <c r="M679" s="164"/>
      <c r="T679" s="165"/>
      <c r="AT679" s="160" t="s">
        <v>207</v>
      </c>
      <c r="AU679" s="160" t="s">
        <v>86</v>
      </c>
      <c r="AV679" s="13" t="s">
        <v>205</v>
      </c>
      <c r="AW679" s="13" t="s">
        <v>30</v>
      </c>
      <c r="AX679" s="13" t="s">
        <v>80</v>
      </c>
      <c r="AY679" s="160" t="s">
        <v>199</v>
      </c>
    </row>
    <row r="680" spans="2:65" s="1" customFormat="1" ht="44.25" customHeight="1">
      <c r="B680" s="32"/>
      <c r="C680" s="137" t="s">
        <v>673</v>
      </c>
      <c r="D680" s="137" t="s">
        <v>201</v>
      </c>
      <c r="E680" s="138" t="s">
        <v>674</v>
      </c>
      <c r="F680" s="139" t="s">
        <v>675</v>
      </c>
      <c r="G680" s="140" t="s">
        <v>204</v>
      </c>
      <c r="H680" s="141">
        <v>2.73</v>
      </c>
      <c r="I680" s="142"/>
      <c r="J680" s="143">
        <f>ROUND(I680*H680,2)</f>
        <v>0</v>
      </c>
      <c r="K680" s="144"/>
      <c r="L680" s="32"/>
      <c r="M680" s="145" t="s">
        <v>1</v>
      </c>
      <c r="N680" s="146" t="s">
        <v>39</v>
      </c>
      <c r="P680" s="147">
        <f>O680*H680</f>
        <v>0</v>
      </c>
      <c r="Q680" s="147">
        <v>6.1799999999999997E-3</v>
      </c>
      <c r="R680" s="147">
        <f>Q680*H680</f>
        <v>1.6871399999999998E-2</v>
      </c>
      <c r="S680" s="147">
        <v>0</v>
      </c>
      <c r="T680" s="148">
        <f>S680*H680</f>
        <v>0</v>
      </c>
      <c r="AR680" s="149" t="s">
        <v>205</v>
      </c>
      <c r="AT680" s="149" t="s">
        <v>201</v>
      </c>
      <c r="AU680" s="149" t="s">
        <v>86</v>
      </c>
      <c r="AY680" s="17" t="s">
        <v>199</v>
      </c>
      <c r="BE680" s="150">
        <f>IF(N680="základní",J680,0)</f>
        <v>0</v>
      </c>
      <c r="BF680" s="150">
        <f>IF(N680="snížená",J680,0)</f>
        <v>0</v>
      </c>
      <c r="BG680" s="150">
        <f>IF(N680="zákl. přenesená",J680,0)</f>
        <v>0</v>
      </c>
      <c r="BH680" s="150">
        <f>IF(N680="sníž. přenesená",J680,0)</f>
        <v>0</v>
      </c>
      <c r="BI680" s="150">
        <f>IF(N680="nulová",J680,0)</f>
        <v>0</v>
      </c>
      <c r="BJ680" s="17" t="s">
        <v>86</v>
      </c>
      <c r="BK680" s="150">
        <f>ROUND(I680*H680,2)</f>
        <v>0</v>
      </c>
      <c r="BL680" s="17" t="s">
        <v>205</v>
      </c>
      <c r="BM680" s="149" t="s">
        <v>3412</v>
      </c>
    </row>
    <row r="681" spans="2:65" s="12" customFormat="1" ht="12">
      <c r="B681" s="151"/>
      <c r="D681" s="152" t="s">
        <v>207</v>
      </c>
      <c r="E681" s="153" t="s">
        <v>1</v>
      </c>
      <c r="F681" s="154" t="s">
        <v>671</v>
      </c>
      <c r="H681" s="155">
        <v>2.73</v>
      </c>
      <c r="I681" s="156"/>
      <c r="L681" s="151"/>
      <c r="M681" s="157"/>
      <c r="T681" s="158"/>
      <c r="AT681" s="153" t="s">
        <v>207</v>
      </c>
      <c r="AU681" s="153" t="s">
        <v>86</v>
      </c>
      <c r="AV681" s="12" t="s">
        <v>86</v>
      </c>
      <c r="AW681" s="12" t="s">
        <v>30</v>
      </c>
      <c r="AX681" s="12" t="s">
        <v>73</v>
      </c>
      <c r="AY681" s="153" t="s">
        <v>199</v>
      </c>
    </row>
    <row r="682" spans="2:65" s="13" customFormat="1" ht="12">
      <c r="B682" s="159"/>
      <c r="D682" s="152" t="s">
        <v>207</v>
      </c>
      <c r="E682" s="160" t="s">
        <v>1</v>
      </c>
      <c r="F682" s="161" t="s">
        <v>672</v>
      </c>
      <c r="H682" s="162">
        <v>2.73</v>
      </c>
      <c r="I682" s="163"/>
      <c r="L682" s="159"/>
      <c r="M682" s="164"/>
      <c r="T682" s="165"/>
      <c r="AT682" s="160" t="s">
        <v>207</v>
      </c>
      <c r="AU682" s="160" t="s">
        <v>86</v>
      </c>
      <c r="AV682" s="13" t="s">
        <v>205</v>
      </c>
      <c r="AW682" s="13" t="s">
        <v>30</v>
      </c>
      <c r="AX682" s="13" t="s">
        <v>80</v>
      </c>
      <c r="AY682" s="160" t="s">
        <v>199</v>
      </c>
    </row>
    <row r="683" spans="2:65" s="1" customFormat="1" ht="38" customHeight="1">
      <c r="B683" s="32"/>
      <c r="C683" s="137" t="s">
        <v>677</v>
      </c>
      <c r="D683" s="137" t="s">
        <v>201</v>
      </c>
      <c r="E683" s="138" t="s">
        <v>678</v>
      </c>
      <c r="F683" s="139" t="s">
        <v>679</v>
      </c>
      <c r="G683" s="140" t="s">
        <v>204</v>
      </c>
      <c r="H683" s="141">
        <v>2.73</v>
      </c>
      <c r="I683" s="142"/>
      <c r="J683" s="143">
        <f>ROUND(I683*H683,2)</f>
        <v>0</v>
      </c>
      <c r="K683" s="144"/>
      <c r="L683" s="32"/>
      <c r="M683" s="145" t="s">
        <v>1</v>
      </c>
      <c r="N683" s="146" t="s">
        <v>39</v>
      </c>
      <c r="P683" s="147">
        <f>O683*H683</f>
        <v>0</v>
      </c>
      <c r="Q683" s="147">
        <v>1E-4</v>
      </c>
      <c r="R683" s="147">
        <f>Q683*H683</f>
        <v>2.7300000000000002E-4</v>
      </c>
      <c r="S683" s="147">
        <v>0</v>
      </c>
      <c r="T683" s="148">
        <f>S683*H683</f>
        <v>0</v>
      </c>
      <c r="AR683" s="149" t="s">
        <v>205</v>
      </c>
      <c r="AT683" s="149" t="s">
        <v>201</v>
      </c>
      <c r="AU683" s="149" t="s">
        <v>86</v>
      </c>
      <c r="AY683" s="17" t="s">
        <v>199</v>
      </c>
      <c r="BE683" s="150">
        <f>IF(N683="základní",J683,0)</f>
        <v>0</v>
      </c>
      <c r="BF683" s="150">
        <f>IF(N683="snížená",J683,0)</f>
        <v>0</v>
      </c>
      <c r="BG683" s="150">
        <f>IF(N683="zákl. přenesená",J683,0)</f>
        <v>0</v>
      </c>
      <c r="BH683" s="150">
        <f>IF(N683="sníž. přenesená",J683,0)</f>
        <v>0</v>
      </c>
      <c r="BI683" s="150">
        <f>IF(N683="nulová",J683,0)</f>
        <v>0</v>
      </c>
      <c r="BJ683" s="17" t="s">
        <v>86</v>
      </c>
      <c r="BK683" s="150">
        <f>ROUND(I683*H683,2)</f>
        <v>0</v>
      </c>
      <c r="BL683" s="17" t="s">
        <v>205</v>
      </c>
      <c r="BM683" s="149" t="s">
        <v>3413</v>
      </c>
    </row>
    <row r="684" spans="2:65" s="1" customFormat="1" ht="21.75" customHeight="1">
      <c r="B684" s="32"/>
      <c r="C684" s="173" t="s">
        <v>681</v>
      </c>
      <c r="D684" s="173" t="s">
        <v>288</v>
      </c>
      <c r="E684" s="174" t="s">
        <v>682</v>
      </c>
      <c r="F684" s="175" t="s">
        <v>683</v>
      </c>
      <c r="G684" s="176" t="s">
        <v>204</v>
      </c>
      <c r="H684" s="177">
        <v>5.7329999999999997</v>
      </c>
      <c r="I684" s="178"/>
      <c r="J684" s="179">
        <f>ROUND(I684*H684,2)</f>
        <v>0</v>
      </c>
      <c r="K684" s="180"/>
      <c r="L684" s="181"/>
      <c r="M684" s="182" t="s">
        <v>1</v>
      </c>
      <c r="N684" s="183" t="s">
        <v>39</v>
      </c>
      <c r="P684" s="147">
        <f>O684*H684</f>
        <v>0</v>
      </c>
      <c r="Q684" s="147">
        <v>1.5E-3</v>
      </c>
      <c r="R684" s="147">
        <f>Q684*H684</f>
        <v>8.5994999999999995E-3</v>
      </c>
      <c r="S684" s="147">
        <v>0</v>
      </c>
      <c r="T684" s="148">
        <f>S684*H684</f>
        <v>0</v>
      </c>
      <c r="AR684" s="149" t="s">
        <v>250</v>
      </c>
      <c r="AT684" s="149" t="s">
        <v>288</v>
      </c>
      <c r="AU684" s="149" t="s">
        <v>86</v>
      </c>
      <c r="AY684" s="17" t="s">
        <v>199</v>
      </c>
      <c r="BE684" s="150">
        <f>IF(N684="základní",J684,0)</f>
        <v>0</v>
      </c>
      <c r="BF684" s="150">
        <f>IF(N684="snížená",J684,0)</f>
        <v>0</v>
      </c>
      <c r="BG684" s="150">
        <f>IF(N684="zákl. přenesená",J684,0)</f>
        <v>0</v>
      </c>
      <c r="BH684" s="150">
        <f>IF(N684="sníž. přenesená",J684,0)</f>
        <v>0</v>
      </c>
      <c r="BI684" s="150">
        <f>IF(N684="nulová",J684,0)</f>
        <v>0</v>
      </c>
      <c r="BJ684" s="17" t="s">
        <v>86</v>
      </c>
      <c r="BK684" s="150">
        <f>ROUND(I684*H684,2)</f>
        <v>0</v>
      </c>
      <c r="BL684" s="17" t="s">
        <v>205</v>
      </c>
      <c r="BM684" s="149" t="s">
        <v>3414</v>
      </c>
    </row>
    <row r="685" spans="2:65" s="12" customFormat="1" ht="12">
      <c r="B685" s="151"/>
      <c r="D685" s="152" t="s">
        <v>207</v>
      </c>
      <c r="E685" s="153" t="s">
        <v>1</v>
      </c>
      <c r="F685" s="154" t="s">
        <v>685</v>
      </c>
      <c r="H685" s="155">
        <v>5.7329999999999997</v>
      </c>
      <c r="I685" s="156"/>
      <c r="L685" s="151"/>
      <c r="M685" s="157"/>
      <c r="T685" s="158"/>
      <c r="AT685" s="153" t="s">
        <v>207</v>
      </c>
      <c r="AU685" s="153" t="s">
        <v>86</v>
      </c>
      <c r="AV685" s="12" t="s">
        <v>86</v>
      </c>
      <c r="AW685" s="12" t="s">
        <v>30</v>
      </c>
      <c r="AX685" s="12" t="s">
        <v>73</v>
      </c>
      <c r="AY685" s="153" t="s">
        <v>199</v>
      </c>
    </row>
    <row r="686" spans="2:65" s="13" customFormat="1" ht="12">
      <c r="B686" s="159"/>
      <c r="D686" s="152" t="s">
        <v>207</v>
      </c>
      <c r="E686" s="160" t="s">
        <v>1</v>
      </c>
      <c r="F686" s="161" t="s">
        <v>209</v>
      </c>
      <c r="H686" s="162">
        <v>5.7329999999999997</v>
      </c>
      <c r="I686" s="163"/>
      <c r="L686" s="159"/>
      <c r="M686" s="164"/>
      <c r="T686" s="165"/>
      <c r="AT686" s="160" t="s">
        <v>207</v>
      </c>
      <c r="AU686" s="160" t="s">
        <v>86</v>
      </c>
      <c r="AV686" s="13" t="s">
        <v>205</v>
      </c>
      <c r="AW686" s="13" t="s">
        <v>30</v>
      </c>
      <c r="AX686" s="13" t="s">
        <v>80</v>
      </c>
      <c r="AY686" s="160" t="s">
        <v>199</v>
      </c>
    </row>
    <row r="687" spans="2:65" s="1" customFormat="1" ht="24.25" customHeight="1">
      <c r="B687" s="32"/>
      <c r="C687" s="137" t="s">
        <v>686</v>
      </c>
      <c r="D687" s="137" t="s">
        <v>201</v>
      </c>
      <c r="E687" s="138" t="s">
        <v>687</v>
      </c>
      <c r="F687" s="139" t="s">
        <v>688</v>
      </c>
      <c r="G687" s="140" t="s">
        <v>204</v>
      </c>
      <c r="H687" s="141">
        <v>2.73</v>
      </c>
      <c r="I687" s="142"/>
      <c r="J687" s="143">
        <f>ROUND(I687*H687,2)</f>
        <v>0</v>
      </c>
      <c r="K687" s="144"/>
      <c r="L687" s="32"/>
      <c r="M687" s="145" t="s">
        <v>1</v>
      </c>
      <c r="N687" s="146" t="s">
        <v>39</v>
      </c>
      <c r="P687" s="147">
        <f>O687*H687</f>
        <v>0</v>
      </c>
      <c r="Q687" s="147">
        <v>2.5300000000000001E-3</v>
      </c>
      <c r="R687" s="147">
        <f>Q687*H687</f>
        <v>6.9069000000000005E-3</v>
      </c>
      <c r="S687" s="147">
        <v>0</v>
      </c>
      <c r="T687" s="148">
        <f>S687*H687</f>
        <v>0</v>
      </c>
      <c r="AR687" s="149" t="s">
        <v>205</v>
      </c>
      <c r="AT687" s="149" t="s">
        <v>201</v>
      </c>
      <c r="AU687" s="149" t="s">
        <v>86</v>
      </c>
      <c r="AY687" s="17" t="s">
        <v>199</v>
      </c>
      <c r="BE687" s="150">
        <f>IF(N687="základní",J687,0)</f>
        <v>0</v>
      </c>
      <c r="BF687" s="150">
        <f>IF(N687="snížená",J687,0)</f>
        <v>0</v>
      </c>
      <c r="BG687" s="150">
        <f>IF(N687="zákl. přenesená",J687,0)</f>
        <v>0</v>
      </c>
      <c r="BH687" s="150">
        <f>IF(N687="sníž. přenesená",J687,0)</f>
        <v>0</v>
      </c>
      <c r="BI687" s="150">
        <f>IF(N687="nulová",J687,0)</f>
        <v>0</v>
      </c>
      <c r="BJ687" s="17" t="s">
        <v>86</v>
      </c>
      <c r="BK687" s="150">
        <f>ROUND(I687*H687,2)</f>
        <v>0</v>
      </c>
      <c r="BL687" s="17" t="s">
        <v>205</v>
      </c>
      <c r="BM687" s="149" t="s">
        <v>3415</v>
      </c>
    </row>
    <row r="688" spans="2:65" s="12" customFormat="1" ht="12">
      <c r="B688" s="151"/>
      <c r="D688" s="152" t="s">
        <v>207</v>
      </c>
      <c r="E688" s="153" t="s">
        <v>1</v>
      </c>
      <c r="F688" s="154" t="s">
        <v>671</v>
      </c>
      <c r="H688" s="155">
        <v>2.73</v>
      </c>
      <c r="I688" s="156"/>
      <c r="L688" s="151"/>
      <c r="M688" s="157"/>
      <c r="T688" s="158"/>
      <c r="AT688" s="153" t="s">
        <v>207</v>
      </c>
      <c r="AU688" s="153" t="s">
        <v>86</v>
      </c>
      <c r="AV688" s="12" t="s">
        <v>86</v>
      </c>
      <c r="AW688" s="12" t="s">
        <v>30</v>
      </c>
      <c r="AX688" s="12" t="s">
        <v>73</v>
      </c>
      <c r="AY688" s="153" t="s">
        <v>199</v>
      </c>
    </row>
    <row r="689" spans="2:65" s="13" customFormat="1" ht="12">
      <c r="B689" s="159"/>
      <c r="D689" s="152" t="s">
        <v>207</v>
      </c>
      <c r="E689" s="160" t="s">
        <v>1</v>
      </c>
      <c r="F689" s="161" t="s">
        <v>690</v>
      </c>
      <c r="H689" s="162">
        <v>2.73</v>
      </c>
      <c r="I689" s="163"/>
      <c r="L689" s="159"/>
      <c r="M689" s="164"/>
      <c r="T689" s="165"/>
      <c r="AT689" s="160" t="s">
        <v>207</v>
      </c>
      <c r="AU689" s="160" t="s">
        <v>86</v>
      </c>
      <c r="AV689" s="13" t="s">
        <v>205</v>
      </c>
      <c r="AW689" s="13" t="s">
        <v>30</v>
      </c>
      <c r="AX689" s="13" t="s">
        <v>80</v>
      </c>
      <c r="AY689" s="160" t="s">
        <v>199</v>
      </c>
    </row>
    <row r="690" spans="2:65" s="1" customFormat="1" ht="24.25" customHeight="1">
      <c r="B690" s="32"/>
      <c r="C690" s="137" t="s">
        <v>691</v>
      </c>
      <c r="D690" s="137" t="s">
        <v>201</v>
      </c>
      <c r="E690" s="138" t="s">
        <v>692</v>
      </c>
      <c r="F690" s="139" t="s">
        <v>693</v>
      </c>
      <c r="G690" s="140" t="s">
        <v>264</v>
      </c>
      <c r="H690" s="141">
        <v>69.14</v>
      </c>
      <c r="I690" s="142"/>
      <c r="J690" s="143">
        <f>ROUND(I690*H690,2)</f>
        <v>0</v>
      </c>
      <c r="K690" s="144"/>
      <c r="L690" s="32"/>
      <c r="M690" s="145" t="s">
        <v>1</v>
      </c>
      <c r="N690" s="146" t="s">
        <v>39</v>
      </c>
      <c r="P690" s="147">
        <f>O690*H690</f>
        <v>0</v>
      </c>
      <c r="Q690" s="147">
        <v>0</v>
      </c>
      <c r="R690" s="147">
        <f>Q690*H690</f>
        <v>0</v>
      </c>
      <c r="S690" s="147">
        <v>0</v>
      </c>
      <c r="T690" s="148">
        <f>S690*H690</f>
        <v>0</v>
      </c>
      <c r="AR690" s="149" t="s">
        <v>205</v>
      </c>
      <c r="AT690" s="149" t="s">
        <v>201</v>
      </c>
      <c r="AU690" s="149" t="s">
        <v>86</v>
      </c>
      <c r="AY690" s="17" t="s">
        <v>199</v>
      </c>
      <c r="BE690" s="150">
        <f>IF(N690="základní",J690,0)</f>
        <v>0</v>
      </c>
      <c r="BF690" s="150">
        <f>IF(N690="snížená",J690,0)</f>
        <v>0</v>
      </c>
      <c r="BG690" s="150">
        <f>IF(N690="zákl. přenesená",J690,0)</f>
        <v>0</v>
      </c>
      <c r="BH690" s="150">
        <f>IF(N690="sníž. přenesená",J690,0)</f>
        <v>0</v>
      </c>
      <c r="BI690" s="150">
        <f>IF(N690="nulová",J690,0)</f>
        <v>0</v>
      </c>
      <c r="BJ690" s="17" t="s">
        <v>86</v>
      </c>
      <c r="BK690" s="150">
        <f>ROUND(I690*H690,2)</f>
        <v>0</v>
      </c>
      <c r="BL690" s="17" t="s">
        <v>205</v>
      </c>
      <c r="BM690" s="149" t="s">
        <v>3416</v>
      </c>
    </row>
    <row r="691" spans="2:65" s="1" customFormat="1" ht="24.25" customHeight="1">
      <c r="B691" s="32"/>
      <c r="C691" s="173" t="s">
        <v>695</v>
      </c>
      <c r="D691" s="173" t="s">
        <v>288</v>
      </c>
      <c r="E691" s="174" t="s">
        <v>696</v>
      </c>
      <c r="F691" s="175" t="s">
        <v>697</v>
      </c>
      <c r="G691" s="176" t="s">
        <v>264</v>
      </c>
      <c r="H691" s="177">
        <v>72.596999999999994</v>
      </c>
      <c r="I691" s="178"/>
      <c r="J691" s="179">
        <f>ROUND(I691*H691,2)</f>
        <v>0</v>
      </c>
      <c r="K691" s="180"/>
      <c r="L691" s="181"/>
      <c r="M691" s="182" t="s">
        <v>1</v>
      </c>
      <c r="N691" s="183" t="s">
        <v>39</v>
      </c>
      <c r="P691" s="147">
        <f>O691*H691</f>
        <v>0</v>
      </c>
      <c r="Q691" s="147">
        <v>1E-4</v>
      </c>
      <c r="R691" s="147">
        <f>Q691*H691</f>
        <v>7.2597E-3</v>
      </c>
      <c r="S691" s="147">
        <v>0</v>
      </c>
      <c r="T691" s="148">
        <f>S691*H691</f>
        <v>0</v>
      </c>
      <c r="AR691" s="149" t="s">
        <v>250</v>
      </c>
      <c r="AT691" s="149" t="s">
        <v>288</v>
      </c>
      <c r="AU691" s="149" t="s">
        <v>86</v>
      </c>
      <c r="AY691" s="17" t="s">
        <v>199</v>
      </c>
      <c r="BE691" s="150">
        <f>IF(N691="základní",J691,0)</f>
        <v>0</v>
      </c>
      <c r="BF691" s="150">
        <f>IF(N691="snížená",J691,0)</f>
        <v>0</v>
      </c>
      <c r="BG691" s="150">
        <f>IF(N691="zákl. přenesená",J691,0)</f>
        <v>0</v>
      </c>
      <c r="BH691" s="150">
        <f>IF(N691="sníž. přenesená",J691,0)</f>
        <v>0</v>
      </c>
      <c r="BI691" s="150">
        <f>IF(N691="nulová",J691,0)</f>
        <v>0</v>
      </c>
      <c r="BJ691" s="17" t="s">
        <v>86</v>
      </c>
      <c r="BK691" s="150">
        <f>ROUND(I691*H691,2)</f>
        <v>0</v>
      </c>
      <c r="BL691" s="17" t="s">
        <v>205</v>
      </c>
      <c r="BM691" s="149" t="s">
        <v>3417</v>
      </c>
    </row>
    <row r="692" spans="2:65" s="12" customFormat="1" ht="12">
      <c r="B692" s="151"/>
      <c r="D692" s="152" t="s">
        <v>207</v>
      </c>
      <c r="E692" s="153" t="s">
        <v>1</v>
      </c>
      <c r="F692" s="154" t="s">
        <v>699</v>
      </c>
      <c r="H692" s="155">
        <v>72.596999999999994</v>
      </c>
      <c r="I692" s="156"/>
      <c r="L692" s="151"/>
      <c r="M692" s="157"/>
      <c r="T692" s="158"/>
      <c r="AT692" s="153" t="s">
        <v>207</v>
      </c>
      <c r="AU692" s="153" t="s">
        <v>86</v>
      </c>
      <c r="AV692" s="12" t="s">
        <v>86</v>
      </c>
      <c r="AW692" s="12" t="s">
        <v>30</v>
      </c>
      <c r="AX692" s="12" t="s">
        <v>80</v>
      </c>
      <c r="AY692" s="153" t="s">
        <v>199</v>
      </c>
    </row>
    <row r="693" spans="2:65" s="1" customFormat="1" ht="24.25" customHeight="1">
      <c r="B693" s="32"/>
      <c r="C693" s="137" t="s">
        <v>700</v>
      </c>
      <c r="D693" s="137" t="s">
        <v>201</v>
      </c>
      <c r="E693" s="138" t="s">
        <v>701</v>
      </c>
      <c r="F693" s="139" t="s">
        <v>702</v>
      </c>
      <c r="G693" s="140" t="s">
        <v>264</v>
      </c>
      <c r="H693" s="141">
        <v>69.14</v>
      </c>
      <c r="I693" s="142"/>
      <c r="J693" s="143">
        <f>ROUND(I693*H693,2)</f>
        <v>0</v>
      </c>
      <c r="K693" s="144"/>
      <c r="L693" s="32"/>
      <c r="M693" s="145" t="s">
        <v>1</v>
      </c>
      <c r="N693" s="146" t="s">
        <v>39</v>
      </c>
      <c r="P693" s="147">
        <f>O693*H693</f>
        <v>0</v>
      </c>
      <c r="Q693" s="147">
        <v>0</v>
      </c>
      <c r="R693" s="147">
        <f>Q693*H693</f>
        <v>0</v>
      </c>
      <c r="S693" s="147">
        <v>0</v>
      </c>
      <c r="T693" s="148">
        <f>S693*H693</f>
        <v>0</v>
      </c>
      <c r="AR693" s="149" t="s">
        <v>205</v>
      </c>
      <c r="AT693" s="149" t="s">
        <v>201</v>
      </c>
      <c r="AU693" s="149" t="s">
        <v>86</v>
      </c>
      <c r="AY693" s="17" t="s">
        <v>199</v>
      </c>
      <c r="BE693" s="150">
        <f>IF(N693="základní",J693,0)</f>
        <v>0</v>
      </c>
      <c r="BF693" s="150">
        <f>IF(N693="snížená",J693,0)</f>
        <v>0</v>
      </c>
      <c r="BG693" s="150">
        <f>IF(N693="zákl. přenesená",J693,0)</f>
        <v>0</v>
      </c>
      <c r="BH693" s="150">
        <f>IF(N693="sníž. přenesená",J693,0)</f>
        <v>0</v>
      </c>
      <c r="BI693" s="150">
        <f>IF(N693="nulová",J693,0)</f>
        <v>0</v>
      </c>
      <c r="BJ693" s="17" t="s">
        <v>86</v>
      </c>
      <c r="BK693" s="150">
        <f>ROUND(I693*H693,2)</f>
        <v>0</v>
      </c>
      <c r="BL693" s="17" t="s">
        <v>205</v>
      </c>
      <c r="BM693" s="149" t="s">
        <v>3418</v>
      </c>
    </row>
    <row r="694" spans="2:65" s="15" customFormat="1" ht="12">
      <c r="B694" s="184"/>
      <c r="D694" s="152" t="s">
        <v>207</v>
      </c>
      <c r="E694" s="185" t="s">
        <v>1</v>
      </c>
      <c r="F694" s="186" t="s">
        <v>704</v>
      </c>
      <c r="H694" s="185" t="s">
        <v>1</v>
      </c>
      <c r="I694" s="187"/>
      <c r="L694" s="184"/>
      <c r="M694" s="188"/>
      <c r="T694" s="189"/>
      <c r="AT694" s="185" t="s">
        <v>207</v>
      </c>
      <c r="AU694" s="185" t="s">
        <v>86</v>
      </c>
      <c r="AV694" s="15" t="s">
        <v>80</v>
      </c>
      <c r="AW694" s="15" t="s">
        <v>30</v>
      </c>
      <c r="AX694" s="15" t="s">
        <v>73</v>
      </c>
      <c r="AY694" s="185" t="s">
        <v>199</v>
      </c>
    </row>
    <row r="695" spans="2:65" s="12" customFormat="1" ht="12">
      <c r="B695" s="151"/>
      <c r="D695" s="152" t="s">
        <v>207</v>
      </c>
      <c r="E695" s="153" t="s">
        <v>1</v>
      </c>
      <c r="F695" s="154" t="s">
        <v>705</v>
      </c>
      <c r="H695" s="155">
        <v>6.32</v>
      </c>
      <c r="I695" s="156"/>
      <c r="L695" s="151"/>
      <c r="M695" s="157"/>
      <c r="T695" s="158"/>
      <c r="AT695" s="153" t="s">
        <v>207</v>
      </c>
      <c r="AU695" s="153" t="s">
        <v>86</v>
      </c>
      <c r="AV695" s="12" t="s">
        <v>86</v>
      </c>
      <c r="AW695" s="12" t="s">
        <v>30</v>
      </c>
      <c r="AX695" s="12" t="s">
        <v>73</v>
      </c>
      <c r="AY695" s="153" t="s">
        <v>199</v>
      </c>
    </row>
    <row r="696" spans="2:65" s="15" customFormat="1" ht="12">
      <c r="B696" s="184"/>
      <c r="D696" s="152" t="s">
        <v>207</v>
      </c>
      <c r="E696" s="185" t="s">
        <v>1</v>
      </c>
      <c r="F696" s="186" t="s">
        <v>706</v>
      </c>
      <c r="H696" s="185" t="s">
        <v>1</v>
      </c>
      <c r="I696" s="187"/>
      <c r="L696" s="184"/>
      <c r="M696" s="188"/>
      <c r="T696" s="189"/>
      <c r="AT696" s="185" t="s">
        <v>207</v>
      </c>
      <c r="AU696" s="185" t="s">
        <v>86</v>
      </c>
      <c r="AV696" s="15" t="s">
        <v>80</v>
      </c>
      <c r="AW696" s="15" t="s">
        <v>30</v>
      </c>
      <c r="AX696" s="15" t="s">
        <v>73</v>
      </c>
      <c r="AY696" s="185" t="s">
        <v>199</v>
      </c>
    </row>
    <row r="697" spans="2:65" s="12" customFormat="1" ht="12">
      <c r="B697" s="151"/>
      <c r="D697" s="152" t="s">
        <v>207</v>
      </c>
      <c r="E697" s="153" t="s">
        <v>1</v>
      </c>
      <c r="F697" s="154" t="s">
        <v>707</v>
      </c>
      <c r="H697" s="155">
        <v>2.9</v>
      </c>
      <c r="I697" s="156"/>
      <c r="L697" s="151"/>
      <c r="M697" s="157"/>
      <c r="T697" s="158"/>
      <c r="AT697" s="153" t="s">
        <v>207</v>
      </c>
      <c r="AU697" s="153" t="s">
        <v>86</v>
      </c>
      <c r="AV697" s="12" t="s">
        <v>86</v>
      </c>
      <c r="AW697" s="12" t="s">
        <v>30</v>
      </c>
      <c r="AX697" s="12" t="s">
        <v>73</v>
      </c>
      <c r="AY697" s="153" t="s">
        <v>199</v>
      </c>
    </row>
    <row r="698" spans="2:65" s="15" customFormat="1" ht="12">
      <c r="B698" s="184"/>
      <c r="D698" s="152" t="s">
        <v>207</v>
      </c>
      <c r="E698" s="185" t="s">
        <v>1</v>
      </c>
      <c r="F698" s="186" t="s">
        <v>708</v>
      </c>
      <c r="H698" s="185" t="s">
        <v>1</v>
      </c>
      <c r="I698" s="187"/>
      <c r="L698" s="184"/>
      <c r="M698" s="188"/>
      <c r="T698" s="189"/>
      <c r="AT698" s="185" t="s">
        <v>207</v>
      </c>
      <c r="AU698" s="185" t="s">
        <v>86</v>
      </c>
      <c r="AV698" s="15" t="s">
        <v>80</v>
      </c>
      <c r="AW698" s="15" t="s">
        <v>30</v>
      </c>
      <c r="AX698" s="15" t="s">
        <v>73</v>
      </c>
      <c r="AY698" s="185" t="s">
        <v>199</v>
      </c>
    </row>
    <row r="699" spans="2:65" s="12" customFormat="1" ht="12">
      <c r="B699" s="151"/>
      <c r="D699" s="152" t="s">
        <v>207</v>
      </c>
      <c r="E699" s="153" t="s">
        <v>1</v>
      </c>
      <c r="F699" s="154" t="s">
        <v>709</v>
      </c>
      <c r="H699" s="155">
        <v>4.47</v>
      </c>
      <c r="I699" s="156"/>
      <c r="L699" s="151"/>
      <c r="M699" s="157"/>
      <c r="T699" s="158"/>
      <c r="AT699" s="153" t="s">
        <v>207</v>
      </c>
      <c r="AU699" s="153" t="s">
        <v>86</v>
      </c>
      <c r="AV699" s="12" t="s">
        <v>86</v>
      </c>
      <c r="AW699" s="12" t="s">
        <v>30</v>
      </c>
      <c r="AX699" s="12" t="s">
        <v>73</v>
      </c>
      <c r="AY699" s="153" t="s">
        <v>199</v>
      </c>
    </row>
    <row r="700" spans="2:65" s="15" customFormat="1" ht="12">
      <c r="B700" s="184"/>
      <c r="D700" s="152" t="s">
        <v>207</v>
      </c>
      <c r="E700" s="185" t="s">
        <v>1</v>
      </c>
      <c r="F700" s="186" t="s">
        <v>710</v>
      </c>
      <c r="H700" s="185" t="s">
        <v>1</v>
      </c>
      <c r="I700" s="187"/>
      <c r="L700" s="184"/>
      <c r="M700" s="188"/>
      <c r="T700" s="189"/>
      <c r="AT700" s="185" t="s">
        <v>207</v>
      </c>
      <c r="AU700" s="185" t="s">
        <v>86</v>
      </c>
      <c r="AV700" s="15" t="s">
        <v>80</v>
      </c>
      <c r="AW700" s="15" t="s">
        <v>30</v>
      </c>
      <c r="AX700" s="15" t="s">
        <v>73</v>
      </c>
      <c r="AY700" s="185" t="s">
        <v>199</v>
      </c>
    </row>
    <row r="701" spans="2:65" s="12" customFormat="1" ht="12">
      <c r="B701" s="151"/>
      <c r="D701" s="152" t="s">
        <v>207</v>
      </c>
      <c r="E701" s="153" t="s">
        <v>1</v>
      </c>
      <c r="F701" s="154" t="s">
        <v>707</v>
      </c>
      <c r="H701" s="155">
        <v>2.9</v>
      </c>
      <c r="I701" s="156"/>
      <c r="L701" s="151"/>
      <c r="M701" s="157"/>
      <c r="T701" s="158"/>
      <c r="AT701" s="153" t="s">
        <v>207</v>
      </c>
      <c r="AU701" s="153" t="s">
        <v>86</v>
      </c>
      <c r="AV701" s="12" t="s">
        <v>86</v>
      </c>
      <c r="AW701" s="12" t="s">
        <v>30</v>
      </c>
      <c r="AX701" s="12" t="s">
        <v>73</v>
      </c>
      <c r="AY701" s="153" t="s">
        <v>199</v>
      </c>
    </row>
    <row r="702" spans="2:65" s="12" customFormat="1" ht="12">
      <c r="B702" s="151"/>
      <c r="D702" s="152" t="s">
        <v>207</v>
      </c>
      <c r="E702" s="153" t="s">
        <v>1</v>
      </c>
      <c r="F702" s="154" t="s">
        <v>709</v>
      </c>
      <c r="H702" s="155">
        <v>4.47</v>
      </c>
      <c r="I702" s="156"/>
      <c r="L702" s="151"/>
      <c r="M702" s="157"/>
      <c r="T702" s="158"/>
      <c r="AT702" s="153" t="s">
        <v>207</v>
      </c>
      <c r="AU702" s="153" t="s">
        <v>86</v>
      </c>
      <c r="AV702" s="12" t="s">
        <v>86</v>
      </c>
      <c r="AW702" s="12" t="s">
        <v>30</v>
      </c>
      <c r="AX702" s="12" t="s">
        <v>73</v>
      </c>
      <c r="AY702" s="153" t="s">
        <v>199</v>
      </c>
    </row>
    <row r="703" spans="2:65" s="12" customFormat="1" ht="12">
      <c r="B703" s="151"/>
      <c r="D703" s="152" t="s">
        <v>207</v>
      </c>
      <c r="E703" s="153" t="s">
        <v>1</v>
      </c>
      <c r="F703" s="154" t="s">
        <v>711</v>
      </c>
      <c r="H703" s="155">
        <v>15.54</v>
      </c>
      <c r="I703" s="156"/>
      <c r="L703" s="151"/>
      <c r="M703" s="157"/>
      <c r="T703" s="158"/>
      <c r="AT703" s="153" t="s">
        <v>207</v>
      </c>
      <c r="AU703" s="153" t="s">
        <v>86</v>
      </c>
      <c r="AV703" s="12" t="s">
        <v>86</v>
      </c>
      <c r="AW703" s="12" t="s">
        <v>30</v>
      </c>
      <c r="AX703" s="12" t="s">
        <v>73</v>
      </c>
      <c r="AY703" s="153" t="s">
        <v>199</v>
      </c>
    </row>
    <row r="704" spans="2:65" s="15" customFormat="1" ht="12">
      <c r="B704" s="184"/>
      <c r="D704" s="152" t="s">
        <v>207</v>
      </c>
      <c r="E704" s="185" t="s">
        <v>1</v>
      </c>
      <c r="F704" s="186" t="s">
        <v>712</v>
      </c>
      <c r="H704" s="185" t="s">
        <v>1</v>
      </c>
      <c r="I704" s="187"/>
      <c r="L704" s="184"/>
      <c r="M704" s="188"/>
      <c r="T704" s="189"/>
      <c r="AT704" s="185" t="s">
        <v>207</v>
      </c>
      <c r="AU704" s="185" t="s">
        <v>86</v>
      </c>
      <c r="AV704" s="15" t="s">
        <v>80</v>
      </c>
      <c r="AW704" s="15" t="s">
        <v>30</v>
      </c>
      <c r="AX704" s="15" t="s">
        <v>73</v>
      </c>
      <c r="AY704" s="185" t="s">
        <v>199</v>
      </c>
    </row>
    <row r="705" spans="2:65" s="12" customFormat="1" ht="12">
      <c r="B705" s="151"/>
      <c r="D705" s="152" t="s">
        <v>207</v>
      </c>
      <c r="E705" s="153" t="s">
        <v>1</v>
      </c>
      <c r="F705" s="154" t="s">
        <v>709</v>
      </c>
      <c r="H705" s="155">
        <v>4.47</v>
      </c>
      <c r="I705" s="156"/>
      <c r="L705" s="151"/>
      <c r="M705" s="157"/>
      <c r="T705" s="158"/>
      <c r="AT705" s="153" t="s">
        <v>207</v>
      </c>
      <c r="AU705" s="153" t="s">
        <v>86</v>
      </c>
      <c r="AV705" s="12" t="s">
        <v>86</v>
      </c>
      <c r="AW705" s="12" t="s">
        <v>30</v>
      </c>
      <c r="AX705" s="12" t="s">
        <v>73</v>
      </c>
      <c r="AY705" s="153" t="s">
        <v>199</v>
      </c>
    </row>
    <row r="706" spans="2:65" s="15" customFormat="1" ht="12">
      <c r="B706" s="184"/>
      <c r="D706" s="152" t="s">
        <v>207</v>
      </c>
      <c r="E706" s="185" t="s">
        <v>1</v>
      </c>
      <c r="F706" s="186" t="s">
        <v>713</v>
      </c>
      <c r="H706" s="185" t="s">
        <v>1</v>
      </c>
      <c r="I706" s="187"/>
      <c r="L706" s="184"/>
      <c r="M706" s="188"/>
      <c r="T706" s="189"/>
      <c r="AT706" s="185" t="s">
        <v>207</v>
      </c>
      <c r="AU706" s="185" t="s">
        <v>86</v>
      </c>
      <c r="AV706" s="15" t="s">
        <v>80</v>
      </c>
      <c r="AW706" s="15" t="s">
        <v>30</v>
      </c>
      <c r="AX706" s="15" t="s">
        <v>73</v>
      </c>
      <c r="AY706" s="185" t="s">
        <v>199</v>
      </c>
    </row>
    <row r="707" spans="2:65" s="12" customFormat="1" ht="12">
      <c r="B707" s="151"/>
      <c r="D707" s="152" t="s">
        <v>207</v>
      </c>
      <c r="E707" s="153" t="s">
        <v>1</v>
      </c>
      <c r="F707" s="154" t="s">
        <v>709</v>
      </c>
      <c r="H707" s="155">
        <v>4.47</v>
      </c>
      <c r="I707" s="156"/>
      <c r="L707" s="151"/>
      <c r="M707" s="157"/>
      <c r="T707" s="158"/>
      <c r="AT707" s="153" t="s">
        <v>207</v>
      </c>
      <c r="AU707" s="153" t="s">
        <v>86</v>
      </c>
      <c r="AV707" s="12" t="s">
        <v>86</v>
      </c>
      <c r="AW707" s="12" t="s">
        <v>30</v>
      </c>
      <c r="AX707" s="12" t="s">
        <v>73</v>
      </c>
      <c r="AY707" s="153" t="s">
        <v>199</v>
      </c>
    </row>
    <row r="708" spans="2:65" s="15" customFormat="1" ht="12">
      <c r="B708" s="184"/>
      <c r="D708" s="152" t="s">
        <v>207</v>
      </c>
      <c r="E708" s="185" t="s">
        <v>1</v>
      </c>
      <c r="F708" s="186" t="s">
        <v>714</v>
      </c>
      <c r="H708" s="185" t="s">
        <v>1</v>
      </c>
      <c r="I708" s="187"/>
      <c r="L708" s="184"/>
      <c r="M708" s="188"/>
      <c r="T708" s="189"/>
      <c r="AT708" s="185" t="s">
        <v>207</v>
      </c>
      <c r="AU708" s="185" t="s">
        <v>86</v>
      </c>
      <c r="AV708" s="15" t="s">
        <v>80</v>
      </c>
      <c r="AW708" s="15" t="s">
        <v>30</v>
      </c>
      <c r="AX708" s="15" t="s">
        <v>73</v>
      </c>
      <c r="AY708" s="185" t="s">
        <v>199</v>
      </c>
    </row>
    <row r="709" spans="2:65" s="12" customFormat="1" ht="12">
      <c r="B709" s="151"/>
      <c r="D709" s="152" t="s">
        <v>207</v>
      </c>
      <c r="E709" s="153" t="s">
        <v>1</v>
      </c>
      <c r="F709" s="154" t="s">
        <v>709</v>
      </c>
      <c r="H709" s="155">
        <v>4.47</v>
      </c>
      <c r="I709" s="156"/>
      <c r="L709" s="151"/>
      <c r="M709" s="157"/>
      <c r="T709" s="158"/>
      <c r="AT709" s="153" t="s">
        <v>207</v>
      </c>
      <c r="AU709" s="153" t="s">
        <v>86</v>
      </c>
      <c r="AV709" s="12" t="s">
        <v>86</v>
      </c>
      <c r="AW709" s="12" t="s">
        <v>30</v>
      </c>
      <c r="AX709" s="12" t="s">
        <v>73</v>
      </c>
      <c r="AY709" s="153" t="s">
        <v>199</v>
      </c>
    </row>
    <row r="710" spans="2:65" s="15" customFormat="1" ht="12">
      <c r="B710" s="184"/>
      <c r="D710" s="152" t="s">
        <v>207</v>
      </c>
      <c r="E710" s="185" t="s">
        <v>1</v>
      </c>
      <c r="F710" s="186" t="s">
        <v>715</v>
      </c>
      <c r="H710" s="185" t="s">
        <v>1</v>
      </c>
      <c r="I710" s="187"/>
      <c r="L710" s="184"/>
      <c r="M710" s="188"/>
      <c r="T710" s="189"/>
      <c r="AT710" s="185" t="s">
        <v>207</v>
      </c>
      <c r="AU710" s="185" t="s">
        <v>86</v>
      </c>
      <c r="AV710" s="15" t="s">
        <v>80</v>
      </c>
      <c r="AW710" s="15" t="s">
        <v>30</v>
      </c>
      <c r="AX710" s="15" t="s">
        <v>73</v>
      </c>
      <c r="AY710" s="185" t="s">
        <v>199</v>
      </c>
    </row>
    <row r="711" spans="2:65" s="12" customFormat="1" ht="12">
      <c r="B711" s="151"/>
      <c r="D711" s="152" t="s">
        <v>207</v>
      </c>
      <c r="E711" s="153" t="s">
        <v>1</v>
      </c>
      <c r="F711" s="154" t="s">
        <v>716</v>
      </c>
      <c r="H711" s="155">
        <v>5.72</v>
      </c>
      <c r="I711" s="156"/>
      <c r="L711" s="151"/>
      <c r="M711" s="157"/>
      <c r="T711" s="158"/>
      <c r="AT711" s="153" t="s">
        <v>207</v>
      </c>
      <c r="AU711" s="153" t="s">
        <v>86</v>
      </c>
      <c r="AV711" s="12" t="s">
        <v>86</v>
      </c>
      <c r="AW711" s="12" t="s">
        <v>30</v>
      </c>
      <c r="AX711" s="12" t="s">
        <v>73</v>
      </c>
      <c r="AY711" s="153" t="s">
        <v>199</v>
      </c>
    </row>
    <row r="712" spans="2:65" s="15" customFormat="1" ht="12">
      <c r="B712" s="184"/>
      <c r="D712" s="152" t="s">
        <v>207</v>
      </c>
      <c r="E712" s="185" t="s">
        <v>1</v>
      </c>
      <c r="F712" s="186" t="s">
        <v>717</v>
      </c>
      <c r="H712" s="185" t="s">
        <v>1</v>
      </c>
      <c r="I712" s="187"/>
      <c r="L712" s="184"/>
      <c r="M712" s="188"/>
      <c r="T712" s="189"/>
      <c r="AT712" s="185" t="s">
        <v>207</v>
      </c>
      <c r="AU712" s="185" t="s">
        <v>86</v>
      </c>
      <c r="AV712" s="15" t="s">
        <v>80</v>
      </c>
      <c r="AW712" s="15" t="s">
        <v>30</v>
      </c>
      <c r="AX712" s="15" t="s">
        <v>73</v>
      </c>
      <c r="AY712" s="185" t="s">
        <v>199</v>
      </c>
    </row>
    <row r="713" spans="2:65" s="12" customFormat="1" ht="12">
      <c r="B713" s="151"/>
      <c r="D713" s="152" t="s">
        <v>207</v>
      </c>
      <c r="E713" s="153" t="s">
        <v>1</v>
      </c>
      <c r="F713" s="154" t="s">
        <v>709</v>
      </c>
      <c r="H713" s="155">
        <v>4.47</v>
      </c>
      <c r="I713" s="156"/>
      <c r="L713" s="151"/>
      <c r="M713" s="157"/>
      <c r="T713" s="158"/>
      <c r="AT713" s="153" t="s">
        <v>207</v>
      </c>
      <c r="AU713" s="153" t="s">
        <v>86</v>
      </c>
      <c r="AV713" s="12" t="s">
        <v>86</v>
      </c>
      <c r="AW713" s="12" t="s">
        <v>30</v>
      </c>
      <c r="AX713" s="12" t="s">
        <v>73</v>
      </c>
      <c r="AY713" s="153" t="s">
        <v>199</v>
      </c>
    </row>
    <row r="714" spans="2:65" s="15" customFormat="1" ht="12">
      <c r="B714" s="184"/>
      <c r="D714" s="152" t="s">
        <v>207</v>
      </c>
      <c r="E714" s="185" t="s">
        <v>1</v>
      </c>
      <c r="F714" s="186" t="s">
        <v>718</v>
      </c>
      <c r="H714" s="185" t="s">
        <v>1</v>
      </c>
      <c r="I714" s="187"/>
      <c r="L714" s="184"/>
      <c r="M714" s="188"/>
      <c r="T714" s="189"/>
      <c r="AT714" s="185" t="s">
        <v>207</v>
      </c>
      <c r="AU714" s="185" t="s">
        <v>86</v>
      </c>
      <c r="AV714" s="15" t="s">
        <v>80</v>
      </c>
      <c r="AW714" s="15" t="s">
        <v>30</v>
      </c>
      <c r="AX714" s="15" t="s">
        <v>73</v>
      </c>
      <c r="AY714" s="185" t="s">
        <v>199</v>
      </c>
    </row>
    <row r="715" spans="2:65" s="12" customFormat="1" ht="12">
      <c r="B715" s="151"/>
      <c r="D715" s="152" t="s">
        <v>207</v>
      </c>
      <c r="E715" s="153" t="s">
        <v>1</v>
      </c>
      <c r="F715" s="154" t="s">
        <v>709</v>
      </c>
      <c r="H715" s="155">
        <v>4.47</v>
      </c>
      <c r="I715" s="156"/>
      <c r="L715" s="151"/>
      <c r="M715" s="157"/>
      <c r="T715" s="158"/>
      <c r="AT715" s="153" t="s">
        <v>207</v>
      </c>
      <c r="AU715" s="153" t="s">
        <v>86</v>
      </c>
      <c r="AV715" s="12" t="s">
        <v>86</v>
      </c>
      <c r="AW715" s="12" t="s">
        <v>30</v>
      </c>
      <c r="AX715" s="12" t="s">
        <v>73</v>
      </c>
      <c r="AY715" s="153" t="s">
        <v>199</v>
      </c>
    </row>
    <row r="716" spans="2:65" s="15" customFormat="1" ht="12">
      <c r="B716" s="184"/>
      <c r="D716" s="152" t="s">
        <v>207</v>
      </c>
      <c r="E716" s="185" t="s">
        <v>1</v>
      </c>
      <c r="F716" s="186" t="s">
        <v>719</v>
      </c>
      <c r="H716" s="185" t="s">
        <v>1</v>
      </c>
      <c r="I716" s="187"/>
      <c r="L716" s="184"/>
      <c r="M716" s="188"/>
      <c r="T716" s="189"/>
      <c r="AT716" s="185" t="s">
        <v>207</v>
      </c>
      <c r="AU716" s="185" t="s">
        <v>86</v>
      </c>
      <c r="AV716" s="15" t="s">
        <v>80</v>
      </c>
      <c r="AW716" s="15" t="s">
        <v>30</v>
      </c>
      <c r="AX716" s="15" t="s">
        <v>73</v>
      </c>
      <c r="AY716" s="185" t="s">
        <v>199</v>
      </c>
    </row>
    <row r="717" spans="2:65" s="12" customFormat="1" ht="12">
      <c r="B717" s="151"/>
      <c r="D717" s="152" t="s">
        <v>207</v>
      </c>
      <c r="E717" s="153" t="s">
        <v>1</v>
      </c>
      <c r="F717" s="154" t="s">
        <v>709</v>
      </c>
      <c r="H717" s="155">
        <v>4.47</v>
      </c>
      <c r="I717" s="156"/>
      <c r="L717" s="151"/>
      <c r="M717" s="157"/>
      <c r="T717" s="158"/>
      <c r="AT717" s="153" t="s">
        <v>207</v>
      </c>
      <c r="AU717" s="153" t="s">
        <v>86</v>
      </c>
      <c r="AV717" s="12" t="s">
        <v>86</v>
      </c>
      <c r="AW717" s="12" t="s">
        <v>30</v>
      </c>
      <c r="AX717" s="12" t="s">
        <v>73</v>
      </c>
      <c r="AY717" s="153" t="s">
        <v>199</v>
      </c>
    </row>
    <row r="718" spans="2:65" s="13" customFormat="1" ht="12">
      <c r="B718" s="159"/>
      <c r="D718" s="152" t="s">
        <v>207</v>
      </c>
      <c r="E718" s="160" t="s">
        <v>1</v>
      </c>
      <c r="F718" s="161" t="s">
        <v>209</v>
      </c>
      <c r="H718" s="162">
        <v>69.14</v>
      </c>
      <c r="I718" s="163"/>
      <c r="L718" s="159"/>
      <c r="M718" s="164"/>
      <c r="T718" s="165"/>
      <c r="AT718" s="160" t="s">
        <v>207</v>
      </c>
      <c r="AU718" s="160" t="s">
        <v>86</v>
      </c>
      <c r="AV718" s="13" t="s">
        <v>205</v>
      </c>
      <c r="AW718" s="13" t="s">
        <v>30</v>
      </c>
      <c r="AX718" s="13" t="s">
        <v>80</v>
      </c>
      <c r="AY718" s="160" t="s">
        <v>199</v>
      </c>
    </row>
    <row r="719" spans="2:65" s="1" customFormat="1" ht="16.5" customHeight="1">
      <c r="B719" s="32"/>
      <c r="C719" s="173" t="s">
        <v>720</v>
      </c>
      <c r="D719" s="173" t="s">
        <v>288</v>
      </c>
      <c r="E719" s="174" t="s">
        <v>721</v>
      </c>
      <c r="F719" s="175" t="s">
        <v>722</v>
      </c>
      <c r="G719" s="176" t="s">
        <v>264</v>
      </c>
      <c r="H719" s="177">
        <v>72.596999999999994</v>
      </c>
      <c r="I719" s="178"/>
      <c r="J719" s="179">
        <f>ROUND(I719*H719,2)</f>
        <v>0</v>
      </c>
      <c r="K719" s="180"/>
      <c r="L719" s="181"/>
      <c r="M719" s="182" t="s">
        <v>1</v>
      </c>
      <c r="N719" s="183" t="s">
        <v>39</v>
      </c>
      <c r="P719" s="147">
        <f>O719*H719</f>
        <v>0</v>
      </c>
      <c r="Q719" s="147">
        <v>2.9999999999999997E-4</v>
      </c>
      <c r="R719" s="147">
        <f>Q719*H719</f>
        <v>2.1779099999999996E-2</v>
      </c>
      <c r="S719" s="147">
        <v>0</v>
      </c>
      <c r="T719" s="148">
        <f>S719*H719</f>
        <v>0</v>
      </c>
      <c r="AR719" s="149" t="s">
        <v>250</v>
      </c>
      <c r="AT719" s="149" t="s">
        <v>288</v>
      </c>
      <c r="AU719" s="149" t="s">
        <v>86</v>
      </c>
      <c r="AY719" s="17" t="s">
        <v>199</v>
      </c>
      <c r="BE719" s="150">
        <f>IF(N719="základní",J719,0)</f>
        <v>0</v>
      </c>
      <c r="BF719" s="150">
        <f>IF(N719="snížená",J719,0)</f>
        <v>0</v>
      </c>
      <c r="BG719" s="150">
        <f>IF(N719="zákl. přenesená",J719,0)</f>
        <v>0</v>
      </c>
      <c r="BH719" s="150">
        <f>IF(N719="sníž. přenesená",J719,0)</f>
        <v>0</v>
      </c>
      <c r="BI719" s="150">
        <f>IF(N719="nulová",J719,0)</f>
        <v>0</v>
      </c>
      <c r="BJ719" s="17" t="s">
        <v>86</v>
      </c>
      <c r="BK719" s="150">
        <f>ROUND(I719*H719,2)</f>
        <v>0</v>
      </c>
      <c r="BL719" s="17" t="s">
        <v>205</v>
      </c>
      <c r="BM719" s="149" t="s">
        <v>3419</v>
      </c>
    </row>
    <row r="720" spans="2:65" s="12" customFormat="1" ht="12">
      <c r="B720" s="151"/>
      <c r="D720" s="152" t="s">
        <v>207</v>
      </c>
      <c r="E720" s="153" t="s">
        <v>1</v>
      </c>
      <c r="F720" s="154" t="s">
        <v>699</v>
      </c>
      <c r="H720" s="155">
        <v>72.596999999999994</v>
      </c>
      <c r="I720" s="156"/>
      <c r="L720" s="151"/>
      <c r="M720" s="157"/>
      <c r="T720" s="158"/>
      <c r="AT720" s="153" t="s">
        <v>207</v>
      </c>
      <c r="AU720" s="153" t="s">
        <v>86</v>
      </c>
      <c r="AV720" s="12" t="s">
        <v>86</v>
      </c>
      <c r="AW720" s="12" t="s">
        <v>30</v>
      </c>
      <c r="AX720" s="12" t="s">
        <v>80</v>
      </c>
      <c r="AY720" s="153" t="s">
        <v>199</v>
      </c>
    </row>
    <row r="721" spans="2:65" s="1" customFormat="1" ht="44.25" customHeight="1">
      <c r="B721" s="32"/>
      <c r="C721" s="137" t="s">
        <v>724</v>
      </c>
      <c r="D721" s="137" t="s">
        <v>201</v>
      </c>
      <c r="E721" s="138" t="s">
        <v>725</v>
      </c>
      <c r="F721" s="139" t="s">
        <v>726</v>
      </c>
      <c r="G721" s="140" t="s">
        <v>204</v>
      </c>
      <c r="H721" s="141">
        <v>228.084</v>
      </c>
      <c r="I721" s="142"/>
      <c r="J721" s="143">
        <f>ROUND(I721*H721,2)</f>
        <v>0</v>
      </c>
      <c r="K721" s="144"/>
      <c r="L721" s="32"/>
      <c r="M721" s="145" t="s">
        <v>1</v>
      </c>
      <c r="N721" s="146" t="s">
        <v>39</v>
      </c>
      <c r="P721" s="147">
        <f>O721*H721</f>
        <v>0</v>
      </c>
      <c r="Q721" s="147">
        <v>8.5199999999999998E-3</v>
      </c>
      <c r="R721" s="147">
        <f>Q721*H721</f>
        <v>1.9432756799999999</v>
      </c>
      <c r="S721" s="147">
        <v>0</v>
      </c>
      <c r="T721" s="148">
        <f>S721*H721</f>
        <v>0</v>
      </c>
      <c r="AR721" s="149" t="s">
        <v>205</v>
      </c>
      <c r="AT721" s="149" t="s">
        <v>201</v>
      </c>
      <c r="AU721" s="149" t="s">
        <v>86</v>
      </c>
      <c r="AY721" s="17" t="s">
        <v>199</v>
      </c>
      <c r="BE721" s="150">
        <f>IF(N721="základní",J721,0)</f>
        <v>0</v>
      </c>
      <c r="BF721" s="150">
        <f>IF(N721="snížená",J721,0)</f>
        <v>0</v>
      </c>
      <c r="BG721" s="150">
        <f>IF(N721="zákl. přenesená",J721,0)</f>
        <v>0</v>
      </c>
      <c r="BH721" s="150">
        <f>IF(N721="sníž. přenesená",J721,0)</f>
        <v>0</v>
      </c>
      <c r="BI721" s="150">
        <f>IF(N721="nulová",J721,0)</f>
        <v>0</v>
      </c>
      <c r="BJ721" s="17" t="s">
        <v>86</v>
      </c>
      <c r="BK721" s="150">
        <f>ROUND(I721*H721,2)</f>
        <v>0</v>
      </c>
      <c r="BL721" s="17" t="s">
        <v>205</v>
      </c>
      <c r="BM721" s="149" t="s">
        <v>3420</v>
      </c>
    </row>
    <row r="722" spans="2:65" s="12" customFormat="1" ht="12">
      <c r="B722" s="151"/>
      <c r="D722" s="152" t="s">
        <v>207</v>
      </c>
      <c r="E722" s="153" t="s">
        <v>1</v>
      </c>
      <c r="F722" s="154" t="s">
        <v>728</v>
      </c>
      <c r="H722" s="155">
        <v>40.35</v>
      </c>
      <c r="I722" s="156"/>
      <c r="L722" s="151"/>
      <c r="M722" s="157"/>
      <c r="T722" s="158"/>
      <c r="AT722" s="153" t="s">
        <v>207</v>
      </c>
      <c r="AU722" s="153" t="s">
        <v>86</v>
      </c>
      <c r="AV722" s="12" t="s">
        <v>86</v>
      </c>
      <c r="AW722" s="12" t="s">
        <v>30</v>
      </c>
      <c r="AX722" s="12" t="s">
        <v>73</v>
      </c>
      <c r="AY722" s="153" t="s">
        <v>199</v>
      </c>
    </row>
    <row r="723" spans="2:65" s="12" customFormat="1" ht="12">
      <c r="B723" s="151"/>
      <c r="D723" s="152" t="s">
        <v>207</v>
      </c>
      <c r="E723" s="153" t="s">
        <v>1</v>
      </c>
      <c r="F723" s="154" t="s">
        <v>729</v>
      </c>
      <c r="H723" s="155">
        <v>17.25</v>
      </c>
      <c r="I723" s="156"/>
      <c r="L723" s="151"/>
      <c r="M723" s="157"/>
      <c r="T723" s="158"/>
      <c r="AT723" s="153" t="s">
        <v>207</v>
      </c>
      <c r="AU723" s="153" t="s">
        <v>86</v>
      </c>
      <c r="AV723" s="12" t="s">
        <v>86</v>
      </c>
      <c r="AW723" s="12" t="s">
        <v>30</v>
      </c>
      <c r="AX723" s="12" t="s">
        <v>73</v>
      </c>
      <c r="AY723" s="153" t="s">
        <v>199</v>
      </c>
    </row>
    <row r="724" spans="2:65" s="12" customFormat="1" ht="12">
      <c r="B724" s="151"/>
      <c r="D724" s="152" t="s">
        <v>207</v>
      </c>
      <c r="E724" s="153" t="s">
        <v>1</v>
      </c>
      <c r="F724" s="154" t="s">
        <v>730</v>
      </c>
      <c r="H724" s="155">
        <v>-4.6040000000000001</v>
      </c>
      <c r="I724" s="156"/>
      <c r="L724" s="151"/>
      <c r="M724" s="157"/>
      <c r="T724" s="158"/>
      <c r="AT724" s="153" t="s">
        <v>207</v>
      </c>
      <c r="AU724" s="153" t="s">
        <v>86</v>
      </c>
      <c r="AV724" s="12" t="s">
        <v>86</v>
      </c>
      <c r="AW724" s="12" t="s">
        <v>30</v>
      </c>
      <c r="AX724" s="12" t="s">
        <v>73</v>
      </c>
      <c r="AY724" s="153" t="s">
        <v>199</v>
      </c>
    </row>
    <row r="725" spans="2:65" s="14" customFormat="1" ht="12">
      <c r="B725" s="166"/>
      <c r="D725" s="152" t="s">
        <v>207</v>
      </c>
      <c r="E725" s="167" t="s">
        <v>1</v>
      </c>
      <c r="F725" s="168" t="s">
        <v>731</v>
      </c>
      <c r="H725" s="169">
        <v>52.996000000000002</v>
      </c>
      <c r="I725" s="170"/>
      <c r="L725" s="166"/>
      <c r="M725" s="171"/>
      <c r="T725" s="172"/>
      <c r="AT725" s="167" t="s">
        <v>207</v>
      </c>
      <c r="AU725" s="167" t="s">
        <v>86</v>
      </c>
      <c r="AV725" s="14" t="s">
        <v>223</v>
      </c>
      <c r="AW725" s="14" t="s">
        <v>30</v>
      </c>
      <c r="AX725" s="14" t="s">
        <v>73</v>
      </c>
      <c r="AY725" s="167" t="s">
        <v>199</v>
      </c>
    </row>
    <row r="726" spans="2:65" s="12" customFormat="1" ht="12">
      <c r="B726" s="151"/>
      <c r="D726" s="152" t="s">
        <v>207</v>
      </c>
      <c r="E726" s="153" t="s">
        <v>1</v>
      </c>
      <c r="F726" s="154" t="s">
        <v>728</v>
      </c>
      <c r="H726" s="155">
        <v>40.35</v>
      </c>
      <c r="I726" s="156"/>
      <c r="L726" s="151"/>
      <c r="M726" s="157"/>
      <c r="T726" s="158"/>
      <c r="AT726" s="153" t="s">
        <v>207</v>
      </c>
      <c r="AU726" s="153" t="s">
        <v>86</v>
      </c>
      <c r="AV726" s="12" t="s">
        <v>86</v>
      </c>
      <c r="AW726" s="12" t="s">
        <v>30</v>
      </c>
      <c r="AX726" s="12" t="s">
        <v>73</v>
      </c>
      <c r="AY726" s="153" t="s">
        <v>199</v>
      </c>
    </row>
    <row r="727" spans="2:65" s="12" customFormat="1" ht="12">
      <c r="B727" s="151"/>
      <c r="D727" s="152" t="s">
        <v>207</v>
      </c>
      <c r="E727" s="153" t="s">
        <v>1</v>
      </c>
      <c r="F727" s="154" t="s">
        <v>729</v>
      </c>
      <c r="H727" s="155">
        <v>17.25</v>
      </c>
      <c r="I727" s="156"/>
      <c r="L727" s="151"/>
      <c r="M727" s="157"/>
      <c r="T727" s="158"/>
      <c r="AT727" s="153" t="s">
        <v>207</v>
      </c>
      <c r="AU727" s="153" t="s">
        <v>86</v>
      </c>
      <c r="AV727" s="12" t="s">
        <v>86</v>
      </c>
      <c r="AW727" s="12" t="s">
        <v>30</v>
      </c>
      <c r="AX727" s="12" t="s">
        <v>73</v>
      </c>
      <c r="AY727" s="153" t="s">
        <v>199</v>
      </c>
    </row>
    <row r="728" spans="2:65" s="12" customFormat="1" ht="12">
      <c r="B728" s="151"/>
      <c r="D728" s="152" t="s">
        <v>207</v>
      </c>
      <c r="E728" s="153" t="s">
        <v>1</v>
      </c>
      <c r="F728" s="154" t="s">
        <v>732</v>
      </c>
      <c r="H728" s="155">
        <v>-2.153</v>
      </c>
      <c r="I728" s="156"/>
      <c r="L728" s="151"/>
      <c r="M728" s="157"/>
      <c r="T728" s="158"/>
      <c r="AT728" s="153" t="s">
        <v>207</v>
      </c>
      <c r="AU728" s="153" t="s">
        <v>86</v>
      </c>
      <c r="AV728" s="12" t="s">
        <v>86</v>
      </c>
      <c r="AW728" s="12" t="s">
        <v>30</v>
      </c>
      <c r="AX728" s="12" t="s">
        <v>73</v>
      </c>
      <c r="AY728" s="153" t="s">
        <v>199</v>
      </c>
    </row>
    <row r="729" spans="2:65" s="14" customFormat="1" ht="12">
      <c r="B729" s="166"/>
      <c r="D729" s="152" t="s">
        <v>207</v>
      </c>
      <c r="E729" s="167" t="s">
        <v>1</v>
      </c>
      <c r="F729" s="168" t="s">
        <v>731</v>
      </c>
      <c r="H729" s="169">
        <v>55.447000000000003</v>
      </c>
      <c r="I729" s="170"/>
      <c r="L729" s="166"/>
      <c r="M729" s="171"/>
      <c r="T729" s="172"/>
      <c r="AT729" s="167" t="s">
        <v>207</v>
      </c>
      <c r="AU729" s="167" t="s">
        <v>86</v>
      </c>
      <c r="AV729" s="14" t="s">
        <v>223</v>
      </c>
      <c r="AW729" s="14" t="s">
        <v>30</v>
      </c>
      <c r="AX729" s="14" t="s">
        <v>73</v>
      </c>
      <c r="AY729" s="167" t="s">
        <v>199</v>
      </c>
    </row>
    <row r="730" spans="2:65" s="12" customFormat="1" ht="12">
      <c r="B730" s="151"/>
      <c r="D730" s="152" t="s">
        <v>207</v>
      </c>
      <c r="E730" s="153" t="s">
        <v>1</v>
      </c>
      <c r="F730" s="154" t="s">
        <v>733</v>
      </c>
      <c r="H730" s="155">
        <v>71.400000000000006</v>
      </c>
      <c r="I730" s="156"/>
      <c r="L730" s="151"/>
      <c r="M730" s="157"/>
      <c r="T730" s="158"/>
      <c r="AT730" s="153" t="s">
        <v>207</v>
      </c>
      <c r="AU730" s="153" t="s">
        <v>86</v>
      </c>
      <c r="AV730" s="12" t="s">
        <v>86</v>
      </c>
      <c r="AW730" s="12" t="s">
        <v>30</v>
      </c>
      <c r="AX730" s="12" t="s">
        <v>73</v>
      </c>
      <c r="AY730" s="153" t="s">
        <v>199</v>
      </c>
    </row>
    <row r="731" spans="2:65" s="12" customFormat="1" ht="12">
      <c r="B731" s="151"/>
      <c r="D731" s="152" t="s">
        <v>207</v>
      </c>
      <c r="E731" s="153" t="s">
        <v>1</v>
      </c>
      <c r="F731" s="154" t="s">
        <v>734</v>
      </c>
      <c r="H731" s="155">
        <v>-12.71</v>
      </c>
      <c r="I731" s="156"/>
      <c r="L731" s="151"/>
      <c r="M731" s="157"/>
      <c r="T731" s="158"/>
      <c r="AT731" s="153" t="s">
        <v>207</v>
      </c>
      <c r="AU731" s="153" t="s">
        <v>86</v>
      </c>
      <c r="AV731" s="12" t="s">
        <v>86</v>
      </c>
      <c r="AW731" s="12" t="s">
        <v>30</v>
      </c>
      <c r="AX731" s="12" t="s">
        <v>73</v>
      </c>
      <c r="AY731" s="153" t="s">
        <v>199</v>
      </c>
    </row>
    <row r="732" spans="2:65" s="12" customFormat="1" ht="12">
      <c r="B732" s="151"/>
      <c r="D732" s="152" t="s">
        <v>207</v>
      </c>
      <c r="E732" s="153" t="s">
        <v>1</v>
      </c>
      <c r="F732" s="154" t="s">
        <v>735</v>
      </c>
      <c r="H732" s="155">
        <v>-6.6829999999999998</v>
      </c>
      <c r="I732" s="156"/>
      <c r="L732" s="151"/>
      <c r="M732" s="157"/>
      <c r="T732" s="158"/>
      <c r="AT732" s="153" t="s">
        <v>207</v>
      </c>
      <c r="AU732" s="153" t="s">
        <v>86</v>
      </c>
      <c r="AV732" s="12" t="s">
        <v>86</v>
      </c>
      <c r="AW732" s="12" t="s">
        <v>30</v>
      </c>
      <c r="AX732" s="12" t="s">
        <v>73</v>
      </c>
      <c r="AY732" s="153" t="s">
        <v>199</v>
      </c>
    </row>
    <row r="733" spans="2:65" s="14" customFormat="1" ht="12">
      <c r="B733" s="166"/>
      <c r="D733" s="152" t="s">
        <v>207</v>
      </c>
      <c r="E733" s="167" t="s">
        <v>1</v>
      </c>
      <c r="F733" s="168" t="s">
        <v>736</v>
      </c>
      <c r="H733" s="169">
        <v>52.006999999999998</v>
      </c>
      <c r="I733" s="170"/>
      <c r="L733" s="166"/>
      <c r="M733" s="171"/>
      <c r="T733" s="172"/>
      <c r="AT733" s="167" t="s">
        <v>207</v>
      </c>
      <c r="AU733" s="167" t="s">
        <v>86</v>
      </c>
      <c r="AV733" s="14" t="s">
        <v>223</v>
      </c>
      <c r="AW733" s="14" t="s">
        <v>30</v>
      </c>
      <c r="AX733" s="14" t="s">
        <v>73</v>
      </c>
      <c r="AY733" s="167" t="s">
        <v>199</v>
      </c>
    </row>
    <row r="734" spans="2:65" s="12" customFormat="1" ht="12">
      <c r="B734" s="151"/>
      <c r="D734" s="152" t="s">
        <v>207</v>
      </c>
      <c r="E734" s="153" t="s">
        <v>1</v>
      </c>
      <c r="F734" s="154" t="s">
        <v>733</v>
      </c>
      <c r="H734" s="155">
        <v>71.400000000000006</v>
      </c>
      <c r="I734" s="156"/>
      <c r="L734" s="151"/>
      <c r="M734" s="157"/>
      <c r="T734" s="158"/>
      <c r="AT734" s="153" t="s">
        <v>207</v>
      </c>
      <c r="AU734" s="153" t="s">
        <v>86</v>
      </c>
      <c r="AV734" s="12" t="s">
        <v>86</v>
      </c>
      <c r="AW734" s="12" t="s">
        <v>30</v>
      </c>
      <c r="AX734" s="12" t="s">
        <v>73</v>
      </c>
      <c r="AY734" s="153" t="s">
        <v>199</v>
      </c>
    </row>
    <row r="735" spans="2:65" s="12" customFormat="1" ht="12">
      <c r="B735" s="151"/>
      <c r="D735" s="152" t="s">
        <v>207</v>
      </c>
      <c r="E735" s="153" t="s">
        <v>1</v>
      </c>
      <c r="F735" s="154" t="s">
        <v>737</v>
      </c>
      <c r="H735" s="155">
        <v>6.3</v>
      </c>
      <c r="I735" s="156"/>
      <c r="L735" s="151"/>
      <c r="M735" s="157"/>
      <c r="T735" s="158"/>
      <c r="AT735" s="153" t="s">
        <v>207</v>
      </c>
      <c r="AU735" s="153" t="s">
        <v>86</v>
      </c>
      <c r="AV735" s="12" t="s">
        <v>86</v>
      </c>
      <c r="AW735" s="12" t="s">
        <v>30</v>
      </c>
      <c r="AX735" s="12" t="s">
        <v>73</v>
      </c>
      <c r="AY735" s="153" t="s">
        <v>199</v>
      </c>
    </row>
    <row r="736" spans="2:65" s="12" customFormat="1" ht="12">
      <c r="B736" s="151"/>
      <c r="D736" s="152" t="s">
        <v>207</v>
      </c>
      <c r="E736" s="153" t="s">
        <v>1</v>
      </c>
      <c r="F736" s="154" t="s">
        <v>735</v>
      </c>
      <c r="H736" s="155">
        <v>-6.6829999999999998</v>
      </c>
      <c r="I736" s="156"/>
      <c r="L736" s="151"/>
      <c r="M736" s="157"/>
      <c r="T736" s="158"/>
      <c r="AT736" s="153" t="s">
        <v>207</v>
      </c>
      <c r="AU736" s="153" t="s">
        <v>86</v>
      </c>
      <c r="AV736" s="12" t="s">
        <v>86</v>
      </c>
      <c r="AW736" s="12" t="s">
        <v>30</v>
      </c>
      <c r="AX736" s="12" t="s">
        <v>73</v>
      </c>
      <c r="AY736" s="153" t="s">
        <v>199</v>
      </c>
    </row>
    <row r="737" spans="2:65" s="12" customFormat="1" ht="12">
      <c r="B737" s="151"/>
      <c r="D737" s="152" t="s">
        <v>207</v>
      </c>
      <c r="E737" s="153" t="s">
        <v>1</v>
      </c>
      <c r="F737" s="154" t="s">
        <v>738</v>
      </c>
      <c r="H737" s="155">
        <v>-3.383</v>
      </c>
      <c r="I737" s="156"/>
      <c r="L737" s="151"/>
      <c r="M737" s="157"/>
      <c r="T737" s="158"/>
      <c r="AT737" s="153" t="s">
        <v>207</v>
      </c>
      <c r="AU737" s="153" t="s">
        <v>86</v>
      </c>
      <c r="AV737" s="12" t="s">
        <v>86</v>
      </c>
      <c r="AW737" s="12" t="s">
        <v>30</v>
      </c>
      <c r="AX737" s="12" t="s">
        <v>73</v>
      </c>
      <c r="AY737" s="153" t="s">
        <v>199</v>
      </c>
    </row>
    <row r="738" spans="2:65" s="14" customFormat="1" ht="12">
      <c r="B738" s="166"/>
      <c r="D738" s="152" t="s">
        <v>207</v>
      </c>
      <c r="E738" s="167" t="s">
        <v>1</v>
      </c>
      <c r="F738" s="168" t="s">
        <v>739</v>
      </c>
      <c r="H738" s="169">
        <v>67.634</v>
      </c>
      <c r="I738" s="170"/>
      <c r="L738" s="166"/>
      <c r="M738" s="171"/>
      <c r="T738" s="172"/>
      <c r="AT738" s="167" t="s">
        <v>207</v>
      </c>
      <c r="AU738" s="167" t="s">
        <v>86</v>
      </c>
      <c r="AV738" s="14" t="s">
        <v>223</v>
      </c>
      <c r="AW738" s="14" t="s">
        <v>30</v>
      </c>
      <c r="AX738" s="14" t="s">
        <v>73</v>
      </c>
      <c r="AY738" s="167" t="s">
        <v>199</v>
      </c>
    </row>
    <row r="739" spans="2:65" s="13" customFormat="1" ht="12">
      <c r="B739" s="159"/>
      <c r="D739" s="152" t="s">
        <v>207</v>
      </c>
      <c r="E739" s="160" t="s">
        <v>1</v>
      </c>
      <c r="F739" s="161" t="s">
        <v>209</v>
      </c>
      <c r="H739" s="162">
        <v>228.084</v>
      </c>
      <c r="I739" s="163"/>
      <c r="L739" s="159"/>
      <c r="M739" s="164"/>
      <c r="T739" s="165"/>
      <c r="AT739" s="160" t="s">
        <v>207</v>
      </c>
      <c r="AU739" s="160" t="s">
        <v>86</v>
      </c>
      <c r="AV739" s="13" t="s">
        <v>205</v>
      </c>
      <c r="AW739" s="13" t="s">
        <v>30</v>
      </c>
      <c r="AX739" s="13" t="s">
        <v>80</v>
      </c>
      <c r="AY739" s="160" t="s">
        <v>199</v>
      </c>
    </row>
    <row r="740" spans="2:65" s="1" customFormat="1" ht="38" customHeight="1">
      <c r="B740" s="32"/>
      <c r="C740" s="137" t="s">
        <v>740</v>
      </c>
      <c r="D740" s="137" t="s">
        <v>201</v>
      </c>
      <c r="E740" s="138" t="s">
        <v>741</v>
      </c>
      <c r="F740" s="139" t="s">
        <v>742</v>
      </c>
      <c r="G740" s="140" t="s">
        <v>204</v>
      </c>
      <c r="H740" s="141">
        <v>228.084</v>
      </c>
      <c r="I740" s="142"/>
      <c r="J740" s="143">
        <f>ROUND(I740*H740,2)</f>
        <v>0</v>
      </c>
      <c r="K740" s="144"/>
      <c r="L740" s="32"/>
      <c r="M740" s="145" t="s">
        <v>1</v>
      </c>
      <c r="N740" s="146" t="s">
        <v>39</v>
      </c>
      <c r="P740" s="147">
        <f>O740*H740</f>
        <v>0</v>
      </c>
      <c r="Q740" s="147">
        <v>6.1399999999999996E-3</v>
      </c>
      <c r="R740" s="147">
        <f>Q740*H740</f>
        <v>1.4004357599999999</v>
      </c>
      <c r="S740" s="147">
        <v>0</v>
      </c>
      <c r="T740" s="148">
        <f>S740*H740</f>
        <v>0</v>
      </c>
      <c r="AR740" s="149" t="s">
        <v>205</v>
      </c>
      <c r="AT740" s="149" t="s">
        <v>201</v>
      </c>
      <c r="AU740" s="149" t="s">
        <v>86</v>
      </c>
      <c r="AY740" s="17" t="s">
        <v>199</v>
      </c>
      <c r="BE740" s="150">
        <f>IF(N740="základní",J740,0)</f>
        <v>0</v>
      </c>
      <c r="BF740" s="150">
        <f>IF(N740="snížená",J740,0)</f>
        <v>0</v>
      </c>
      <c r="BG740" s="150">
        <f>IF(N740="zákl. přenesená",J740,0)</f>
        <v>0</v>
      </c>
      <c r="BH740" s="150">
        <f>IF(N740="sníž. přenesená",J740,0)</f>
        <v>0</v>
      </c>
      <c r="BI740" s="150">
        <f>IF(N740="nulová",J740,0)</f>
        <v>0</v>
      </c>
      <c r="BJ740" s="17" t="s">
        <v>86</v>
      </c>
      <c r="BK740" s="150">
        <f>ROUND(I740*H740,2)</f>
        <v>0</v>
      </c>
      <c r="BL740" s="17" t="s">
        <v>205</v>
      </c>
      <c r="BM740" s="149" t="s">
        <v>3421</v>
      </c>
    </row>
    <row r="741" spans="2:65" s="12" customFormat="1" ht="12">
      <c r="B741" s="151"/>
      <c r="D741" s="152" t="s">
        <v>207</v>
      </c>
      <c r="E741" s="153" t="s">
        <v>1</v>
      </c>
      <c r="F741" s="154" t="s">
        <v>728</v>
      </c>
      <c r="H741" s="155">
        <v>40.35</v>
      </c>
      <c r="I741" s="156"/>
      <c r="L741" s="151"/>
      <c r="M741" s="157"/>
      <c r="T741" s="158"/>
      <c r="AT741" s="153" t="s">
        <v>207</v>
      </c>
      <c r="AU741" s="153" t="s">
        <v>86</v>
      </c>
      <c r="AV741" s="12" t="s">
        <v>86</v>
      </c>
      <c r="AW741" s="12" t="s">
        <v>30</v>
      </c>
      <c r="AX741" s="12" t="s">
        <v>73</v>
      </c>
      <c r="AY741" s="153" t="s">
        <v>199</v>
      </c>
    </row>
    <row r="742" spans="2:65" s="12" customFormat="1" ht="12">
      <c r="B742" s="151"/>
      <c r="D742" s="152" t="s">
        <v>207</v>
      </c>
      <c r="E742" s="153" t="s">
        <v>1</v>
      </c>
      <c r="F742" s="154" t="s">
        <v>729</v>
      </c>
      <c r="H742" s="155">
        <v>17.25</v>
      </c>
      <c r="I742" s="156"/>
      <c r="L742" s="151"/>
      <c r="M742" s="157"/>
      <c r="T742" s="158"/>
      <c r="AT742" s="153" t="s">
        <v>207</v>
      </c>
      <c r="AU742" s="153" t="s">
        <v>86</v>
      </c>
      <c r="AV742" s="12" t="s">
        <v>86</v>
      </c>
      <c r="AW742" s="12" t="s">
        <v>30</v>
      </c>
      <c r="AX742" s="12" t="s">
        <v>73</v>
      </c>
      <c r="AY742" s="153" t="s">
        <v>199</v>
      </c>
    </row>
    <row r="743" spans="2:65" s="12" customFormat="1" ht="12">
      <c r="B743" s="151"/>
      <c r="D743" s="152" t="s">
        <v>207</v>
      </c>
      <c r="E743" s="153" t="s">
        <v>1</v>
      </c>
      <c r="F743" s="154" t="s">
        <v>730</v>
      </c>
      <c r="H743" s="155">
        <v>-4.6040000000000001</v>
      </c>
      <c r="I743" s="156"/>
      <c r="L743" s="151"/>
      <c r="M743" s="157"/>
      <c r="T743" s="158"/>
      <c r="AT743" s="153" t="s">
        <v>207</v>
      </c>
      <c r="AU743" s="153" t="s">
        <v>86</v>
      </c>
      <c r="AV743" s="12" t="s">
        <v>86</v>
      </c>
      <c r="AW743" s="12" t="s">
        <v>30</v>
      </c>
      <c r="AX743" s="12" t="s">
        <v>73</v>
      </c>
      <c r="AY743" s="153" t="s">
        <v>199</v>
      </c>
    </row>
    <row r="744" spans="2:65" s="14" customFormat="1" ht="12">
      <c r="B744" s="166"/>
      <c r="D744" s="152" t="s">
        <v>207</v>
      </c>
      <c r="E744" s="167" t="s">
        <v>1</v>
      </c>
      <c r="F744" s="168" t="s">
        <v>731</v>
      </c>
      <c r="H744" s="169">
        <v>52.996000000000002</v>
      </c>
      <c r="I744" s="170"/>
      <c r="L744" s="166"/>
      <c r="M744" s="171"/>
      <c r="T744" s="172"/>
      <c r="AT744" s="167" t="s">
        <v>207</v>
      </c>
      <c r="AU744" s="167" t="s">
        <v>86</v>
      </c>
      <c r="AV744" s="14" t="s">
        <v>223</v>
      </c>
      <c r="AW744" s="14" t="s">
        <v>30</v>
      </c>
      <c r="AX744" s="14" t="s">
        <v>73</v>
      </c>
      <c r="AY744" s="167" t="s">
        <v>199</v>
      </c>
    </row>
    <row r="745" spans="2:65" s="12" customFormat="1" ht="12">
      <c r="B745" s="151"/>
      <c r="D745" s="152" t="s">
        <v>207</v>
      </c>
      <c r="E745" s="153" t="s">
        <v>1</v>
      </c>
      <c r="F745" s="154" t="s">
        <v>728</v>
      </c>
      <c r="H745" s="155">
        <v>40.35</v>
      </c>
      <c r="I745" s="156"/>
      <c r="L745" s="151"/>
      <c r="M745" s="157"/>
      <c r="T745" s="158"/>
      <c r="AT745" s="153" t="s">
        <v>207</v>
      </c>
      <c r="AU745" s="153" t="s">
        <v>86</v>
      </c>
      <c r="AV745" s="12" t="s">
        <v>86</v>
      </c>
      <c r="AW745" s="12" t="s">
        <v>30</v>
      </c>
      <c r="AX745" s="12" t="s">
        <v>73</v>
      </c>
      <c r="AY745" s="153" t="s">
        <v>199</v>
      </c>
    </row>
    <row r="746" spans="2:65" s="12" customFormat="1" ht="12">
      <c r="B746" s="151"/>
      <c r="D746" s="152" t="s">
        <v>207</v>
      </c>
      <c r="E746" s="153" t="s">
        <v>1</v>
      </c>
      <c r="F746" s="154" t="s">
        <v>729</v>
      </c>
      <c r="H746" s="155">
        <v>17.25</v>
      </c>
      <c r="I746" s="156"/>
      <c r="L746" s="151"/>
      <c r="M746" s="157"/>
      <c r="T746" s="158"/>
      <c r="AT746" s="153" t="s">
        <v>207</v>
      </c>
      <c r="AU746" s="153" t="s">
        <v>86</v>
      </c>
      <c r="AV746" s="12" t="s">
        <v>86</v>
      </c>
      <c r="AW746" s="12" t="s">
        <v>30</v>
      </c>
      <c r="AX746" s="12" t="s">
        <v>73</v>
      </c>
      <c r="AY746" s="153" t="s">
        <v>199</v>
      </c>
    </row>
    <row r="747" spans="2:65" s="12" customFormat="1" ht="12">
      <c r="B747" s="151"/>
      <c r="D747" s="152" t="s">
        <v>207</v>
      </c>
      <c r="E747" s="153" t="s">
        <v>1</v>
      </c>
      <c r="F747" s="154" t="s">
        <v>732</v>
      </c>
      <c r="H747" s="155">
        <v>-2.153</v>
      </c>
      <c r="I747" s="156"/>
      <c r="L747" s="151"/>
      <c r="M747" s="157"/>
      <c r="T747" s="158"/>
      <c r="AT747" s="153" t="s">
        <v>207</v>
      </c>
      <c r="AU747" s="153" t="s">
        <v>86</v>
      </c>
      <c r="AV747" s="12" t="s">
        <v>86</v>
      </c>
      <c r="AW747" s="12" t="s">
        <v>30</v>
      </c>
      <c r="AX747" s="12" t="s">
        <v>73</v>
      </c>
      <c r="AY747" s="153" t="s">
        <v>199</v>
      </c>
    </row>
    <row r="748" spans="2:65" s="14" customFormat="1" ht="12">
      <c r="B748" s="166"/>
      <c r="D748" s="152" t="s">
        <v>207</v>
      </c>
      <c r="E748" s="167" t="s">
        <v>1</v>
      </c>
      <c r="F748" s="168" t="s">
        <v>731</v>
      </c>
      <c r="H748" s="169">
        <v>55.447000000000003</v>
      </c>
      <c r="I748" s="170"/>
      <c r="L748" s="166"/>
      <c r="M748" s="171"/>
      <c r="T748" s="172"/>
      <c r="AT748" s="167" t="s">
        <v>207</v>
      </c>
      <c r="AU748" s="167" t="s">
        <v>86</v>
      </c>
      <c r="AV748" s="14" t="s">
        <v>223</v>
      </c>
      <c r="AW748" s="14" t="s">
        <v>30</v>
      </c>
      <c r="AX748" s="14" t="s">
        <v>73</v>
      </c>
      <c r="AY748" s="167" t="s">
        <v>199</v>
      </c>
    </row>
    <row r="749" spans="2:65" s="12" customFormat="1" ht="12">
      <c r="B749" s="151"/>
      <c r="D749" s="152" t="s">
        <v>207</v>
      </c>
      <c r="E749" s="153" t="s">
        <v>1</v>
      </c>
      <c r="F749" s="154" t="s">
        <v>733</v>
      </c>
      <c r="H749" s="155">
        <v>71.400000000000006</v>
      </c>
      <c r="I749" s="156"/>
      <c r="L749" s="151"/>
      <c r="M749" s="157"/>
      <c r="T749" s="158"/>
      <c r="AT749" s="153" t="s">
        <v>207</v>
      </c>
      <c r="AU749" s="153" t="s">
        <v>86</v>
      </c>
      <c r="AV749" s="12" t="s">
        <v>86</v>
      </c>
      <c r="AW749" s="12" t="s">
        <v>30</v>
      </c>
      <c r="AX749" s="12" t="s">
        <v>73</v>
      </c>
      <c r="AY749" s="153" t="s">
        <v>199</v>
      </c>
    </row>
    <row r="750" spans="2:65" s="12" customFormat="1" ht="12">
      <c r="B750" s="151"/>
      <c r="D750" s="152" t="s">
        <v>207</v>
      </c>
      <c r="E750" s="153" t="s">
        <v>1</v>
      </c>
      <c r="F750" s="154" t="s">
        <v>734</v>
      </c>
      <c r="H750" s="155">
        <v>-12.71</v>
      </c>
      <c r="I750" s="156"/>
      <c r="L750" s="151"/>
      <c r="M750" s="157"/>
      <c r="T750" s="158"/>
      <c r="AT750" s="153" t="s">
        <v>207</v>
      </c>
      <c r="AU750" s="153" t="s">
        <v>86</v>
      </c>
      <c r="AV750" s="12" t="s">
        <v>86</v>
      </c>
      <c r="AW750" s="12" t="s">
        <v>30</v>
      </c>
      <c r="AX750" s="12" t="s">
        <v>73</v>
      </c>
      <c r="AY750" s="153" t="s">
        <v>199</v>
      </c>
    </row>
    <row r="751" spans="2:65" s="12" customFormat="1" ht="12">
      <c r="B751" s="151"/>
      <c r="D751" s="152" t="s">
        <v>207</v>
      </c>
      <c r="E751" s="153" t="s">
        <v>1</v>
      </c>
      <c r="F751" s="154" t="s">
        <v>735</v>
      </c>
      <c r="H751" s="155">
        <v>-6.6829999999999998</v>
      </c>
      <c r="I751" s="156"/>
      <c r="L751" s="151"/>
      <c r="M751" s="157"/>
      <c r="T751" s="158"/>
      <c r="AT751" s="153" t="s">
        <v>207</v>
      </c>
      <c r="AU751" s="153" t="s">
        <v>86</v>
      </c>
      <c r="AV751" s="12" t="s">
        <v>86</v>
      </c>
      <c r="AW751" s="12" t="s">
        <v>30</v>
      </c>
      <c r="AX751" s="12" t="s">
        <v>73</v>
      </c>
      <c r="AY751" s="153" t="s">
        <v>199</v>
      </c>
    </row>
    <row r="752" spans="2:65" s="14" customFormat="1" ht="12">
      <c r="B752" s="166"/>
      <c r="D752" s="152" t="s">
        <v>207</v>
      </c>
      <c r="E752" s="167" t="s">
        <v>1</v>
      </c>
      <c r="F752" s="168" t="s">
        <v>736</v>
      </c>
      <c r="H752" s="169">
        <v>52.006999999999998</v>
      </c>
      <c r="I752" s="170"/>
      <c r="L752" s="166"/>
      <c r="M752" s="171"/>
      <c r="T752" s="172"/>
      <c r="AT752" s="167" t="s">
        <v>207</v>
      </c>
      <c r="AU752" s="167" t="s">
        <v>86</v>
      </c>
      <c r="AV752" s="14" t="s">
        <v>223</v>
      </c>
      <c r="AW752" s="14" t="s">
        <v>30</v>
      </c>
      <c r="AX752" s="14" t="s">
        <v>73</v>
      </c>
      <c r="AY752" s="167" t="s">
        <v>199</v>
      </c>
    </row>
    <row r="753" spans="2:65" s="12" customFormat="1" ht="12">
      <c r="B753" s="151"/>
      <c r="D753" s="152" t="s">
        <v>207</v>
      </c>
      <c r="E753" s="153" t="s">
        <v>1</v>
      </c>
      <c r="F753" s="154" t="s">
        <v>733</v>
      </c>
      <c r="H753" s="155">
        <v>71.400000000000006</v>
      </c>
      <c r="I753" s="156"/>
      <c r="L753" s="151"/>
      <c r="M753" s="157"/>
      <c r="T753" s="158"/>
      <c r="AT753" s="153" t="s">
        <v>207</v>
      </c>
      <c r="AU753" s="153" t="s">
        <v>86</v>
      </c>
      <c r="AV753" s="12" t="s">
        <v>86</v>
      </c>
      <c r="AW753" s="12" t="s">
        <v>30</v>
      </c>
      <c r="AX753" s="12" t="s">
        <v>73</v>
      </c>
      <c r="AY753" s="153" t="s">
        <v>199</v>
      </c>
    </row>
    <row r="754" spans="2:65" s="12" customFormat="1" ht="12">
      <c r="B754" s="151"/>
      <c r="D754" s="152" t="s">
        <v>207</v>
      </c>
      <c r="E754" s="153" t="s">
        <v>1</v>
      </c>
      <c r="F754" s="154" t="s">
        <v>737</v>
      </c>
      <c r="H754" s="155">
        <v>6.3</v>
      </c>
      <c r="I754" s="156"/>
      <c r="L754" s="151"/>
      <c r="M754" s="157"/>
      <c r="T754" s="158"/>
      <c r="AT754" s="153" t="s">
        <v>207</v>
      </c>
      <c r="AU754" s="153" t="s">
        <v>86</v>
      </c>
      <c r="AV754" s="12" t="s">
        <v>86</v>
      </c>
      <c r="AW754" s="12" t="s">
        <v>30</v>
      </c>
      <c r="AX754" s="12" t="s">
        <v>73</v>
      </c>
      <c r="AY754" s="153" t="s">
        <v>199</v>
      </c>
    </row>
    <row r="755" spans="2:65" s="12" customFormat="1" ht="12">
      <c r="B755" s="151"/>
      <c r="D755" s="152" t="s">
        <v>207</v>
      </c>
      <c r="E755" s="153" t="s">
        <v>1</v>
      </c>
      <c r="F755" s="154" t="s">
        <v>735</v>
      </c>
      <c r="H755" s="155">
        <v>-6.6829999999999998</v>
      </c>
      <c r="I755" s="156"/>
      <c r="L755" s="151"/>
      <c r="M755" s="157"/>
      <c r="T755" s="158"/>
      <c r="AT755" s="153" t="s">
        <v>207</v>
      </c>
      <c r="AU755" s="153" t="s">
        <v>86</v>
      </c>
      <c r="AV755" s="12" t="s">
        <v>86</v>
      </c>
      <c r="AW755" s="12" t="s">
        <v>30</v>
      </c>
      <c r="AX755" s="12" t="s">
        <v>73</v>
      </c>
      <c r="AY755" s="153" t="s">
        <v>199</v>
      </c>
    </row>
    <row r="756" spans="2:65" s="12" customFormat="1" ht="12">
      <c r="B756" s="151"/>
      <c r="D756" s="152" t="s">
        <v>207</v>
      </c>
      <c r="E756" s="153" t="s">
        <v>1</v>
      </c>
      <c r="F756" s="154" t="s">
        <v>738</v>
      </c>
      <c r="H756" s="155">
        <v>-3.383</v>
      </c>
      <c r="I756" s="156"/>
      <c r="L756" s="151"/>
      <c r="M756" s="157"/>
      <c r="T756" s="158"/>
      <c r="AT756" s="153" t="s">
        <v>207</v>
      </c>
      <c r="AU756" s="153" t="s">
        <v>86</v>
      </c>
      <c r="AV756" s="12" t="s">
        <v>86</v>
      </c>
      <c r="AW756" s="12" t="s">
        <v>30</v>
      </c>
      <c r="AX756" s="12" t="s">
        <v>73</v>
      </c>
      <c r="AY756" s="153" t="s">
        <v>199</v>
      </c>
    </row>
    <row r="757" spans="2:65" s="14" customFormat="1" ht="12">
      <c r="B757" s="166"/>
      <c r="D757" s="152" t="s">
        <v>207</v>
      </c>
      <c r="E757" s="167" t="s">
        <v>1</v>
      </c>
      <c r="F757" s="168" t="s">
        <v>739</v>
      </c>
      <c r="H757" s="169">
        <v>67.634</v>
      </c>
      <c r="I757" s="170"/>
      <c r="L757" s="166"/>
      <c r="M757" s="171"/>
      <c r="T757" s="172"/>
      <c r="AT757" s="167" t="s">
        <v>207</v>
      </c>
      <c r="AU757" s="167" t="s">
        <v>86</v>
      </c>
      <c r="AV757" s="14" t="s">
        <v>223</v>
      </c>
      <c r="AW757" s="14" t="s">
        <v>30</v>
      </c>
      <c r="AX757" s="14" t="s">
        <v>73</v>
      </c>
      <c r="AY757" s="167" t="s">
        <v>199</v>
      </c>
    </row>
    <row r="758" spans="2:65" s="13" customFormat="1" ht="12">
      <c r="B758" s="159"/>
      <c r="D758" s="152" t="s">
        <v>207</v>
      </c>
      <c r="E758" s="160" t="s">
        <v>1</v>
      </c>
      <c r="F758" s="161" t="s">
        <v>209</v>
      </c>
      <c r="H758" s="162">
        <v>228.084</v>
      </c>
      <c r="I758" s="163"/>
      <c r="L758" s="159"/>
      <c r="M758" s="164"/>
      <c r="T758" s="165"/>
      <c r="AT758" s="160" t="s">
        <v>207</v>
      </c>
      <c r="AU758" s="160" t="s">
        <v>86</v>
      </c>
      <c r="AV758" s="13" t="s">
        <v>205</v>
      </c>
      <c r="AW758" s="13" t="s">
        <v>30</v>
      </c>
      <c r="AX758" s="13" t="s">
        <v>80</v>
      </c>
      <c r="AY758" s="160" t="s">
        <v>199</v>
      </c>
    </row>
    <row r="759" spans="2:65" s="1" customFormat="1" ht="38" customHeight="1">
      <c r="B759" s="32"/>
      <c r="C759" s="137" t="s">
        <v>744</v>
      </c>
      <c r="D759" s="137" t="s">
        <v>201</v>
      </c>
      <c r="E759" s="138" t="s">
        <v>745</v>
      </c>
      <c r="F759" s="139" t="s">
        <v>746</v>
      </c>
      <c r="G759" s="140" t="s">
        <v>204</v>
      </c>
      <c r="H759" s="141">
        <v>228.084</v>
      </c>
      <c r="I759" s="142"/>
      <c r="J759" s="143">
        <f>ROUND(I759*H759,2)</f>
        <v>0</v>
      </c>
      <c r="K759" s="144"/>
      <c r="L759" s="32"/>
      <c r="M759" s="145" t="s">
        <v>1</v>
      </c>
      <c r="N759" s="146" t="s">
        <v>39</v>
      </c>
      <c r="P759" s="147">
        <f>O759*H759</f>
        <v>0</v>
      </c>
      <c r="Q759" s="147">
        <v>8.0000000000000007E-5</v>
      </c>
      <c r="R759" s="147">
        <f>Q759*H759</f>
        <v>1.8246720000000001E-2</v>
      </c>
      <c r="S759" s="147">
        <v>0</v>
      </c>
      <c r="T759" s="148">
        <f>S759*H759</f>
        <v>0</v>
      </c>
      <c r="AR759" s="149" t="s">
        <v>205</v>
      </c>
      <c r="AT759" s="149" t="s">
        <v>201</v>
      </c>
      <c r="AU759" s="149" t="s">
        <v>86</v>
      </c>
      <c r="AY759" s="17" t="s">
        <v>199</v>
      </c>
      <c r="BE759" s="150">
        <f>IF(N759="základní",J759,0)</f>
        <v>0</v>
      </c>
      <c r="BF759" s="150">
        <f>IF(N759="snížená",J759,0)</f>
        <v>0</v>
      </c>
      <c r="BG759" s="150">
        <f>IF(N759="zákl. přenesená",J759,0)</f>
        <v>0</v>
      </c>
      <c r="BH759" s="150">
        <f>IF(N759="sníž. přenesená",J759,0)</f>
        <v>0</v>
      </c>
      <c r="BI759" s="150">
        <f>IF(N759="nulová",J759,0)</f>
        <v>0</v>
      </c>
      <c r="BJ759" s="17" t="s">
        <v>86</v>
      </c>
      <c r="BK759" s="150">
        <f>ROUND(I759*H759,2)</f>
        <v>0</v>
      </c>
      <c r="BL759" s="17" t="s">
        <v>205</v>
      </c>
      <c r="BM759" s="149" t="s">
        <v>3422</v>
      </c>
    </row>
    <row r="760" spans="2:65" s="1" customFormat="1" ht="21.75" customHeight="1">
      <c r="B760" s="32"/>
      <c r="C760" s="173" t="s">
        <v>748</v>
      </c>
      <c r="D760" s="173" t="s">
        <v>288</v>
      </c>
      <c r="E760" s="174" t="s">
        <v>682</v>
      </c>
      <c r="F760" s="175" t="s">
        <v>683</v>
      </c>
      <c r="G760" s="176" t="s">
        <v>204</v>
      </c>
      <c r="H760" s="177">
        <v>478.976</v>
      </c>
      <c r="I760" s="178"/>
      <c r="J760" s="179">
        <f>ROUND(I760*H760,2)</f>
        <v>0</v>
      </c>
      <c r="K760" s="180"/>
      <c r="L760" s="181"/>
      <c r="M760" s="182" t="s">
        <v>1</v>
      </c>
      <c r="N760" s="183" t="s">
        <v>39</v>
      </c>
      <c r="P760" s="147">
        <f>O760*H760</f>
        <v>0</v>
      </c>
      <c r="Q760" s="147">
        <v>1.5E-3</v>
      </c>
      <c r="R760" s="147">
        <f>Q760*H760</f>
        <v>0.71846399999999999</v>
      </c>
      <c r="S760" s="147">
        <v>0</v>
      </c>
      <c r="T760" s="148">
        <f>S760*H760</f>
        <v>0</v>
      </c>
      <c r="AR760" s="149" t="s">
        <v>250</v>
      </c>
      <c r="AT760" s="149" t="s">
        <v>288</v>
      </c>
      <c r="AU760" s="149" t="s">
        <v>86</v>
      </c>
      <c r="AY760" s="17" t="s">
        <v>199</v>
      </c>
      <c r="BE760" s="150">
        <f>IF(N760="základní",J760,0)</f>
        <v>0</v>
      </c>
      <c r="BF760" s="150">
        <f>IF(N760="snížená",J760,0)</f>
        <v>0</v>
      </c>
      <c r="BG760" s="150">
        <f>IF(N760="zákl. přenesená",J760,0)</f>
        <v>0</v>
      </c>
      <c r="BH760" s="150">
        <f>IF(N760="sníž. přenesená",J760,0)</f>
        <v>0</v>
      </c>
      <c r="BI760" s="150">
        <f>IF(N760="nulová",J760,0)</f>
        <v>0</v>
      </c>
      <c r="BJ760" s="17" t="s">
        <v>86</v>
      </c>
      <c r="BK760" s="150">
        <f>ROUND(I760*H760,2)</f>
        <v>0</v>
      </c>
      <c r="BL760" s="17" t="s">
        <v>205</v>
      </c>
      <c r="BM760" s="149" t="s">
        <v>3423</v>
      </c>
    </row>
    <row r="761" spans="2:65" s="12" customFormat="1" ht="12">
      <c r="B761" s="151"/>
      <c r="D761" s="152" t="s">
        <v>207</v>
      </c>
      <c r="E761" s="153" t="s">
        <v>1</v>
      </c>
      <c r="F761" s="154" t="s">
        <v>750</v>
      </c>
      <c r="H761" s="155">
        <v>478.976</v>
      </c>
      <c r="I761" s="156"/>
      <c r="L761" s="151"/>
      <c r="M761" s="157"/>
      <c r="T761" s="158"/>
      <c r="AT761" s="153" t="s">
        <v>207</v>
      </c>
      <c r="AU761" s="153" t="s">
        <v>86</v>
      </c>
      <c r="AV761" s="12" t="s">
        <v>86</v>
      </c>
      <c r="AW761" s="12" t="s">
        <v>30</v>
      </c>
      <c r="AX761" s="12" t="s">
        <v>73</v>
      </c>
      <c r="AY761" s="153" t="s">
        <v>199</v>
      </c>
    </row>
    <row r="762" spans="2:65" s="13" customFormat="1" ht="12">
      <c r="B762" s="159"/>
      <c r="D762" s="152" t="s">
        <v>207</v>
      </c>
      <c r="E762" s="160" t="s">
        <v>1</v>
      </c>
      <c r="F762" s="161" t="s">
        <v>209</v>
      </c>
      <c r="H762" s="162">
        <v>478.976</v>
      </c>
      <c r="I762" s="163"/>
      <c r="L762" s="159"/>
      <c r="M762" s="164"/>
      <c r="T762" s="165"/>
      <c r="AT762" s="160" t="s">
        <v>207</v>
      </c>
      <c r="AU762" s="160" t="s">
        <v>86</v>
      </c>
      <c r="AV762" s="13" t="s">
        <v>205</v>
      </c>
      <c r="AW762" s="13" t="s">
        <v>30</v>
      </c>
      <c r="AX762" s="13" t="s">
        <v>80</v>
      </c>
      <c r="AY762" s="160" t="s">
        <v>199</v>
      </c>
    </row>
    <row r="763" spans="2:65" s="1" customFormat="1" ht="44.25" customHeight="1">
      <c r="B763" s="32"/>
      <c r="C763" s="137" t="s">
        <v>751</v>
      </c>
      <c r="D763" s="137" t="s">
        <v>201</v>
      </c>
      <c r="E763" s="138" t="s">
        <v>725</v>
      </c>
      <c r="F763" s="139" t="s">
        <v>726</v>
      </c>
      <c r="G763" s="140" t="s">
        <v>204</v>
      </c>
      <c r="H763" s="141">
        <v>19.294</v>
      </c>
      <c r="I763" s="142"/>
      <c r="J763" s="143">
        <f>ROUND(I763*H763,2)</f>
        <v>0</v>
      </c>
      <c r="K763" s="144"/>
      <c r="L763" s="32"/>
      <c r="M763" s="145" t="s">
        <v>1</v>
      </c>
      <c r="N763" s="146" t="s">
        <v>39</v>
      </c>
      <c r="P763" s="147">
        <f>O763*H763</f>
        <v>0</v>
      </c>
      <c r="Q763" s="147">
        <v>8.5199999999999998E-3</v>
      </c>
      <c r="R763" s="147">
        <f>Q763*H763</f>
        <v>0.16438488000000001</v>
      </c>
      <c r="S763" s="147">
        <v>0</v>
      </c>
      <c r="T763" s="148">
        <f>S763*H763</f>
        <v>0</v>
      </c>
      <c r="AR763" s="149" t="s">
        <v>205</v>
      </c>
      <c r="AT763" s="149" t="s">
        <v>201</v>
      </c>
      <c r="AU763" s="149" t="s">
        <v>86</v>
      </c>
      <c r="AY763" s="17" t="s">
        <v>199</v>
      </c>
      <c r="BE763" s="150">
        <f>IF(N763="základní",J763,0)</f>
        <v>0</v>
      </c>
      <c r="BF763" s="150">
        <f>IF(N763="snížená",J763,0)</f>
        <v>0</v>
      </c>
      <c r="BG763" s="150">
        <f>IF(N763="zákl. přenesená",J763,0)</f>
        <v>0</v>
      </c>
      <c r="BH763" s="150">
        <f>IF(N763="sníž. přenesená",J763,0)</f>
        <v>0</v>
      </c>
      <c r="BI763" s="150">
        <f>IF(N763="nulová",J763,0)</f>
        <v>0</v>
      </c>
      <c r="BJ763" s="17" t="s">
        <v>86</v>
      </c>
      <c r="BK763" s="150">
        <f>ROUND(I763*H763,2)</f>
        <v>0</v>
      </c>
      <c r="BL763" s="17" t="s">
        <v>205</v>
      </c>
      <c r="BM763" s="149" t="s">
        <v>3424</v>
      </c>
    </row>
    <row r="764" spans="2:65" s="12" customFormat="1" ht="12">
      <c r="B764" s="151"/>
      <c r="D764" s="152" t="s">
        <v>207</v>
      </c>
      <c r="E764" s="153" t="s">
        <v>1</v>
      </c>
      <c r="F764" s="154" t="s">
        <v>753</v>
      </c>
      <c r="H764" s="155">
        <v>6.9109999999999996</v>
      </c>
      <c r="I764" s="156"/>
      <c r="L764" s="151"/>
      <c r="M764" s="157"/>
      <c r="T764" s="158"/>
      <c r="AT764" s="153" t="s">
        <v>207</v>
      </c>
      <c r="AU764" s="153" t="s">
        <v>86</v>
      </c>
      <c r="AV764" s="12" t="s">
        <v>86</v>
      </c>
      <c r="AW764" s="12" t="s">
        <v>30</v>
      </c>
      <c r="AX764" s="12" t="s">
        <v>73</v>
      </c>
      <c r="AY764" s="153" t="s">
        <v>199</v>
      </c>
    </row>
    <row r="765" spans="2:65" s="12" customFormat="1" ht="12">
      <c r="B765" s="151"/>
      <c r="D765" s="152" t="s">
        <v>207</v>
      </c>
      <c r="E765" s="153" t="s">
        <v>1</v>
      </c>
      <c r="F765" s="154" t="s">
        <v>754</v>
      </c>
      <c r="H765" s="155">
        <v>3.8330000000000002</v>
      </c>
      <c r="I765" s="156"/>
      <c r="L765" s="151"/>
      <c r="M765" s="157"/>
      <c r="T765" s="158"/>
      <c r="AT765" s="153" t="s">
        <v>207</v>
      </c>
      <c r="AU765" s="153" t="s">
        <v>86</v>
      </c>
      <c r="AV765" s="12" t="s">
        <v>86</v>
      </c>
      <c r="AW765" s="12" t="s">
        <v>30</v>
      </c>
      <c r="AX765" s="12" t="s">
        <v>73</v>
      </c>
      <c r="AY765" s="153" t="s">
        <v>199</v>
      </c>
    </row>
    <row r="766" spans="2:65" s="12" customFormat="1" ht="12">
      <c r="B766" s="151"/>
      <c r="D766" s="152" t="s">
        <v>207</v>
      </c>
      <c r="E766" s="153" t="s">
        <v>1</v>
      </c>
      <c r="F766" s="154" t="s">
        <v>755</v>
      </c>
      <c r="H766" s="155">
        <v>5.016</v>
      </c>
      <c r="I766" s="156"/>
      <c r="L766" s="151"/>
      <c r="M766" s="157"/>
      <c r="T766" s="158"/>
      <c r="AT766" s="153" t="s">
        <v>207</v>
      </c>
      <c r="AU766" s="153" t="s">
        <v>86</v>
      </c>
      <c r="AV766" s="12" t="s">
        <v>86</v>
      </c>
      <c r="AW766" s="12" t="s">
        <v>30</v>
      </c>
      <c r="AX766" s="12" t="s">
        <v>73</v>
      </c>
      <c r="AY766" s="153" t="s">
        <v>199</v>
      </c>
    </row>
    <row r="767" spans="2:65" s="12" customFormat="1" ht="12">
      <c r="B767" s="151"/>
      <c r="D767" s="152" t="s">
        <v>207</v>
      </c>
      <c r="E767" s="153" t="s">
        <v>1</v>
      </c>
      <c r="F767" s="154" t="s">
        <v>756</v>
      </c>
      <c r="H767" s="155">
        <v>3.5339999999999998</v>
      </c>
      <c r="I767" s="156"/>
      <c r="L767" s="151"/>
      <c r="M767" s="157"/>
      <c r="T767" s="158"/>
      <c r="AT767" s="153" t="s">
        <v>207</v>
      </c>
      <c r="AU767" s="153" t="s">
        <v>86</v>
      </c>
      <c r="AV767" s="12" t="s">
        <v>86</v>
      </c>
      <c r="AW767" s="12" t="s">
        <v>30</v>
      </c>
      <c r="AX767" s="12" t="s">
        <v>73</v>
      </c>
      <c r="AY767" s="153" t="s">
        <v>199</v>
      </c>
    </row>
    <row r="768" spans="2:65" s="13" customFormat="1" ht="12">
      <c r="B768" s="159"/>
      <c r="D768" s="152" t="s">
        <v>207</v>
      </c>
      <c r="E768" s="160" t="s">
        <v>1</v>
      </c>
      <c r="F768" s="161" t="s">
        <v>757</v>
      </c>
      <c r="H768" s="162">
        <v>19.294</v>
      </c>
      <c r="I768" s="163"/>
      <c r="L768" s="159"/>
      <c r="M768" s="164"/>
      <c r="T768" s="165"/>
      <c r="AT768" s="160" t="s">
        <v>207</v>
      </c>
      <c r="AU768" s="160" t="s">
        <v>86</v>
      </c>
      <c r="AV768" s="13" t="s">
        <v>205</v>
      </c>
      <c r="AW768" s="13" t="s">
        <v>30</v>
      </c>
      <c r="AX768" s="13" t="s">
        <v>80</v>
      </c>
      <c r="AY768" s="160" t="s">
        <v>199</v>
      </c>
    </row>
    <row r="769" spans="2:65" s="1" customFormat="1" ht="38" customHeight="1">
      <c r="B769" s="32"/>
      <c r="C769" s="137" t="s">
        <v>758</v>
      </c>
      <c r="D769" s="137" t="s">
        <v>201</v>
      </c>
      <c r="E769" s="138" t="s">
        <v>741</v>
      </c>
      <c r="F769" s="139" t="s">
        <v>742</v>
      </c>
      <c r="G769" s="140" t="s">
        <v>204</v>
      </c>
      <c r="H769" s="141">
        <v>19.294</v>
      </c>
      <c r="I769" s="142"/>
      <c r="J769" s="143">
        <f>ROUND(I769*H769,2)</f>
        <v>0</v>
      </c>
      <c r="K769" s="144"/>
      <c r="L769" s="32"/>
      <c r="M769" s="145" t="s">
        <v>1</v>
      </c>
      <c r="N769" s="146" t="s">
        <v>39</v>
      </c>
      <c r="P769" s="147">
        <f>O769*H769</f>
        <v>0</v>
      </c>
      <c r="Q769" s="147">
        <v>6.1399999999999996E-3</v>
      </c>
      <c r="R769" s="147">
        <f>Q769*H769</f>
        <v>0.11846516</v>
      </c>
      <c r="S769" s="147">
        <v>0</v>
      </c>
      <c r="T769" s="148">
        <f>S769*H769</f>
        <v>0</v>
      </c>
      <c r="AR769" s="149" t="s">
        <v>205</v>
      </c>
      <c r="AT769" s="149" t="s">
        <v>201</v>
      </c>
      <c r="AU769" s="149" t="s">
        <v>86</v>
      </c>
      <c r="AY769" s="17" t="s">
        <v>199</v>
      </c>
      <c r="BE769" s="150">
        <f>IF(N769="základní",J769,0)</f>
        <v>0</v>
      </c>
      <c r="BF769" s="150">
        <f>IF(N769="snížená",J769,0)</f>
        <v>0</v>
      </c>
      <c r="BG769" s="150">
        <f>IF(N769="zákl. přenesená",J769,0)</f>
        <v>0</v>
      </c>
      <c r="BH769" s="150">
        <f>IF(N769="sníž. přenesená",J769,0)</f>
        <v>0</v>
      </c>
      <c r="BI769" s="150">
        <f>IF(N769="nulová",J769,0)</f>
        <v>0</v>
      </c>
      <c r="BJ769" s="17" t="s">
        <v>86</v>
      </c>
      <c r="BK769" s="150">
        <f>ROUND(I769*H769,2)</f>
        <v>0</v>
      </c>
      <c r="BL769" s="17" t="s">
        <v>205</v>
      </c>
      <c r="BM769" s="149" t="s">
        <v>3425</v>
      </c>
    </row>
    <row r="770" spans="2:65" s="12" customFormat="1" ht="12">
      <c r="B770" s="151"/>
      <c r="D770" s="152" t="s">
        <v>207</v>
      </c>
      <c r="E770" s="153" t="s">
        <v>1</v>
      </c>
      <c r="F770" s="154" t="s">
        <v>753</v>
      </c>
      <c r="H770" s="155">
        <v>6.9109999999999996</v>
      </c>
      <c r="I770" s="156"/>
      <c r="L770" s="151"/>
      <c r="M770" s="157"/>
      <c r="T770" s="158"/>
      <c r="AT770" s="153" t="s">
        <v>207</v>
      </c>
      <c r="AU770" s="153" t="s">
        <v>86</v>
      </c>
      <c r="AV770" s="12" t="s">
        <v>86</v>
      </c>
      <c r="AW770" s="12" t="s">
        <v>30</v>
      </c>
      <c r="AX770" s="12" t="s">
        <v>73</v>
      </c>
      <c r="AY770" s="153" t="s">
        <v>199</v>
      </c>
    </row>
    <row r="771" spans="2:65" s="12" customFormat="1" ht="12">
      <c r="B771" s="151"/>
      <c r="D771" s="152" t="s">
        <v>207</v>
      </c>
      <c r="E771" s="153" t="s">
        <v>1</v>
      </c>
      <c r="F771" s="154" t="s">
        <v>754</v>
      </c>
      <c r="H771" s="155">
        <v>3.8330000000000002</v>
      </c>
      <c r="I771" s="156"/>
      <c r="L771" s="151"/>
      <c r="M771" s="157"/>
      <c r="T771" s="158"/>
      <c r="AT771" s="153" t="s">
        <v>207</v>
      </c>
      <c r="AU771" s="153" t="s">
        <v>86</v>
      </c>
      <c r="AV771" s="12" t="s">
        <v>86</v>
      </c>
      <c r="AW771" s="12" t="s">
        <v>30</v>
      </c>
      <c r="AX771" s="12" t="s">
        <v>73</v>
      </c>
      <c r="AY771" s="153" t="s">
        <v>199</v>
      </c>
    </row>
    <row r="772" spans="2:65" s="12" customFormat="1" ht="12">
      <c r="B772" s="151"/>
      <c r="D772" s="152" t="s">
        <v>207</v>
      </c>
      <c r="E772" s="153" t="s">
        <v>1</v>
      </c>
      <c r="F772" s="154" t="s">
        <v>755</v>
      </c>
      <c r="H772" s="155">
        <v>5.016</v>
      </c>
      <c r="I772" s="156"/>
      <c r="L772" s="151"/>
      <c r="M772" s="157"/>
      <c r="T772" s="158"/>
      <c r="AT772" s="153" t="s">
        <v>207</v>
      </c>
      <c r="AU772" s="153" t="s">
        <v>86</v>
      </c>
      <c r="AV772" s="12" t="s">
        <v>86</v>
      </c>
      <c r="AW772" s="12" t="s">
        <v>30</v>
      </c>
      <c r="AX772" s="12" t="s">
        <v>73</v>
      </c>
      <c r="AY772" s="153" t="s">
        <v>199</v>
      </c>
    </row>
    <row r="773" spans="2:65" s="12" customFormat="1" ht="12">
      <c r="B773" s="151"/>
      <c r="D773" s="152" t="s">
        <v>207</v>
      </c>
      <c r="E773" s="153" t="s">
        <v>1</v>
      </c>
      <c r="F773" s="154" t="s">
        <v>756</v>
      </c>
      <c r="H773" s="155">
        <v>3.5339999999999998</v>
      </c>
      <c r="I773" s="156"/>
      <c r="L773" s="151"/>
      <c r="M773" s="157"/>
      <c r="T773" s="158"/>
      <c r="AT773" s="153" t="s">
        <v>207</v>
      </c>
      <c r="AU773" s="153" t="s">
        <v>86</v>
      </c>
      <c r="AV773" s="12" t="s">
        <v>86</v>
      </c>
      <c r="AW773" s="12" t="s">
        <v>30</v>
      </c>
      <c r="AX773" s="12" t="s">
        <v>73</v>
      </c>
      <c r="AY773" s="153" t="s">
        <v>199</v>
      </c>
    </row>
    <row r="774" spans="2:65" s="13" customFormat="1" ht="12">
      <c r="B774" s="159"/>
      <c r="D774" s="152" t="s">
        <v>207</v>
      </c>
      <c r="E774" s="160" t="s">
        <v>1</v>
      </c>
      <c r="F774" s="161" t="s">
        <v>757</v>
      </c>
      <c r="H774" s="162">
        <v>19.294</v>
      </c>
      <c r="I774" s="163"/>
      <c r="L774" s="159"/>
      <c r="M774" s="164"/>
      <c r="T774" s="165"/>
      <c r="AT774" s="160" t="s">
        <v>207</v>
      </c>
      <c r="AU774" s="160" t="s">
        <v>86</v>
      </c>
      <c r="AV774" s="13" t="s">
        <v>205</v>
      </c>
      <c r="AW774" s="13" t="s">
        <v>30</v>
      </c>
      <c r="AX774" s="13" t="s">
        <v>80</v>
      </c>
      <c r="AY774" s="160" t="s">
        <v>199</v>
      </c>
    </row>
    <row r="775" spans="2:65" s="1" customFormat="1" ht="38" customHeight="1">
      <c r="B775" s="32"/>
      <c r="C775" s="137" t="s">
        <v>760</v>
      </c>
      <c r="D775" s="137" t="s">
        <v>201</v>
      </c>
      <c r="E775" s="138" t="s">
        <v>745</v>
      </c>
      <c r="F775" s="139" t="s">
        <v>746</v>
      </c>
      <c r="G775" s="140" t="s">
        <v>204</v>
      </c>
      <c r="H775" s="141">
        <v>19.294</v>
      </c>
      <c r="I775" s="142"/>
      <c r="J775" s="143">
        <f>ROUND(I775*H775,2)</f>
        <v>0</v>
      </c>
      <c r="K775" s="144"/>
      <c r="L775" s="32"/>
      <c r="M775" s="145" t="s">
        <v>1</v>
      </c>
      <c r="N775" s="146" t="s">
        <v>39</v>
      </c>
      <c r="P775" s="147">
        <f>O775*H775</f>
        <v>0</v>
      </c>
      <c r="Q775" s="147">
        <v>8.0000000000000007E-5</v>
      </c>
      <c r="R775" s="147">
        <f>Q775*H775</f>
        <v>1.5435200000000003E-3</v>
      </c>
      <c r="S775" s="147">
        <v>0</v>
      </c>
      <c r="T775" s="148">
        <f>S775*H775</f>
        <v>0</v>
      </c>
      <c r="AR775" s="149" t="s">
        <v>205</v>
      </c>
      <c r="AT775" s="149" t="s">
        <v>201</v>
      </c>
      <c r="AU775" s="149" t="s">
        <v>86</v>
      </c>
      <c r="AY775" s="17" t="s">
        <v>199</v>
      </c>
      <c r="BE775" s="150">
        <f>IF(N775="základní",J775,0)</f>
        <v>0</v>
      </c>
      <c r="BF775" s="150">
        <f>IF(N775="snížená",J775,0)</f>
        <v>0</v>
      </c>
      <c r="BG775" s="150">
        <f>IF(N775="zákl. přenesená",J775,0)</f>
        <v>0</v>
      </c>
      <c r="BH775" s="150">
        <f>IF(N775="sníž. přenesená",J775,0)</f>
        <v>0</v>
      </c>
      <c r="BI775" s="150">
        <f>IF(N775="nulová",J775,0)</f>
        <v>0</v>
      </c>
      <c r="BJ775" s="17" t="s">
        <v>86</v>
      </c>
      <c r="BK775" s="150">
        <f>ROUND(I775*H775,2)</f>
        <v>0</v>
      </c>
      <c r="BL775" s="17" t="s">
        <v>205</v>
      </c>
      <c r="BM775" s="149" t="s">
        <v>3426</v>
      </c>
    </row>
    <row r="776" spans="2:65" s="1" customFormat="1" ht="24.25" customHeight="1">
      <c r="B776" s="32"/>
      <c r="C776" s="173" t="s">
        <v>762</v>
      </c>
      <c r="D776" s="173" t="s">
        <v>288</v>
      </c>
      <c r="E776" s="174" t="s">
        <v>763</v>
      </c>
      <c r="F776" s="175" t="s">
        <v>764</v>
      </c>
      <c r="G776" s="176" t="s">
        <v>204</v>
      </c>
      <c r="H776" s="177">
        <v>40.517000000000003</v>
      </c>
      <c r="I776" s="178"/>
      <c r="J776" s="179">
        <f>ROUND(I776*H776,2)</f>
        <v>0</v>
      </c>
      <c r="K776" s="180"/>
      <c r="L776" s="181"/>
      <c r="M776" s="182" t="s">
        <v>1</v>
      </c>
      <c r="N776" s="183" t="s">
        <v>39</v>
      </c>
      <c r="P776" s="147">
        <f>O776*H776</f>
        <v>0</v>
      </c>
      <c r="Q776" s="147">
        <v>3.0000000000000001E-3</v>
      </c>
      <c r="R776" s="147">
        <f>Q776*H776</f>
        <v>0.12155100000000001</v>
      </c>
      <c r="S776" s="147">
        <v>0</v>
      </c>
      <c r="T776" s="148">
        <f>S776*H776</f>
        <v>0</v>
      </c>
      <c r="AR776" s="149" t="s">
        <v>250</v>
      </c>
      <c r="AT776" s="149" t="s">
        <v>288</v>
      </c>
      <c r="AU776" s="149" t="s">
        <v>86</v>
      </c>
      <c r="AY776" s="17" t="s">
        <v>199</v>
      </c>
      <c r="BE776" s="150">
        <f>IF(N776="základní",J776,0)</f>
        <v>0</v>
      </c>
      <c r="BF776" s="150">
        <f>IF(N776="snížená",J776,0)</f>
        <v>0</v>
      </c>
      <c r="BG776" s="150">
        <f>IF(N776="zákl. přenesená",J776,0)</f>
        <v>0</v>
      </c>
      <c r="BH776" s="150">
        <f>IF(N776="sníž. přenesená",J776,0)</f>
        <v>0</v>
      </c>
      <c r="BI776" s="150">
        <f>IF(N776="nulová",J776,0)</f>
        <v>0</v>
      </c>
      <c r="BJ776" s="17" t="s">
        <v>86</v>
      </c>
      <c r="BK776" s="150">
        <f>ROUND(I776*H776,2)</f>
        <v>0</v>
      </c>
      <c r="BL776" s="17" t="s">
        <v>205</v>
      </c>
      <c r="BM776" s="149" t="s">
        <v>3427</v>
      </c>
    </row>
    <row r="777" spans="2:65" s="12" customFormat="1" ht="12">
      <c r="B777" s="151"/>
      <c r="D777" s="152" t="s">
        <v>207</v>
      </c>
      <c r="E777" s="153" t="s">
        <v>1</v>
      </c>
      <c r="F777" s="154" t="s">
        <v>766</v>
      </c>
      <c r="H777" s="155">
        <v>40.517000000000003</v>
      </c>
      <c r="I777" s="156"/>
      <c r="L777" s="151"/>
      <c r="M777" s="157"/>
      <c r="T777" s="158"/>
      <c r="AT777" s="153" t="s">
        <v>207</v>
      </c>
      <c r="AU777" s="153" t="s">
        <v>86</v>
      </c>
      <c r="AV777" s="12" t="s">
        <v>86</v>
      </c>
      <c r="AW777" s="12" t="s">
        <v>30</v>
      </c>
      <c r="AX777" s="12" t="s">
        <v>73</v>
      </c>
      <c r="AY777" s="153" t="s">
        <v>199</v>
      </c>
    </row>
    <row r="778" spans="2:65" s="13" customFormat="1" ht="12">
      <c r="B778" s="159"/>
      <c r="D778" s="152" t="s">
        <v>207</v>
      </c>
      <c r="E778" s="160" t="s">
        <v>1</v>
      </c>
      <c r="F778" s="161" t="s">
        <v>209</v>
      </c>
      <c r="H778" s="162">
        <v>40.517000000000003</v>
      </c>
      <c r="I778" s="163"/>
      <c r="L778" s="159"/>
      <c r="M778" s="164"/>
      <c r="T778" s="165"/>
      <c r="AT778" s="160" t="s">
        <v>207</v>
      </c>
      <c r="AU778" s="160" t="s">
        <v>86</v>
      </c>
      <c r="AV778" s="13" t="s">
        <v>205</v>
      </c>
      <c r="AW778" s="13" t="s">
        <v>30</v>
      </c>
      <c r="AX778" s="13" t="s">
        <v>80</v>
      </c>
      <c r="AY778" s="160" t="s">
        <v>199</v>
      </c>
    </row>
    <row r="779" spans="2:65" s="1" customFormat="1" ht="24.25" customHeight="1">
      <c r="B779" s="32"/>
      <c r="C779" s="137" t="s">
        <v>767</v>
      </c>
      <c r="D779" s="137" t="s">
        <v>201</v>
      </c>
      <c r="E779" s="138" t="s">
        <v>768</v>
      </c>
      <c r="F779" s="139" t="s">
        <v>769</v>
      </c>
      <c r="G779" s="140" t="s">
        <v>264</v>
      </c>
      <c r="H779" s="141">
        <v>67.7</v>
      </c>
      <c r="I779" s="142"/>
      <c r="J779" s="143">
        <f>ROUND(I779*H779,2)</f>
        <v>0</v>
      </c>
      <c r="K779" s="144"/>
      <c r="L779" s="32"/>
      <c r="M779" s="145" t="s">
        <v>1</v>
      </c>
      <c r="N779" s="146" t="s">
        <v>39</v>
      </c>
      <c r="P779" s="147">
        <f>O779*H779</f>
        <v>0</v>
      </c>
      <c r="Q779" s="147">
        <v>3.0000000000000001E-5</v>
      </c>
      <c r="R779" s="147">
        <f>Q779*H779</f>
        <v>2.0310000000000003E-3</v>
      </c>
      <c r="S779" s="147">
        <v>0</v>
      </c>
      <c r="T779" s="148">
        <f>S779*H779</f>
        <v>0</v>
      </c>
      <c r="AR779" s="149" t="s">
        <v>205</v>
      </c>
      <c r="AT779" s="149" t="s">
        <v>201</v>
      </c>
      <c r="AU779" s="149" t="s">
        <v>86</v>
      </c>
      <c r="AY779" s="17" t="s">
        <v>199</v>
      </c>
      <c r="BE779" s="150">
        <f>IF(N779="základní",J779,0)</f>
        <v>0</v>
      </c>
      <c r="BF779" s="150">
        <f>IF(N779="snížená",J779,0)</f>
        <v>0</v>
      </c>
      <c r="BG779" s="150">
        <f>IF(N779="zákl. přenesená",J779,0)</f>
        <v>0</v>
      </c>
      <c r="BH779" s="150">
        <f>IF(N779="sníž. přenesená",J779,0)</f>
        <v>0</v>
      </c>
      <c r="BI779" s="150">
        <f>IF(N779="nulová",J779,0)</f>
        <v>0</v>
      </c>
      <c r="BJ779" s="17" t="s">
        <v>86</v>
      </c>
      <c r="BK779" s="150">
        <f>ROUND(I779*H779,2)</f>
        <v>0</v>
      </c>
      <c r="BL779" s="17" t="s">
        <v>205</v>
      </c>
      <c r="BM779" s="149" t="s">
        <v>3428</v>
      </c>
    </row>
    <row r="780" spans="2:65" s="12" customFormat="1" ht="12">
      <c r="B780" s="151"/>
      <c r="D780" s="152" t="s">
        <v>207</v>
      </c>
      <c r="E780" s="153" t="s">
        <v>1</v>
      </c>
      <c r="F780" s="154" t="s">
        <v>771</v>
      </c>
      <c r="H780" s="155">
        <v>24.25</v>
      </c>
      <c r="I780" s="156"/>
      <c r="L780" s="151"/>
      <c r="M780" s="157"/>
      <c r="T780" s="158"/>
      <c r="AT780" s="153" t="s">
        <v>207</v>
      </c>
      <c r="AU780" s="153" t="s">
        <v>86</v>
      </c>
      <c r="AV780" s="12" t="s">
        <v>86</v>
      </c>
      <c r="AW780" s="12" t="s">
        <v>30</v>
      </c>
      <c r="AX780" s="12" t="s">
        <v>73</v>
      </c>
      <c r="AY780" s="153" t="s">
        <v>199</v>
      </c>
    </row>
    <row r="781" spans="2:65" s="12" customFormat="1" ht="12">
      <c r="B781" s="151"/>
      <c r="D781" s="152" t="s">
        <v>207</v>
      </c>
      <c r="E781" s="153" t="s">
        <v>1</v>
      </c>
      <c r="F781" s="154" t="s">
        <v>772</v>
      </c>
      <c r="H781" s="155">
        <v>13.45</v>
      </c>
      <c r="I781" s="156"/>
      <c r="L781" s="151"/>
      <c r="M781" s="157"/>
      <c r="T781" s="158"/>
      <c r="AT781" s="153" t="s">
        <v>207</v>
      </c>
      <c r="AU781" s="153" t="s">
        <v>86</v>
      </c>
      <c r="AV781" s="12" t="s">
        <v>86</v>
      </c>
      <c r="AW781" s="12" t="s">
        <v>30</v>
      </c>
      <c r="AX781" s="12" t="s">
        <v>73</v>
      </c>
      <c r="AY781" s="153" t="s">
        <v>199</v>
      </c>
    </row>
    <row r="782" spans="2:65" s="12" customFormat="1" ht="12">
      <c r="B782" s="151"/>
      <c r="D782" s="152" t="s">
        <v>207</v>
      </c>
      <c r="E782" s="153" t="s">
        <v>1</v>
      </c>
      <c r="F782" s="154" t="s">
        <v>773</v>
      </c>
      <c r="H782" s="155">
        <v>17.600000000000001</v>
      </c>
      <c r="I782" s="156"/>
      <c r="L782" s="151"/>
      <c r="M782" s="157"/>
      <c r="T782" s="158"/>
      <c r="AT782" s="153" t="s">
        <v>207</v>
      </c>
      <c r="AU782" s="153" t="s">
        <v>86</v>
      </c>
      <c r="AV782" s="12" t="s">
        <v>86</v>
      </c>
      <c r="AW782" s="12" t="s">
        <v>30</v>
      </c>
      <c r="AX782" s="12" t="s">
        <v>73</v>
      </c>
      <c r="AY782" s="153" t="s">
        <v>199</v>
      </c>
    </row>
    <row r="783" spans="2:65" s="12" customFormat="1" ht="12">
      <c r="B783" s="151"/>
      <c r="D783" s="152" t="s">
        <v>207</v>
      </c>
      <c r="E783" s="153" t="s">
        <v>1</v>
      </c>
      <c r="F783" s="154" t="s">
        <v>774</v>
      </c>
      <c r="H783" s="155">
        <v>12.4</v>
      </c>
      <c r="I783" s="156"/>
      <c r="L783" s="151"/>
      <c r="M783" s="157"/>
      <c r="T783" s="158"/>
      <c r="AT783" s="153" t="s">
        <v>207</v>
      </c>
      <c r="AU783" s="153" t="s">
        <v>86</v>
      </c>
      <c r="AV783" s="12" t="s">
        <v>86</v>
      </c>
      <c r="AW783" s="12" t="s">
        <v>30</v>
      </c>
      <c r="AX783" s="12" t="s">
        <v>73</v>
      </c>
      <c r="AY783" s="153" t="s">
        <v>199</v>
      </c>
    </row>
    <row r="784" spans="2:65" s="13" customFormat="1" ht="12">
      <c r="B784" s="159"/>
      <c r="D784" s="152" t="s">
        <v>207</v>
      </c>
      <c r="E784" s="160" t="s">
        <v>1</v>
      </c>
      <c r="F784" s="161" t="s">
        <v>209</v>
      </c>
      <c r="H784" s="162">
        <v>67.7</v>
      </c>
      <c r="I784" s="163"/>
      <c r="L784" s="159"/>
      <c r="M784" s="164"/>
      <c r="T784" s="165"/>
      <c r="AT784" s="160" t="s">
        <v>207</v>
      </c>
      <c r="AU784" s="160" t="s">
        <v>86</v>
      </c>
      <c r="AV784" s="13" t="s">
        <v>205</v>
      </c>
      <c r="AW784" s="13" t="s">
        <v>30</v>
      </c>
      <c r="AX784" s="13" t="s">
        <v>80</v>
      </c>
      <c r="AY784" s="160" t="s">
        <v>199</v>
      </c>
    </row>
    <row r="785" spans="2:65" s="1" customFormat="1" ht="24.25" customHeight="1">
      <c r="B785" s="32"/>
      <c r="C785" s="173" t="s">
        <v>775</v>
      </c>
      <c r="D785" s="173" t="s">
        <v>288</v>
      </c>
      <c r="E785" s="174" t="s">
        <v>776</v>
      </c>
      <c r="F785" s="175" t="s">
        <v>777</v>
      </c>
      <c r="G785" s="176" t="s">
        <v>264</v>
      </c>
      <c r="H785" s="177">
        <v>71.05</v>
      </c>
      <c r="I785" s="178"/>
      <c r="J785" s="179">
        <f>ROUND(I785*H785,2)</f>
        <v>0</v>
      </c>
      <c r="K785" s="180"/>
      <c r="L785" s="181"/>
      <c r="M785" s="182" t="s">
        <v>1</v>
      </c>
      <c r="N785" s="183" t="s">
        <v>39</v>
      </c>
      <c r="P785" s="147">
        <f>O785*H785</f>
        <v>0</v>
      </c>
      <c r="Q785" s="147">
        <v>7.6000000000000004E-4</v>
      </c>
      <c r="R785" s="147">
        <f>Q785*H785</f>
        <v>5.3997999999999997E-2</v>
      </c>
      <c r="S785" s="147">
        <v>0</v>
      </c>
      <c r="T785" s="148">
        <f>S785*H785</f>
        <v>0</v>
      </c>
      <c r="AR785" s="149" t="s">
        <v>250</v>
      </c>
      <c r="AT785" s="149" t="s">
        <v>288</v>
      </c>
      <c r="AU785" s="149" t="s">
        <v>86</v>
      </c>
      <c r="AY785" s="17" t="s">
        <v>199</v>
      </c>
      <c r="BE785" s="150">
        <f>IF(N785="základní",J785,0)</f>
        <v>0</v>
      </c>
      <c r="BF785" s="150">
        <f>IF(N785="snížená",J785,0)</f>
        <v>0</v>
      </c>
      <c r="BG785" s="150">
        <f>IF(N785="zákl. přenesená",J785,0)</f>
        <v>0</v>
      </c>
      <c r="BH785" s="150">
        <f>IF(N785="sníž. přenesená",J785,0)</f>
        <v>0</v>
      </c>
      <c r="BI785" s="150">
        <f>IF(N785="nulová",J785,0)</f>
        <v>0</v>
      </c>
      <c r="BJ785" s="17" t="s">
        <v>86</v>
      </c>
      <c r="BK785" s="150">
        <f>ROUND(I785*H785,2)</f>
        <v>0</v>
      </c>
      <c r="BL785" s="17" t="s">
        <v>205</v>
      </c>
      <c r="BM785" s="149" t="s">
        <v>3429</v>
      </c>
    </row>
    <row r="786" spans="2:65" s="1" customFormat="1" ht="16.5" customHeight="1">
      <c r="B786" s="32"/>
      <c r="C786" s="137" t="s">
        <v>779</v>
      </c>
      <c r="D786" s="137" t="s">
        <v>201</v>
      </c>
      <c r="E786" s="138" t="s">
        <v>780</v>
      </c>
      <c r="F786" s="139" t="s">
        <v>781</v>
      </c>
      <c r="G786" s="140" t="s">
        <v>264</v>
      </c>
      <c r="H786" s="141">
        <v>83.05</v>
      </c>
      <c r="I786" s="142"/>
      <c r="J786" s="143">
        <f>ROUND(I786*H786,2)</f>
        <v>0</v>
      </c>
      <c r="K786" s="144"/>
      <c r="L786" s="32"/>
      <c r="M786" s="145" t="s">
        <v>1</v>
      </c>
      <c r="N786" s="146" t="s">
        <v>39</v>
      </c>
      <c r="P786" s="147">
        <f>O786*H786</f>
        <v>0</v>
      </c>
      <c r="Q786" s="147">
        <v>0</v>
      </c>
      <c r="R786" s="147">
        <f>Q786*H786</f>
        <v>0</v>
      </c>
      <c r="S786" s="147">
        <v>0</v>
      </c>
      <c r="T786" s="148">
        <f>S786*H786</f>
        <v>0</v>
      </c>
      <c r="AR786" s="149" t="s">
        <v>205</v>
      </c>
      <c r="AT786" s="149" t="s">
        <v>201</v>
      </c>
      <c r="AU786" s="149" t="s">
        <v>86</v>
      </c>
      <c r="AY786" s="17" t="s">
        <v>199</v>
      </c>
      <c r="BE786" s="150">
        <f>IF(N786="základní",J786,0)</f>
        <v>0</v>
      </c>
      <c r="BF786" s="150">
        <f>IF(N786="snížená",J786,0)</f>
        <v>0</v>
      </c>
      <c r="BG786" s="150">
        <f>IF(N786="zákl. přenesená",J786,0)</f>
        <v>0</v>
      </c>
      <c r="BH786" s="150">
        <f>IF(N786="sníž. přenesená",J786,0)</f>
        <v>0</v>
      </c>
      <c r="BI786" s="150">
        <f>IF(N786="nulová",J786,0)</f>
        <v>0</v>
      </c>
      <c r="BJ786" s="17" t="s">
        <v>86</v>
      </c>
      <c r="BK786" s="150">
        <f>ROUND(I786*H786,2)</f>
        <v>0</v>
      </c>
      <c r="BL786" s="17" t="s">
        <v>205</v>
      </c>
      <c r="BM786" s="149" t="s">
        <v>3430</v>
      </c>
    </row>
    <row r="787" spans="2:65" s="12" customFormat="1" ht="12">
      <c r="B787" s="151"/>
      <c r="D787" s="152" t="s">
        <v>207</v>
      </c>
      <c r="E787" s="153" t="s">
        <v>1</v>
      </c>
      <c r="F787" s="154" t="s">
        <v>705</v>
      </c>
      <c r="H787" s="155">
        <v>6.32</v>
      </c>
      <c r="I787" s="156"/>
      <c r="L787" s="151"/>
      <c r="M787" s="157"/>
      <c r="T787" s="158"/>
      <c r="AT787" s="153" t="s">
        <v>207</v>
      </c>
      <c r="AU787" s="153" t="s">
        <v>86</v>
      </c>
      <c r="AV787" s="12" t="s">
        <v>86</v>
      </c>
      <c r="AW787" s="12" t="s">
        <v>30</v>
      </c>
      <c r="AX787" s="12" t="s">
        <v>73</v>
      </c>
      <c r="AY787" s="153" t="s">
        <v>199</v>
      </c>
    </row>
    <row r="788" spans="2:65" s="12" customFormat="1" ht="12">
      <c r="B788" s="151"/>
      <c r="D788" s="152" t="s">
        <v>207</v>
      </c>
      <c r="E788" s="153" t="s">
        <v>1</v>
      </c>
      <c r="F788" s="154" t="s">
        <v>783</v>
      </c>
      <c r="H788" s="155">
        <v>13.41</v>
      </c>
      <c r="I788" s="156"/>
      <c r="L788" s="151"/>
      <c r="M788" s="157"/>
      <c r="T788" s="158"/>
      <c r="AT788" s="153" t="s">
        <v>207</v>
      </c>
      <c r="AU788" s="153" t="s">
        <v>86</v>
      </c>
      <c r="AV788" s="12" t="s">
        <v>86</v>
      </c>
      <c r="AW788" s="12" t="s">
        <v>30</v>
      </c>
      <c r="AX788" s="12" t="s">
        <v>73</v>
      </c>
      <c r="AY788" s="153" t="s">
        <v>199</v>
      </c>
    </row>
    <row r="789" spans="2:65" s="14" customFormat="1" ht="12">
      <c r="B789" s="166"/>
      <c r="D789" s="152" t="s">
        <v>207</v>
      </c>
      <c r="E789" s="167" t="s">
        <v>1</v>
      </c>
      <c r="F789" s="168" t="s">
        <v>784</v>
      </c>
      <c r="H789" s="169">
        <v>19.73</v>
      </c>
      <c r="I789" s="170"/>
      <c r="L789" s="166"/>
      <c r="M789" s="171"/>
      <c r="T789" s="172"/>
      <c r="AT789" s="167" t="s">
        <v>207</v>
      </c>
      <c r="AU789" s="167" t="s">
        <v>86</v>
      </c>
      <c r="AV789" s="14" t="s">
        <v>223</v>
      </c>
      <c r="AW789" s="14" t="s">
        <v>30</v>
      </c>
      <c r="AX789" s="14" t="s">
        <v>73</v>
      </c>
      <c r="AY789" s="167" t="s">
        <v>199</v>
      </c>
    </row>
    <row r="790" spans="2:65" s="12" customFormat="1" ht="12">
      <c r="B790" s="151"/>
      <c r="D790" s="152" t="s">
        <v>207</v>
      </c>
      <c r="E790" s="153" t="s">
        <v>1</v>
      </c>
      <c r="F790" s="154" t="s">
        <v>716</v>
      </c>
      <c r="H790" s="155">
        <v>5.72</v>
      </c>
      <c r="I790" s="156"/>
      <c r="L790" s="151"/>
      <c r="M790" s="157"/>
      <c r="T790" s="158"/>
      <c r="AT790" s="153" t="s">
        <v>207</v>
      </c>
      <c r="AU790" s="153" t="s">
        <v>86</v>
      </c>
      <c r="AV790" s="12" t="s">
        <v>86</v>
      </c>
      <c r="AW790" s="12" t="s">
        <v>30</v>
      </c>
      <c r="AX790" s="12" t="s">
        <v>73</v>
      </c>
      <c r="AY790" s="153" t="s">
        <v>199</v>
      </c>
    </row>
    <row r="791" spans="2:65" s="14" customFormat="1" ht="12">
      <c r="B791" s="166"/>
      <c r="D791" s="152" t="s">
        <v>207</v>
      </c>
      <c r="E791" s="167" t="s">
        <v>1</v>
      </c>
      <c r="F791" s="168" t="s">
        <v>785</v>
      </c>
      <c r="H791" s="169">
        <v>5.72</v>
      </c>
      <c r="I791" s="170"/>
      <c r="L791" s="166"/>
      <c r="M791" s="171"/>
      <c r="T791" s="172"/>
      <c r="AT791" s="167" t="s">
        <v>207</v>
      </c>
      <c r="AU791" s="167" t="s">
        <v>86</v>
      </c>
      <c r="AV791" s="14" t="s">
        <v>223</v>
      </c>
      <c r="AW791" s="14" t="s">
        <v>30</v>
      </c>
      <c r="AX791" s="14" t="s">
        <v>73</v>
      </c>
      <c r="AY791" s="167" t="s">
        <v>199</v>
      </c>
    </row>
    <row r="792" spans="2:65" s="12" customFormat="1" ht="12">
      <c r="B792" s="151"/>
      <c r="D792" s="152" t="s">
        <v>207</v>
      </c>
      <c r="E792" s="153" t="s">
        <v>1</v>
      </c>
      <c r="F792" s="154" t="s">
        <v>783</v>
      </c>
      <c r="H792" s="155">
        <v>13.41</v>
      </c>
      <c r="I792" s="156"/>
      <c r="L792" s="151"/>
      <c r="M792" s="157"/>
      <c r="T792" s="158"/>
      <c r="AT792" s="153" t="s">
        <v>207</v>
      </c>
      <c r="AU792" s="153" t="s">
        <v>86</v>
      </c>
      <c r="AV792" s="12" t="s">
        <v>86</v>
      </c>
      <c r="AW792" s="12" t="s">
        <v>30</v>
      </c>
      <c r="AX792" s="12" t="s">
        <v>73</v>
      </c>
      <c r="AY792" s="153" t="s">
        <v>199</v>
      </c>
    </row>
    <row r="793" spans="2:65" s="12" customFormat="1" ht="12">
      <c r="B793" s="151"/>
      <c r="D793" s="152" t="s">
        <v>207</v>
      </c>
      <c r="E793" s="153" t="s">
        <v>1</v>
      </c>
      <c r="F793" s="154" t="s">
        <v>711</v>
      </c>
      <c r="H793" s="155">
        <v>15.54</v>
      </c>
      <c r="I793" s="156"/>
      <c r="L793" s="151"/>
      <c r="M793" s="157"/>
      <c r="T793" s="158"/>
      <c r="AT793" s="153" t="s">
        <v>207</v>
      </c>
      <c r="AU793" s="153" t="s">
        <v>86</v>
      </c>
      <c r="AV793" s="12" t="s">
        <v>86</v>
      </c>
      <c r="AW793" s="12" t="s">
        <v>30</v>
      </c>
      <c r="AX793" s="12" t="s">
        <v>73</v>
      </c>
      <c r="AY793" s="153" t="s">
        <v>199</v>
      </c>
    </row>
    <row r="794" spans="2:65" s="14" customFormat="1" ht="12">
      <c r="B794" s="166"/>
      <c r="D794" s="152" t="s">
        <v>207</v>
      </c>
      <c r="E794" s="167" t="s">
        <v>1</v>
      </c>
      <c r="F794" s="168" t="s">
        <v>736</v>
      </c>
      <c r="H794" s="169">
        <v>28.95</v>
      </c>
      <c r="I794" s="170"/>
      <c r="L794" s="166"/>
      <c r="M794" s="171"/>
      <c r="T794" s="172"/>
      <c r="AT794" s="167" t="s">
        <v>207</v>
      </c>
      <c r="AU794" s="167" t="s">
        <v>86</v>
      </c>
      <c r="AV794" s="14" t="s">
        <v>223</v>
      </c>
      <c r="AW794" s="14" t="s">
        <v>30</v>
      </c>
      <c r="AX794" s="14" t="s">
        <v>73</v>
      </c>
      <c r="AY794" s="167" t="s">
        <v>199</v>
      </c>
    </row>
    <row r="795" spans="2:65" s="12" customFormat="1" ht="12">
      <c r="B795" s="151"/>
      <c r="D795" s="152" t="s">
        <v>207</v>
      </c>
      <c r="E795" s="153" t="s">
        <v>1</v>
      </c>
      <c r="F795" s="154" t="s">
        <v>786</v>
      </c>
      <c r="H795" s="155">
        <v>8.94</v>
      </c>
      <c r="I795" s="156"/>
      <c r="L795" s="151"/>
      <c r="M795" s="157"/>
      <c r="T795" s="158"/>
      <c r="AT795" s="153" t="s">
        <v>207</v>
      </c>
      <c r="AU795" s="153" t="s">
        <v>86</v>
      </c>
      <c r="AV795" s="12" t="s">
        <v>86</v>
      </c>
      <c r="AW795" s="12" t="s">
        <v>30</v>
      </c>
      <c r="AX795" s="12" t="s">
        <v>73</v>
      </c>
      <c r="AY795" s="153" t="s">
        <v>199</v>
      </c>
    </row>
    <row r="796" spans="2:65" s="14" customFormat="1" ht="12">
      <c r="B796" s="166"/>
      <c r="D796" s="152" t="s">
        <v>207</v>
      </c>
      <c r="E796" s="167" t="s">
        <v>1</v>
      </c>
      <c r="F796" s="168" t="s">
        <v>731</v>
      </c>
      <c r="H796" s="169">
        <v>8.94</v>
      </c>
      <c r="I796" s="170"/>
      <c r="L796" s="166"/>
      <c r="M796" s="171"/>
      <c r="T796" s="172"/>
      <c r="AT796" s="167" t="s">
        <v>207</v>
      </c>
      <c r="AU796" s="167" t="s">
        <v>86</v>
      </c>
      <c r="AV796" s="14" t="s">
        <v>223</v>
      </c>
      <c r="AW796" s="14" t="s">
        <v>30</v>
      </c>
      <c r="AX796" s="14" t="s">
        <v>73</v>
      </c>
      <c r="AY796" s="167" t="s">
        <v>199</v>
      </c>
    </row>
    <row r="797" spans="2:65" s="12" customFormat="1" ht="12">
      <c r="B797" s="151"/>
      <c r="D797" s="152" t="s">
        <v>207</v>
      </c>
      <c r="E797" s="153" t="s">
        <v>1</v>
      </c>
      <c r="F797" s="154" t="s">
        <v>787</v>
      </c>
      <c r="H797" s="155">
        <v>19.71</v>
      </c>
      <c r="I797" s="156"/>
      <c r="L797" s="151"/>
      <c r="M797" s="157"/>
      <c r="T797" s="158"/>
      <c r="AT797" s="153" t="s">
        <v>207</v>
      </c>
      <c r="AU797" s="153" t="s">
        <v>86</v>
      </c>
      <c r="AV797" s="12" t="s">
        <v>86</v>
      </c>
      <c r="AW797" s="12" t="s">
        <v>30</v>
      </c>
      <c r="AX797" s="12" t="s">
        <v>73</v>
      </c>
      <c r="AY797" s="153" t="s">
        <v>199</v>
      </c>
    </row>
    <row r="798" spans="2:65" s="14" customFormat="1" ht="12">
      <c r="B798" s="166"/>
      <c r="D798" s="152" t="s">
        <v>207</v>
      </c>
      <c r="E798" s="167" t="s">
        <v>1</v>
      </c>
      <c r="F798" s="168" t="s">
        <v>788</v>
      </c>
      <c r="H798" s="169">
        <v>19.71</v>
      </c>
      <c r="I798" s="170"/>
      <c r="L798" s="166"/>
      <c r="M798" s="171"/>
      <c r="T798" s="172"/>
      <c r="AT798" s="167" t="s">
        <v>207</v>
      </c>
      <c r="AU798" s="167" t="s">
        <v>86</v>
      </c>
      <c r="AV798" s="14" t="s">
        <v>223</v>
      </c>
      <c r="AW798" s="14" t="s">
        <v>30</v>
      </c>
      <c r="AX798" s="14" t="s">
        <v>73</v>
      </c>
      <c r="AY798" s="167" t="s">
        <v>199</v>
      </c>
    </row>
    <row r="799" spans="2:65" s="13" customFormat="1" ht="12">
      <c r="B799" s="159"/>
      <c r="D799" s="152" t="s">
        <v>207</v>
      </c>
      <c r="E799" s="160" t="s">
        <v>1</v>
      </c>
      <c r="F799" s="161" t="s">
        <v>209</v>
      </c>
      <c r="H799" s="162">
        <v>83.05</v>
      </c>
      <c r="I799" s="163"/>
      <c r="L799" s="159"/>
      <c r="M799" s="164"/>
      <c r="T799" s="165"/>
      <c r="AT799" s="160" t="s">
        <v>207</v>
      </c>
      <c r="AU799" s="160" t="s">
        <v>86</v>
      </c>
      <c r="AV799" s="13" t="s">
        <v>205</v>
      </c>
      <c r="AW799" s="13" t="s">
        <v>30</v>
      </c>
      <c r="AX799" s="13" t="s">
        <v>80</v>
      </c>
      <c r="AY799" s="160" t="s">
        <v>199</v>
      </c>
    </row>
    <row r="800" spans="2:65" s="1" customFormat="1" ht="24.25" customHeight="1">
      <c r="B800" s="32"/>
      <c r="C800" s="173" t="s">
        <v>789</v>
      </c>
      <c r="D800" s="173" t="s">
        <v>288</v>
      </c>
      <c r="E800" s="174" t="s">
        <v>790</v>
      </c>
      <c r="F800" s="175" t="s">
        <v>791</v>
      </c>
      <c r="G800" s="176" t="s">
        <v>264</v>
      </c>
      <c r="H800" s="177">
        <v>87.203000000000003</v>
      </c>
      <c r="I800" s="178"/>
      <c r="J800" s="179">
        <f>ROUND(I800*H800,2)</f>
        <v>0</v>
      </c>
      <c r="K800" s="180"/>
      <c r="L800" s="181"/>
      <c r="M800" s="182" t="s">
        <v>1</v>
      </c>
      <c r="N800" s="183" t="s">
        <v>39</v>
      </c>
      <c r="P800" s="147">
        <f>O800*H800</f>
        <v>0</v>
      </c>
      <c r="Q800" s="147">
        <v>1E-4</v>
      </c>
      <c r="R800" s="147">
        <f>Q800*H800</f>
        <v>8.7203000000000003E-3</v>
      </c>
      <c r="S800" s="147">
        <v>0</v>
      </c>
      <c r="T800" s="148">
        <f>S800*H800</f>
        <v>0</v>
      </c>
      <c r="AR800" s="149" t="s">
        <v>250</v>
      </c>
      <c r="AT800" s="149" t="s">
        <v>288</v>
      </c>
      <c r="AU800" s="149" t="s">
        <v>86</v>
      </c>
      <c r="AY800" s="17" t="s">
        <v>199</v>
      </c>
      <c r="BE800" s="150">
        <f>IF(N800="základní",J800,0)</f>
        <v>0</v>
      </c>
      <c r="BF800" s="150">
        <f>IF(N800="snížená",J800,0)</f>
        <v>0</v>
      </c>
      <c r="BG800" s="150">
        <f>IF(N800="zákl. přenesená",J800,0)</f>
        <v>0</v>
      </c>
      <c r="BH800" s="150">
        <f>IF(N800="sníž. přenesená",J800,0)</f>
        <v>0</v>
      </c>
      <c r="BI800" s="150">
        <f>IF(N800="nulová",J800,0)</f>
        <v>0</v>
      </c>
      <c r="BJ800" s="17" t="s">
        <v>86</v>
      </c>
      <c r="BK800" s="150">
        <f>ROUND(I800*H800,2)</f>
        <v>0</v>
      </c>
      <c r="BL800" s="17" t="s">
        <v>205</v>
      </c>
      <c r="BM800" s="149" t="s">
        <v>3431</v>
      </c>
    </row>
    <row r="801" spans="2:65" s="12" customFormat="1" ht="12">
      <c r="B801" s="151"/>
      <c r="D801" s="152" t="s">
        <v>207</v>
      </c>
      <c r="E801" s="153" t="s">
        <v>1</v>
      </c>
      <c r="F801" s="154" t="s">
        <v>793</v>
      </c>
      <c r="H801" s="155">
        <v>87.203000000000003</v>
      </c>
      <c r="I801" s="156"/>
      <c r="L801" s="151"/>
      <c r="M801" s="157"/>
      <c r="T801" s="158"/>
      <c r="AT801" s="153" t="s">
        <v>207</v>
      </c>
      <c r="AU801" s="153" t="s">
        <v>86</v>
      </c>
      <c r="AV801" s="12" t="s">
        <v>86</v>
      </c>
      <c r="AW801" s="12" t="s">
        <v>30</v>
      </c>
      <c r="AX801" s="12" t="s">
        <v>80</v>
      </c>
      <c r="AY801" s="153" t="s">
        <v>199</v>
      </c>
    </row>
    <row r="802" spans="2:65" s="1" customFormat="1" ht="16.5" customHeight="1">
      <c r="B802" s="32"/>
      <c r="C802" s="137" t="s">
        <v>794</v>
      </c>
      <c r="D802" s="137" t="s">
        <v>201</v>
      </c>
      <c r="E802" s="138" t="s">
        <v>780</v>
      </c>
      <c r="F802" s="139" t="s">
        <v>781</v>
      </c>
      <c r="G802" s="140" t="s">
        <v>264</v>
      </c>
      <c r="H802" s="141">
        <v>63.34</v>
      </c>
      <c r="I802" s="142"/>
      <c r="J802" s="143">
        <f>ROUND(I802*H802,2)</f>
        <v>0</v>
      </c>
      <c r="K802" s="144"/>
      <c r="L802" s="32"/>
      <c r="M802" s="145" t="s">
        <v>1</v>
      </c>
      <c r="N802" s="146" t="s">
        <v>39</v>
      </c>
      <c r="P802" s="147">
        <f>O802*H802</f>
        <v>0</v>
      </c>
      <c r="Q802" s="147">
        <v>0</v>
      </c>
      <c r="R802" s="147">
        <f>Q802*H802</f>
        <v>0</v>
      </c>
      <c r="S802" s="147">
        <v>0</v>
      </c>
      <c r="T802" s="148">
        <f>S802*H802</f>
        <v>0</v>
      </c>
      <c r="AR802" s="149" t="s">
        <v>205</v>
      </c>
      <c r="AT802" s="149" t="s">
        <v>201</v>
      </c>
      <c r="AU802" s="149" t="s">
        <v>86</v>
      </c>
      <c r="AY802" s="17" t="s">
        <v>199</v>
      </c>
      <c r="BE802" s="150">
        <f>IF(N802="základní",J802,0)</f>
        <v>0</v>
      </c>
      <c r="BF802" s="150">
        <f>IF(N802="snížená",J802,0)</f>
        <v>0</v>
      </c>
      <c r="BG802" s="150">
        <f>IF(N802="zákl. přenesená",J802,0)</f>
        <v>0</v>
      </c>
      <c r="BH802" s="150">
        <f>IF(N802="sníž. přenesená",J802,0)</f>
        <v>0</v>
      </c>
      <c r="BI802" s="150">
        <f>IF(N802="nulová",J802,0)</f>
        <v>0</v>
      </c>
      <c r="BJ802" s="17" t="s">
        <v>86</v>
      </c>
      <c r="BK802" s="150">
        <f>ROUND(I802*H802,2)</f>
        <v>0</v>
      </c>
      <c r="BL802" s="17" t="s">
        <v>205</v>
      </c>
      <c r="BM802" s="149" t="s">
        <v>3432</v>
      </c>
    </row>
    <row r="803" spans="2:65" s="12" customFormat="1" ht="12">
      <c r="B803" s="151"/>
      <c r="D803" s="152" t="s">
        <v>207</v>
      </c>
      <c r="E803" s="153" t="s">
        <v>1</v>
      </c>
      <c r="F803" s="154" t="s">
        <v>705</v>
      </c>
      <c r="H803" s="155">
        <v>6.32</v>
      </c>
      <c r="I803" s="156"/>
      <c r="L803" s="151"/>
      <c r="M803" s="157"/>
      <c r="T803" s="158"/>
      <c r="AT803" s="153" t="s">
        <v>207</v>
      </c>
      <c r="AU803" s="153" t="s">
        <v>86</v>
      </c>
      <c r="AV803" s="12" t="s">
        <v>86</v>
      </c>
      <c r="AW803" s="12" t="s">
        <v>30</v>
      </c>
      <c r="AX803" s="12" t="s">
        <v>73</v>
      </c>
      <c r="AY803" s="153" t="s">
        <v>199</v>
      </c>
    </row>
    <row r="804" spans="2:65" s="12" customFormat="1" ht="12">
      <c r="B804" s="151"/>
      <c r="D804" s="152" t="s">
        <v>207</v>
      </c>
      <c r="E804" s="153" t="s">
        <v>1</v>
      </c>
      <c r="F804" s="154" t="s">
        <v>783</v>
      </c>
      <c r="H804" s="155">
        <v>13.41</v>
      </c>
      <c r="I804" s="156"/>
      <c r="L804" s="151"/>
      <c r="M804" s="157"/>
      <c r="T804" s="158"/>
      <c r="AT804" s="153" t="s">
        <v>207</v>
      </c>
      <c r="AU804" s="153" t="s">
        <v>86</v>
      </c>
      <c r="AV804" s="12" t="s">
        <v>86</v>
      </c>
      <c r="AW804" s="12" t="s">
        <v>30</v>
      </c>
      <c r="AX804" s="12" t="s">
        <v>73</v>
      </c>
      <c r="AY804" s="153" t="s">
        <v>199</v>
      </c>
    </row>
    <row r="805" spans="2:65" s="14" customFormat="1" ht="12">
      <c r="B805" s="166"/>
      <c r="D805" s="152" t="s">
        <v>207</v>
      </c>
      <c r="E805" s="167" t="s">
        <v>1</v>
      </c>
      <c r="F805" s="168" t="s">
        <v>784</v>
      </c>
      <c r="H805" s="169">
        <v>19.73</v>
      </c>
      <c r="I805" s="170"/>
      <c r="L805" s="166"/>
      <c r="M805" s="171"/>
      <c r="T805" s="172"/>
      <c r="AT805" s="167" t="s">
        <v>207</v>
      </c>
      <c r="AU805" s="167" t="s">
        <v>86</v>
      </c>
      <c r="AV805" s="14" t="s">
        <v>223</v>
      </c>
      <c r="AW805" s="14" t="s">
        <v>30</v>
      </c>
      <c r="AX805" s="14" t="s">
        <v>73</v>
      </c>
      <c r="AY805" s="167" t="s">
        <v>199</v>
      </c>
    </row>
    <row r="806" spans="2:65" s="12" customFormat="1" ht="12">
      <c r="B806" s="151"/>
      <c r="D806" s="152" t="s">
        <v>207</v>
      </c>
      <c r="E806" s="153" t="s">
        <v>1</v>
      </c>
      <c r="F806" s="154" t="s">
        <v>716</v>
      </c>
      <c r="H806" s="155">
        <v>5.72</v>
      </c>
      <c r="I806" s="156"/>
      <c r="L806" s="151"/>
      <c r="M806" s="157"/>
      <c r="T806" s="158"/>
      <c r="AT806" s="153" t="s">
        <v>207</v>
      </c>
      <c r="AU806" s="153" t="s">
        <v>86</v>
      </c>
      <c r="AV806" s="12" t="s">
        <v>86</v>
      </c>
      <c r="AW806" s="12" t="s">
        <v>30</v>
      </c>
      <c r="AX806" s="12" t="s">
        <v>73</v>
      </c>
      <c r="AY806" s="153" t="s">
        <v>199</v>
      </c>
    </row>
    <row r="807" spans="2:65" s="14" customFormat="1" ht="12">
      <c r="B807" s="166"/>
      <c r="D807" s="152" t="s">
        <v>207</v>
      </c>
      <c r="E807" s="167" t="s">
        <v>1</v>
      </c>
      <c r="F807" s="168" t="s">
        <v>785</v>
      </c>
      <c r="H807" s="169">
        <v>5.72</v>
      </c>
      <c r="I807" s="170"/>
      <c r="L807" s="166"/>
      <c r="M807" s="171"/>
      <c r="T807" s="172"/>
      <c r="AT807" s="167" t="s">
        <v>207</v>
      </c>
      <c r="AU807" s="167" t="s">
        <v>86</v>
      </c>
      <c r="AV807" s="14" t="s">
        <v>223</v>
      </c>
      <c r="AW807" s="14" t="s">
        <v>30</v>
      </c>
      <c r="AX807" s="14" t="s">
        <v>73</v>
      </c>
      <c r="AY807" s="167" t="s">
        <v>199</v>
      </c>
    </row>
    <row r="808" spans="2:65" s="12" customFormat="1" ht="12">
      <c r="B808" s="151"/>
      <c r="D808" s="152" t="s">
        <v>207</v>
      </c>
      <c r="E808" s="153" t="s">
        <v>1</v>
      </c>
      <c r="F808" s="154" t="s">
        <v>783</v>
      </c>
      <c r="H808" s="155">
        <v>13.41</v>
      </c>
      <c r="I808" s="156"/>
      <c r="L808" s="151"/>
      <c r="M808" s="157"/>
      <c r="T808" s="158"/>
      <c r="AT808" s="153" t="s">
        <v>207</v>
      </c>
      <c r="AU808" s="153" t="s">
        <v>86</v>
      </c>
      <c r="AV808" s="12" t="s">
        <v>86</v>
      </c>
      <c r="AW808" s="12" t="s">
        <v>30</v>
      </c>
      <c r="AX808" s="12" t="s">
        <v>73</v>
      </c>
      <c r="AY808" s="153" t="s">
        <v>199</v>
      </c>
    </row>
    <row r="809" spans="2:65" s="12" customFormat="1" ht="12">
      <c r="B809" s="151"/>
      <c r="D809" s="152" t="s">
        <v>207</v>
      </c>
      <c r="E809" s="153" t="s">
        <v>1</v>
      </c>
      <c r="F809" s="154" t="s">
        <v>711</v>
      </c>
      <c r="H809" s="155">
        <v>15.54</v>
      </c>
      <c r="I809" s="156"/>
      <c r="L809" s="151"/>
      <c r="M809" s="157"/>
      <c r="T809" s="158"/>
      <c r="AT809" s="153" t="s">
        <v>207</v>
      </c>
      <c r="AU809" s="153" t="s">
        <v>86</v>
      </c>
      <c r="AV809" s="12" t="s">
        <v>86</v>
      </c>
      <c r="AW809" s="12" t="s">
        <v>30</v>
      </c>
      <c r="AX809" s="12" t="s">
        <v>73</v>
      </c>
      <c r="AY809" s="153" t="s">
        <v>199</v>
      </c>
    </row>
    <row r="810" spans="2:65" s="14" customFormat="1" ht="12">
      <c r="B810" s="166"/>
      <c r="D810" s="152" t="s">
        <v>207</v>
      </c>
      <c r="E810" s="167" t="s">
        <v>1</v>
      </c>
      <c r="F810" s="168" t="s">
        <v>736</v>
      </c>
      <c r="H810" s="169">
        <v>28.95</v>
      </c>
      <c r="I810" s="170"/>
      <c r="L810" s="166"/>
      <c r="M810" s="171"/>
      <c r="T810" s="172"/>
      <c r="AT810" s="167" t="s">
        <v>207</v>
      </c>
      <c r="AU810" s="167" t="s">
        <v>86</v>
      </c>
      <c r="AV810" s="14" t="s">
        <v>223</v>
      </c>
      <c r="AW810" s="14" t="s">
        <v>30</v>
      </c>
      <c r="AX810" s="14" t="s">
        <v>73</v>
      </c>
      <c r="AY810" s="167" t="s">
        <v>199</v>
      </c>
    </row>
    <row r="811" spans="2:65" s="12" customFormat="1" ht="12">
      <c r="B811" s="151"/>
      <c r="D811" s="152" t="s">
        <v>207</v>
      </c>
      <c r="E811" s="153" t="s">
        <v>1</v>
      </c>
      <c r="F811" s="154" t="s">
        <v>786</v>
      </c>
      <c r="H811" s="155">
        <v>8.94</v>
      </c>
      <c r="I811" s="156"/>
      <c r="L811" s="151"/>
      <c r="M811" s="157"/>
      <c r="T811" s="158"/>
      <c r="AT811" s="153" t="s">
        <v>207</v>
      </c>
      <c r="AU811" s="153" t="s">
        <v>86</v>
      </c>
      <c r="AV811" s="12" t="s">
        <v>86</v>
      </c>
      <c r="AW811" s="12" t="s">
        <v>30</v>
      </c>
      <c r="AX811" s="12" t="s">
        <v>73</v>
      </c>
      <c r="AY811" s="153" t="s">
        <v>199</v>
      </c>
    </row>
    <row r="812" spans="2:65" s="14" customFormat="1" ht="12">
      <c r="B812" s="166"/>
      <c r="D812" s="152" t="s">
        <v>207</v>
      </c>
      <c r="E812" s="167" t="s">
        <v>1</v>
      </c>
      <c r="F812" s="168" t="s">
        <v>731</v>
      </c>
      <c r="H812" s="169">
        <v>8.94</v>
      </c>
      <c r="I812" s="170"/>
      <c r="L812" s="166"/>
      <c r="M812" s="171"/>
      <c r="T812" s="172"/>
      <c r="AT812" s="167" t="s">
        <v>207</v>
      </c>
      <c r="AU812" s="167" t="s">
        <v>86</v>
      </c>
      <c r="AV812" s="14" t="s">
        <v>223</v>
      </c>
      <c r="AW812" s="14" t="s">
        <v>30</v>
      </c>
      <c r="AX812" s="14" t="s">
        <v>73</v>
      </c>
      <c r="AY812" s="167" t="s">
        <v>199</v>
      </c>
    </row>
    <row r="813" spans="2:65" s="13" customFormat="1" ht="12">
      <c r="B813" s="159"/>
      <c r="D813" s="152" t="s">
        <v>207</v>
      </c>
      <c r="E813" s="160" t="s">
        <v>1</v>
      </c>
      <c r="F813" s="161" t="s">
        <v>209</v>
      </c>
      <c r="H813" s="162">
        <v>63.34</v>
      </c>
      <c r="I813" s="163"/>
      <c r="L813" s="159"/>
      <c r="M813" s="164"/>
      <c r="T813" s="165"/>
      <c r="AT813" s="160" t="s">
        <v>207</v>
      </c>
      <c r="AU813" s="160" t="s">
        <v>86</v>
      </c>
      <c r="AV813" s="13" t="s">
        <v>205</v>
      </c>
      <c r="AW813" s="13" t="s">
        <v>30</v>
      </c>
      <c r="AX813" s="13" t="s">
        <v>80</v>
      </c>
      <c r="AY813" s="160" t="s">
        <v>199</v>
      </c>
    </row>
    <row r="814" spans="2:65" s="1" customFormat="1" ht="24.25" customHeight="1">
      <c r="B814" s="32"/>
      <c r="C814" s="173" t="s">
        <v>796</v>
      </c>
      <c r="D814" s="173" t="s">
        <v>288</v>
      </c>
      <c r="E814" s="174" t="s">
        <v>797</v>
      </c>
      <c r="F814" s="175" t="s">
        <v>798</v>
      </c>
      <c r="G814" s="176" t="s">
        <v>264</v>
      </c>
      <c r="H814" s="177">
        <v>66.507000000000005</v>
      </c>
      <c r="I814" s="178"/>
      <c r="J814" s="179">
        <f>ROUND(I814*H814,2)</f>
        <v>0</v>
      </c>
      <c r="K814" s="180"/>
      <c r="L814" s="181"/>
      <c r="M814" s="182" t="s">
        <v>1</v>
      </c>
      <c r="N814" s="183" t="s">
        <v>39</v>
      </c>
      <c r="P814" s="147">
        <f>O814*H814</f>
        <v>0</v>
      </c>
      <c r="Q814" s="147">
        <v>4.0000000000000003E-5</v>
      </c>
      <c r="R814" s="147">
        <f>Q814*H814</f>
        <v>2.6602800000000005E-3</v>
      </c>
      <c r="S814" s="147">
        <v>0</v>
      </c>
      <c r="T814" s="148">
        <f>S814*H814</f>
        <v>0</v>
      </c>
      <c r="AR814" s="149" t="s">
        <v>250</v>
      </c>
      <c r="AT814" s="149" t="s">
        <v>288</v>
      </c>
      <c r="AU814" s="149" t="s">
        <v>86</v>
      </c>
      <c r="AY814" s="17" t="s">
        <v>199</v>
      </c>
      <c r="BE814" s="150">
        <f>IF(N814="základní",J814,0)</f>
        <v>0</v>
      </c>
      <c r="BF814" s="150">
        <f>IF(N814="snížená",J814,0)</f>
        <v>0</v>
      </c>
      <c r="BG814" s="150">
        <f>IF(N814="zákl. přenesená",J814,0)</f>
        <v>0</v>
      </c>
      <c r="BH814" s="150">
        <f>IF(N814="sníž. přenesená",J814,0)</f>
        <v>0</v>
      </c>
      <c r="BI814" s="150">
        <f>IF(N814="nulová",J814,0)</f>
        <v>0</v>
      </c>
      <c r="BJ814" s="17" t="s">
        <v>86</v>
      </c>
      <c r="BK814" s="150">
        <f>ROUND(I814*H814,2)</f>
        <v>0</v>
      </c>
      <c r="BL814" s="17" t="s">
        <v>205</v>
      </c>
      <c r="BM814" s="149" t="s">
        <v>3433</v>
      </c>
    </row>
    <row r="815" spans="2:65" s="12" customFormat="1" ht="12">
      <c r="B815" s="151"/>
      <c r="D815" s="152" t="s">
        <v>207</v>
      </c>
      <c r="E815" s="153" t="s">
        <v>1</v>
      </c>
      <c r="F815" s="154" t="s">
        <v>800</v>
      </c>
      <c r="H815" s="155">
        <v>66.507000000000005</v>
      </c>
      <c r="I815" s="156"/>
      <c r="L815" s="151"/>
      <c r="M815" s="157"/>
      <c r="T815" s="158"/>
      <c r="AT815" s="153" t="s">
        <v>207</v>
      </c>
      <c r="AU815" s="153" t="s">
        <v>86</v>
      </c>
      <c r="AV815" s="12" t="s">
        <v>86</v>
      </c>
      <c r="AW815" s="12" t="s">
        <v>30</v>
      </c>
      <c r="AX815" s="12" t="s">
        <v>73</v>
      </c>
      <c r="AY815" s="153" t="s">
        <v>199</v>
      </c>
    </row>
    <row r="816" spans="2:65" s="13" customFormat="1" ht="12">
      <c r="B816" s="159"/>
      <c r="D816" s="152" t="s">
        <v>207</v>
      </c>
      <c r="E816" s="160" t="s">
        <v>1</v>
      </c>
      <c r="F816" s="161" t="s">
        <v>209</v>
      </c>
      <c r="H816" s="162">
        <v>66.507000000000005</v>
      </c>
      <c r="I816" s="163"/>
      <c r="L816" s="159"/>
      <c r="M816" s="164"/>
      <c r="T816" s="165"/>
      <c r="AT816" s="160" t="s">
        <v>207</v>
      </c>
      <c r="AU816" s="160" t="s">
        <v>86</v>
      </c>
      <c r="AV816" s="13" t="s">
        <v>205</v>
      </c>
      <c r="AW816" s="13" t="s">
        <v>30</v>
      </c>
      <c r="AX816" s="13" t="s">
        <v>80</v>
      </c>
      <c r="AY816" s="160" t="s">
        <v>199</v>
      </c>
    </row>
    <row r="817" spans="2:65" s="1" customFormat="1" ht="16.5" customHeight="1">
      <c r="B817" s="32"/>
      <c r="C817" s="137" t="s">
        <v>801</v>
      </c>
      <c r="D817" s="137" t="s">
        <v>201</v>
      </c>
      <c r="E817" s="138" t="s">
        <v>780</v>
      </c>
      <c r="F817" s="139" t="s">
        <v>781</v>
      </c>
      <c r="G817" s="140" t="s">
        <v>264</v>
      </c>
      <c r="H817" s="141">
        <v>41.8</v>
      </c>
      <c r="I817" s="142"/>
      <c r="J817" s="143">
        <f>ROUND(I817*H817,2)</f>
        <v>0</v>
      </c>
      <c r="K817" s="144"/>
      <c r="L817" s="32"/>
      <c r="M817" s="145" t="s">
        <v>1</v>
      </c>
      <c r="N817" s="146" t="s">
        <v>39</v>
      </c>
      <c r="P817" s="147">
        <f>O817*H817</f>
        <v>0</v>
      </c>
      <c r="Q817" s="147">
        <v>0</v>
      </c>
      <c r="R817" s="147">
        <f>Q817*H817</f>
        <v>0</v>
      </c>
      <c r="S817" s="147">
        <v>0</v>
      </c>
      <c r="T817" s="148">
        <f>S817*H817</f>
        <v>0</v>
      </c>
      <c r="AR817" s="149" t="s">
        <v>205</v>
      </c>
      <c r="AT817" s="149" t="s">
        <v>201</v>
      </c>
      <c r="AU817" s="149" t="s">
        <v>86</v>
      </c>
      <c r="AY817" s="17" t="s">
        <v>199</v>
      </c>
      <c r="BE817" s="150">
        <f>IF(N817="základní",J817,0)</f>
        <v>0</v>
      </c>
      <c r="BF817" s="150">
        <f>IF(N817="snížená",J817,0)</f>
        <v>0</v>
      </c>
      <c r="BG817" s="150">
        <f>IF(N817="zákl. přenesená",J817,0)</f>
        <v>0</v>
      </c>
      <c r="BH817" s="150">
        <f>IF(N817="sníž. přenesená",J817,0)</f>
        <v>0</v>
      </c>
      <c r="BI817" s="150">
        <f>IF(N817="nulová",J817,0)</f>
        <v>0</v>
      </c>
      <c r="BJ817" s="17" t="s">
        <v>86</v>
      </c>
      <c r="BK817" s="150">
        <f>ROUND(I817*H817,2)</f>
        <v>0</v>
      </c>
      <c r="BL817" s="17" t="s">
        <v>205</v>
      </c>
      <c r="BM817" s="149" t="s">
        <v>3434</v>
      </c>
    </row>
    <row r="818" spans="2:65" s="12" customFormat="1" ht="12">
      <c r="B818" s="151"/>
      <c r="D818" s="152" t="s">
        <v>207</v>
      </c>
      <c r="E818" s="153" t="s">
        <v>1</v>
      </c>
      <c r="F818" s="154" t="s">
        <v>803</v>
      </c>
      <c r="H818" s="155">
        <v>3.3</v>
      </c>
      <c r="I818" s="156"/>
      <c r="L818" s="151"/>
      <c r="M818" s="157"/>
      <c r="T818" s="158"/>
      <c r="AT818" s="153" t="s">
        <v>207</v>
      </c>
      <c r="AU818" s="153" t="s">
        <v>86</v>
      </c>
      <c r="AV818" s="12" t="s">
        <v>86</v>
      </c>
      <c r="AW818" s="12" t="s">
        <v>30</v>
      </c>
      <c r="AX818" s="12" t="s">
        <v>73</v>
      </c>
      <c r="AY818" s="153" t="s">
        <v>199</v>
      </c>
    </row>
    <row r="819" spans="2:65" s="12" customFormat="1" ht="12">
      <c r="B819" s="151"/>
      <c r="D819" s="152" t="s">
        <v>207</v>
      </c>
      <c r="E819" s="153" t="s">
        <v>1</v>
      </c>
      <c r="F819" s="154" t="s">
        <v>804</v>
      </c>
      <c r="H819" s="155">
        <v>9</v>
      </c>
      <c r="I819" s="156"/>
      <c r="L819" s="151"/>
      <c r="M819" s="157"/>
      <c r="T819" s="158"/>
      <c r="AT819" s="153" t="s">
        <v>207</v>
      </c>
      <c r="AU819" s="153" t="s">
        <v>86</v>
      </c>
      <c r="AV819" s="12" t="s">
        <v>86</v>
      </c>
      <c r="AW819" s="12" t="s">
        <v>30</v>
      </c>
      <c r="AX819" s="12" t="s">
        <v>73</v>
      </c>
      <c r="AY819" s="153" t="s">
        <v>199</v>
      </c>
    </row>
    <row r="820" spans="2:65" s="14" customFormat="1" ht="12">
      <c r="B820" s="166"/>
      <c r="D820" s="152" t="s">
        <v>207</v>
      </c>
      <c r="E820" s="167" t="s">
        <v>1</v>
      </c>
      <c r="F820" s="168" t="s">
        <v>784</v>
      </c>
      <c r="H820" s="169">
        <v>12.3</v>
      </c>
      <c r="I820" s="170"/>
      <c r="L820" s="166"/>
      <c r="M820" s="171"/>
      <c r="T820" s="172"/>
      <c r="AT820" s="167" t="s">
        <v>207</v>
      </c>
      <c r="AU820" s="167" t="s">
        <v>86</v>
      </c>
      <c r="AV820" s="14" t="s">
        <v>223</v>
      </c>
      <c r="AW820" s="14" t="s">
        <v>30</v>
      </c>
      <c r="AX820" s="14" t="s">
        <v>73</v>
      </c>
      <c r="AY820" s="167" t="s">
        <v>199</v>
      </c>
    </row>
    <row r="821" spans="2:65" s="12" customFormat="1" ht="12">
      <c r="B821" s="151"/>
      <c r="D821" s="152" t="s">
        <v>207</v>
      </c>
      <c r="E821" s="153" t="s">
        <v>1</v>
      </c>
      <c r="F821" s="154" t="s">
        <v>805</v>
      </c>
      <c r="H821" s="155">
        <v>2.1</v>
      </c>
      <c r="I821" s="156"/>
      <c r="L821" s="151"/>
      <c r="M821" s="157"/>
      <c r="T821" s="158"/>
      <c r="AT821" s="153" t="s">
        <v>207</v>
      </c>
      <c r="AU821" s="153" t="s">
        <v>86</v>
      </c>
      <c r="AV821" s="12" t="s">
        <v>86</v>
      </c>
      <c r="AW821" s="12" t="s">
        <v>30</v>
      </c>
      <c r="AX821" s="12" t="s">
        <v>73</v>
      </c>
      <c r="AY821" s="153" t="s">
        <v>199</v>
      </c>
    </row>
    <row r="822" spans="2:65" s="14" customFormat="1" ht="12">
      <c r="B822" s="166"/>
      <c r="D822" s="152" t="s">
        <v>207</v>
      </c>
      <c r="E822" s="167" t="s">
        <v>1</v>
      </c>
      <c r="F822" s="168" t="s">
        <v>785</v>
      </c>
      <c r="H822" s="169">
        <v>2.1</v>
      </c>
      <c r="I822" s="170"/>
      <c r="L822" s="166"/>
      <c r="M822" s="171"/>
      <c r="T822" s="172"/>
      <c r="AT822" s="167" t="s">
        <v>207</v>
      </c>
      <c r="AU822" s="167" t="s">
        <v>86</v>
      </c>
      <c r="AV822" s="14" t="s">
        <v>223</v>
      </c>
      <c r="AW822" s="14" t="s">
        <v>30</v>
      </c>
      <c r="AX822" s="14" t="s">
        <v>73</v>
      </c>
      <c r="AY822" s="167" t="s">
        <v>199</v>
      </c>
    </row>
    <row r="823" spans="2:65" s="12" customFormat="1" ht="12">
      <c r="B823" s="151"/>
      <c r="D823" s="152" t="s">
        <v>207</v>
      </c>
      <c r="E823" s="153" t="s">
        <v>1</v>
      </c>
      <c r="F823" s="154" t="s">
        <v>804</v>
      </c>
      <c r="H823" s="155">
        <v>9</v>
      </c>
      <c r="I823" s="156"/>
      <c r="L823" s="151"/>
      <c r="M823" s="157"/>
      <c r="T823" s="158"/>
      <c r="AT823" s="153" t="s">
        <v>207</v>
      </c>
      <c r="AU823" s="153" t="s">
        <v>86</v>
      </c>
      <c r="AV823" s="12" t="s">
        <v>86</v>
      </c>
      <c r="AW823" s="12" t="s">
        <v>30</v>
      </c>
      <c r="AX823" s="12" t="s">
        <v>73</v>
      </c>
      <c r="AY823" s="153" t="s">
        <v>199</v>
      </c>
    </row>
    <row r="824" spans="2:65" s="12" customFormat="1" ht="12">
      <c r="B824" s="151"/>
      <c r="D824" s="152" t="s">
        <v>207</v>
      </c>
      <c r="E824" s="153" t="s">
        <v>1</v>
      </c>
      <c r="F824" s="154" t="s">
        <v>806</v>
      </c>
      <c r="H824" s="155">
        <v>12.4</v>
      </c>
      <c r="I824" s="156"/>
      <c r="L824" s="151"/>
      <c r="M824" s="157"/>
      <c r="T824" s="158"/>
      <c r="AT824" s="153" t="s">
        <v>207</v>
      </c>
      <c r="AU824" s="153" t="s">
        <v>86</v>
      </c>
      <c r="AV824" s="12" t="s">
        <v>86</v>
      </c>
      <c r="AW824" s="12" t="s">
        <v>30</v>
      </c>
      <c r="AX824" s="12" t="s">
        <v>73</v>
      </c>
      <c r="AY824" s="153" t="s">
        <v>199</v>
      </c>
    </row>
    <row r="825" spans="2:65" s="14" customFormat="1" ht="12">
      <c r="B825" s="166"/>
      <c r="D825" s="152" t="s">
        <v>207</v>
      </c>
      <c r="E825" s="167" t="s">
        <v>1</v>
      </c>
      <c r="F825" s="168" t="s">
        <v>736</v>
      </c>
      <c r="H825" s="169">
        <v>21.4</v>
      </c>
      <c r="I825" s="170"/>
      <c r="L825" s="166"/>
      <c r="M825" s="171"/>
      <c r="T825" s="172"/>
      <c r="AT825" s="167" t="s">
        <v>207</v>
      </c>
      <c r="AU825" s="167" t="s">
        <v>86</v>
      </c>
      <c r="AV825" s="14" t="s">
        <v>223</v>
      </c>
      <c r="AW825" s="14" t="s">
        <v>30</v>
      </c>
      <c r="AX825" s="14" t="s">
        <v>73</v>
      </c>
      <c r="AY825" s="167" t="s">
        <v>199</v>
      </c>
    </row>
    <row r="826" spans="2:65" s="12" customFormat="1" ht="12">
      <c r="B826" s="151"/>
      <c r="D826" s="152" t="s">
        <v>207</v>
      </c>
      <c r="E826" s="153" t="s">
        <v>1</v>
      </c>
      <c r="F826" s="154" t="s">
        <v>807</v>
      </c>
      <c r="H826" s="155">
        <v>6</v>
      </c>
      <c r="I826" s="156"/>
      <c r="L826" s="151"/>
      <c r="M826" s="157"/>
      <c r="T826" s="158"/>
      <c r="AT826" s="153" t="s">
        <v>207</v>
      </c>
      <c r="AU826" s="153" t="s">
        <v>86</v>
      </c>
      <c r="AV826" s="12" t="s">
        <v>86</v>
      </c>
      <c r="AW826" s="12" t="s">
        <v>30</v>
      </c>
      <c r="AX826" s="12" t="s">
        <v>73</v>
      </c>
      <c r="AY826" s="153" t="s">
        <v>199</v>
      </c>
    </row>
    <row r="827" spans="2:65" s="14" customFormat="1" ht="12">
      <c r="B827" s="166"/>
      <c r="D827" s="152" t="s">
        <v>207</v>
      </c>
      <c r="E827" s="167" t="s">
        <v>1</v>
      </c>
      <c r="F827" s="168" t="s">
        <v>731</v>
      </c>
      <c r="H827" s="169">
        <v>6</v>
      </c>
      <c r="I827" s="170"/>
      <c r="L827" s="166"/>
      <c r="M827" s="171"/>
      <c r="T827" s="172"/>
      <c r="AT827" s="167" t="s">
        <v>207</v>
      </c>
      <c r="AU827" s="167" t="s">
        <v>86</v>
      </c>
      <c r="AV827" s="14" t="s">
        <v>223</v>
      </c>
      <c r="AW827" s="14" t="s">
        <v>30</v>
      </c>
      <c r="AX827" s="14" t="s">
        <v>73</v>
      </c>
      <c r="AY827" s="167" t="s">
        <v>199</v>
      </c>
    </row>
    <row r="828" spans="2:65" s="13" customFormat="1" ht="12">
      <c r="B828" s="159"/>
      <c r="D828" s="152" t="s">
        <v>207</v>
      </c>
      <c r="E828" s="160" t="s">
        <v>1</v>
      </c>
      <c r="F828" s="161" t="s">
        <v>209</v>
      </c>
      <c r="H828" s="162">
        <v>41.8</v>
      </c>
      <c r="I828" s="163"/>
      <c r="L828" s="159"/>
      <c r="M828" s="164"/>
      <c r="T828" s="165"/>
      <c r="AT828" s="160" t="s">
        <v>207</v>
      </c>
      <c r="AU828" s="160" t="s">
        <v>86</v>
      </c>
      <c r="AV828" s="13" t="s">
        <v>205</v>
      </c>
      <c r="AW828" s="13" t="s">
        <v>30</v>
      </c>
      <c r="AX828" s="13" t="s">
        <v>80</v>
      </c>
      <c r="AY828" s="160" t="s">
        <v>199</v>
      </c>
    </row>
    <row r="829" spans="2:65" s="1" customFormat="1" ht="24.25" customHeight="1">
      <c r="B829" s="32"/>
      <c r="C829" s="173" t="s">
        <v>808</v>
      </c>
      <c r="D829" s="173" t="s">
        <v>288</v>
      </c>
      <c r="E829" s="174" t="s">
        <v>809</v>
      </c>
      <c r="F829" s="175" t="s">
        <v>810</v>
      </c>
      <c r="G829" s="176" t="s">
        <v>264</v>
      </c>
      <c r="H829" s="177">
        <v>21.945</v>
      </c>
      <c r="I829" s="178"/>
      <c r="J829" s="179">
        <f>ROUND(I829*H829,2)</f>
        <v>0</v>
      </c>
      <c r="K829" s="180"/>
      <c r="L829" s="181"/>
      <c r="M829" s="182" t="s">
        <v>1</v>
      </c>
      <c r="N829" s="183" t="s">
        <v>39</v>
      </c>
      <c r="P829" s="147">
        <f>O829*H829</f>
        <v>0</v>
      </c>
      <c r="Q829" s="147">
        <v>2.9999999999999997E-4</v>
      </c>
      <c r="R829" s="147">
        <f>Q829*H829</f>
        <v>6.5834999999999991E-3</v>
      </c>
      <c r="S829" s="147">
        <v>0</v>
      </c>
      <c r="T829" s="148">
        <f>S829*H829</f>
        <v>0</v>
      </c>
      <c r="AR829" s="149" t="s">
        <v>250</v>
      </c>
      <c r="AT829" s="149" t="s">
        <v>288</v>
      </c>
      <c r="AU829" s="149" t="s">
        <v>86</v>
      </c>
      <c r="AY829" s="17" t="s">
        <v>199</v>
      </c>
      <c r="BE829" s="150">
        <f>IF(N829="základní",J829,0)</f>
        <v>0</v>
      </c>
      <c r="BF829" s="150">
        <f>IF(N829="snížená",J829,0)</f>
        <v>0</v>
      </c>
      <c r="BG829" s="150">
        <f>IF(N829="zákl. přenesená",J829,0)</f>
        <v>0</v>
      </c>
      <c r="BH829" s="150">
        <f>IF(N829="sníž. přenesená",J829,0)</f>
        <v>0</v>
      </c>
      <c r="BI829" s="150">
        <f>IF(N829="nulová",J829,0)</f>
        <v>0</v>
      </c>
      <c r="BJ829" s="17" t="s">
        <v>86</v>
      </c>
      <c r="BK829" s="150">
        <f>ROUND(I829*H829,2)</f>
        <v>0</v>
      </c>
      <c r="BL829" s="17" t="s">
        <v>205</v>
      </c>
      <c r="BM829" s="149" t="s">
        <v>3435</v>
      </c>
    </row>
    <row r="830" spans="2:65" s="12" customFormat="1" ht="12">
      <c r="B830" s="151"/>
      <c r="D830" s="152" t="s">
        <v>207</v>
      </c>
      <c r="E830" s="153" t="s">
        <v>1</v>
      </c>
      <c r="F830" s="154" t="s">
        <v>812</v>
      </c>
      <c r="H830" s="155">
        <v>1.65</v>
      </c>
      <c r="I830" s="156"/>
      <c r="L830" s="151"/>
      <c r="M830" s="157"/>
      <c r="T830" s="158"/>
      <c r="AT830" s="153" t="s">
        <v>207</v>
      </c>
      <c r="AU830" s="153" t="s">
        <v>86</v>
      </c>
      <c r="AV830" s="12" t="s">
        <v>86</v>
      </c>
      <c r="AW830" s="12" t="s">
        <v>30</v>
      </c>
      <c r="AX830" s="12" t="s">
        <v>73</v>
      </c>
      <c r="AY830" s="153" t="s">
        <v>199</v>
      </c>
    </row>
    <row r="831" spans="2:65" s="12" customFormat="1" ht="12">
      <c r="B831" s="151"/>
      <c r="D831" s="152" t="s">
        <v>207</v>
      </c>
      <c r="E831" s="153" t="s">
        <v>1</v>
      </c>
      <c r="F831" s="154" t="s">
        <v>813</v>
      </c>
      <c r="H831" s="155">
        <v>4.5</v>
      </c>
      <c r="I831" s="156"/>
      <c r="L831" s="151"/>
      <c r="M831" s="157"/>
      <c r="T831" s="158"/>
      <c r="AT831" s="153" t="s">
        <v>207</v>
      </c>
      <c r="AU831" s="153" t="s">
        <v>86</v>
      </c>
      <c r="AV831" s="12" t="s">
        <v>86</v>
      </c>
      <c r="AW831" s="12" t="s">
        <v>30</v>
      </c>
      <c r="AX831" s="12" t="s">
        <v>73</v>
      </c>
      <c r="AY831" s="153" t="s">
        <v>199</v>
      </c>
    </row>
    <row r="832" spans="2:65" s="14" customFormat="1" ht="12">
      <c r="B832" s="166"/>
      <c r="D832" s="152" t="s">
        <v>207</v>
      </c>
      <c r="E832" s="167" t="s">
        <v>1</v>
      </c>
      <c r="F832" s="168" t="s">
        <v>784</v>
      </c>
      <c r="H832" s="169">
        <v>6.15</v>
      </c>
      <c r="I832" s="170"/>
      <c r="L832" s="166"/>
      <c r="M832" s="171"/>
      <c r="T832" s="172"/>
      <c r="AT832" s="167" t="s">
        <v>207</v>
      </c>
      <c r="AU832" s="167" t="s">
        <v>86</v>
      </c>
      <c r="AV832" s="14" t="s">
        <v>223</v>
      </c>
      <c r="AW832" s="14" t="s">
        <v>30</v>
      </c>
      <c r="AX832" s="14" t="s">
        <v>73</v>
      </c>
      <c r="AY832" s="167" t="s">
        <v>199</v>
      </c>
    </row>
    <row r="833" spans="2:65" s="12" customFormat="1" ht="12">
      <c r="B833" s="151"/>
      <c r="D833" s="152" t="s">
        <v>207</v>
      </c>
      <c r="E833" s="153" t="s">
        <v>1</v>
      </c>
      <c r="F833" s="154" t="s">
        <v>814</v>
      </c>
      <c r="H833" s="155">
        <v>1.05</v>
      </c>
      <c r="I833" s="156"/>
      <c r="L833" s="151"/>
      <c r="M833" s="157"/>
      <c r="T833" s="158"/>
      <c r="AT833" s="153" t="s">
        <v>207</v>
      </c>
      <c r="AU833" s="153" t="s">
        <v>86</v>
      </c>
      <c r="AV833" s="12" t="s">
        <v>86</v>
      </c>
      <c r="AW833" s="12" t="s">
        <v>30</v>
      </c>
      <c r="AX833" s="12" t="s">
        <v>73</v>
      </c>
      <c r="AY833" s="153" t="s">
        <v>199</v>
      </c>
    </row>
    <row r="834" spans="2:65" s="14" customFormat="1" ht="12">
      <c r="B834" s="166"/>
      <c r="D834" s="152" t="s">
        <v>207</v>
      </c>
      <c r="E834" s="167" t="s">
        <v>1</v>
      </c>
      <c r="F834" s="168" t="s">
        <v>785</v>
      </c>
      <c r="H834" s="169">
        <v>1.05</v>
      </c>
      <c r="I834" s="170"/>
      <c r="L834" s="166"/>
      <c r="M834" s="171"/>
      <c r="T834" s="172"/>
      <c r="AT834" s="167" t="s">
        <v>207</v>
      </c>
      <c r="AU834" s="167" t="s">
        <v>86</v>
      </c>
      <c r="AV834" s="14" t="s">
        <v>223</v>
      </c>
      <c r="AW834" s="14" t="s">
        <v>30</v>
      </c>
      <c r="AX834" s="14" t="s">
        <v>73</v>
      </c>
      <c r="AY834" s="167" t="s">
        <v>199</v>
      </c>
    </row>
    <row r="835" spans="2:65" s="12" customFormat="1" ht="12">
      <c r="B835" s="151"/>
      <c r="D835" s="152" t="s">
        <v>207</v>
      </c>
      <c r="E835" s="153" t="s">
        <v>1</v>
      </c>
      <c r="F835" s="154" t="s">
        <v>813</v>
      </c>
      <c r="H835" s="155">
        <v>4.5</v>
      </c>
      <c r="I835" s="156"/>
      <c r="L835" s="151"/>
      <c r="M835" s="157"/>
      <c r="T835" s="158"/>
      <c r="AT835" s="153" t="s">
        <v>207</v>
      </c>
      <c r="AU835" s="153" t="s">
        <v>86</v>
      </c>
      <c r="AV835" s="12" t="s">
        <v>86</v>
      </c>
      <c r="AW835" s="12" t="s">
        <v>30</v>
      </c>
      <c r="AX835" s="12" t="s">
        <v>73</v>
      </c>
      <c r="AY835" s="153" t="s">
        <v>199</v>
      </c>
    </row>
    <row r="836" spans="2:65" s="12" customFormat="1" ht="12">
      <c r="B836" s="151"/>
      <c r="D836" s="152" t="s">
        <v>207</v>
      </c>
      <c r="E836" s="153" t="s">
        <v>1</v>
      </c>
      <c r="F836" s="154" t="s">
        <v>815</v>
      </c>
      <c r="H836" s="155">
        <v>6.2</v>
      </c>
      <c r="I836" s="156"/>
      <c r="L836" s="151"/>
      <c r="M836" s="157"/>
      <c r="T836" s="158"/>
      <c r="AT836" s="153" t="s">
        <v>207</v>
      </c>
      <c r="AU836" s="153" t="s">
        <v>86</v>
      </c>
      <c r="AV836" s="12" t="s">
        <v>86</v>
      </c>
      <c r="AW836" s="12" t="s">
        <v>30</v>
      </c>
      <c r="AX836" s="12" t="s">
        <v>73</v>
      </c>
      <c r="AY836" s="153" t="s">
        <v>199</v>
      </c>
    </row>
    <row r="837" spans="2:65" s="14" customFormat="1" ht="12">
      <c r="B837" s="166"/>
      <c r="D837" s="152" t="s">
        <v>207</v>
      </c>
      <c r="E837" s="167" t="s">
        <v>1</v>
      </c>
      <c r="F837" s="168" t="s">
        <v>736</v>
      </c>
      <c r="H837" s="169">
        <v>10.7</v>
      </c>
      <c r="I837" s="170"/>
      <c r="L837" s="166"/>
      <c r="M837" s="171"/>
      <c r="T837" s="172"/>
      <c r="AT837" s="167" t="s">
        <v>207</v>
      </c>
      <c r="AU837" s="167" t="s">
        <v>86</v>
      </c>
      <c r="AV837" s="14" t="s">
        <v>223</v>
      </c>
      <c r="AW837" s="14" t="s">
        <v>30</v>
      </c>
      <c r="AX837" s="14" t="s">
        <v>73</v>
      </c>
      <c r="AY837" s="167" t="s">
        <v>199</v>
      </c>
    </row>
    <row r="838" spans="2:65" s="12" customFormat="1" ht="12">
      <c r="B838" s="151"/>
      <c r="D838" s="152" t="s">
        <v>207</v>
      </c>
      <c r="E838" s="153" t="s">
        <v>1</v>
      </c>
      <c r="F838" s="154" t="s">
        <v>816</v>
      </c>
      <c r="H838" s="155">
        <v>3</v>
      </c>
      <c r="I838" s="156"/>
      <c r="L838" s="151"/>
      <c r="M838" s="157"/>
      <c r="T838" s="158"/>
      <c r="AT838" s="153" t="s">
        <v>207</v>
      </c>
      <c r="AU838" s="153" t="s">
        <v>86</v>
      </c>
      <c r="AV838" s="12" t="s">
        <v>86</v>
      </c>
      <c r="AW838" s="12" t="s">
        <v>30</v>
      </c>
      <c r="AX838" s="12" t="s">
        <v>73</v>
      </c>
      <c r="AY838" s="153" t="s">
        <v>199</v>
      </c>
    </row>
    <row r="839" spans="2:65" s="14" customFormat="1" ht="12">
      <c r="B839" s="166"/>
      <c r="D839" s="152" t="s">
        <v>207</v>
      </c>
      <c r="E839" s="167" t="s">
        <v>1</v>
      </c>
      <c r="F839" s="168" t="s">
        <v>731</v>
      </c>
      <c r="H839" s="169">
        <v>3</v>
      </c>
      <c r="I839" s="170"/>
      <c r="L839" s="166"/>
      <c r="M839" s="171"/>
      <c r="T839" s="172"/>
      <c r="AT839" s="167" t="s">
        <v>207</v>
      </c>
      <c r="AU839" s="167" t="s">
        <v>86</v>
      </c>
      <c r="AV839" s="14" t="s">
        <v>223</v>
      </c>
      <c r="AW839" s="14" t="s">
        <v>30</v>
      </c>
      <c r="AX839" s="14" t="s">
        <v>73</v>
      </c>
      <c r="AY839" s="167" t="s">
        <v>199</v>
      </c>
    </row>
    <row r="840" spans="2:65" s="12" customFormat="1" ht="12">
      <c r="B840" s="151"/>
      <c r="D840" s="152" t="s">
        <v>207</v>
      </c>
      <c r="E840" s="153" t="s">
        <v>1</v>
      </c>
      <c r="F840" s="154" t="s">
        <v>817</v>
      </c>
      <c r="H840" s="155">
        <v>1.0449999999999999</v>
      </c>
      <c r="I840" s="156"/>
      <c r="L840" s="151"/>
      <c r="M840" s="157"/>
      <c r="T840" s="158"/>
      <c r="AT840" s="153" t="s">
        <v>207</v>
      </c>
      <c r="AU840" s="153" t="s">
        <v>86</v>
      </c>
      <c r="AV840" s="12" t="s">
        <v>86</v>
      </c>
      <c r="AW840" s="12" t="s">
        <v>30</v>
      </c>
      <c r="AX840" s="12" t="s">
        <v>73</v>
      </c>
      <c r="AY840" s="153" t="s">
        <v>199</v>
      </c>
    </row>
    <row r="841" spans="2:65" s="14" customFormat="1" ht="12">
      <c r="B841" s="166"/>
      <c r="D841" s="152" t="s">
        <v>207</v>
      </c>
      <c r="E841" s="167" t="s">
        <v>1</v>
      </c>
      <c r="F841" s="168" t="s">
        <v>818</v>
      </c>
      <c r="H841" s="169">
        <v>1.0449999999999999</v>
      </c>
      <c r="I841" s="170"/>
      <c r="L841" s="166"/>
      <c r="M841" s="171"/>
      <c r="T841" s="172"/>
      <c r="AT841" s="167" t="s">
        <v>207</v>
      </c>
      <c r="AU841" s="167" t="s">
        <v>86</v>
      </c>
      <c r="AV841" s="14" t="s">
        <v>223</v>
      </c>
      <c r="AW841" s="14" t="s">
        <v>30</v>
      </c>
      <c r="AX841" s="14" t="s">
        <v>73</v>
      </c>
      <c r="AY841" s="167" t="s">
        <v>199</v>
      </c>
    </row>
    <row r="842" spans="2:65" s="13" customFormat="1" ht="12">
      <c r="B842" s="159"/>
      <c r="D842" s="152" t="s">
        <v>207</v>
      </c>
      <c r="E842" s="160" t="s">
        <v>1</v>
      </c>
      <c r="F842" s="161" t="s">
        <v>209</v>
      </c>
      <c r="H842" s="162">
        <v>21.945</v>
      </c>
      <c r="I842" s="163"/>
      <c r="L842" s="159"/>
      <c r="M842" s="164"/>
      <c r="T842" s="165"/>
      <c r="AT842" s="160" t="s">
        <v>207</v>
      </c>
      <c r="AU842" s="160" t="s">
        <v>86</v>
      </c>
      <c r="AV842" s="13" t="s">
        <v>205</v>
      </c>
      <c r="AW842" s="13" t="s">
        <v>30</v>
      </c>
      <c r="AX842" s="13" t="s">
        <v>80</v>
      </c>
      <c r="AY842" s="160" t="s">
        <v>199</v>
      </c>
    </row>
    <row r="843" spans="2:65" s="1" customFormat="1" ht="24.25" customHeight="1">
      <c r="B843" s="32"/>
      <c r="C843" s="173" t="s">
        <v>819</v>
      </c>
      <c r="D843" s="173" t="s">
        <v>288</v>
      </c>
      <c r="E843" s="174" t="s">
        <v>820</v>
      </c>
      <c r="F843" s="175" t="s">
        <v>821</v>
      </c>
      <c r="G843" s="176" t="s">
        <v>264</v>
      </c>
      <c r="H843" s="177">
        <v>21.945</v>
      </c>
      <c r="I843" s="178"/>
      <c r="J843" s="179">
        <f>ROUND(I843*H843,2)</f>
        <v>0</v>
      </c>
      <c r="K843" s="180"/>
      <c r="L843" s="181"/>
      <c r="M843" s="182" t="s">
        <v>1</v>
      </c>
      <c r="N843" s="183" t="s">
        <v>39</v>
      </c>
      <c r="P843" s="147">
        <f>O843*H843</f>
        <v>0</v>
      </c>
      <c r="Q843" s="147">
        <v>2.0000000000000001E-4</v>
      </c>
      <c r="R843" s="147">
        <f>Q843*H843</f>
        <v>4.3890000000000005E-3</v>
      </c>
      <c r="S843" s="147">
        <v>0</v>
      </c>
      <c r="T843" s="148">
        <f>S843*H843</f>
        <v>0</v>
      </c>
      <c r="AR843" s="149" t="s">
        <v>250</v>
      </c>
      <c r="AT843" s="149" t="s">
        <v>288</v>
      </c>
      <c r="AU843" s="149" t="s">
        <v>86</v>
      </c>
      <c r="AY843" s="17" t="s">
        <v>199</v>
      </c>
      <c r="BE843" s="150">
        <f>IF(N843="základní",J843,0)</f>
        <v>0</v>
      </c>
      <c r="BF843" s="150">
        <f>IF(N843="snížená",J843,0)</f>
        <v>0</v>
      </c>
      <c r="BG843" s="150">
        <f>IF(N843="zákl. přenesená",J843,0)</f>
        <v>0</v>
      </c>
      <c r="BH843" s="150">
        <f>IF(N843="sníž. přenesená",J843,0)</f>
        <v>0</v>
      </c>
      <c r="BI843" s="150">
        <f>IF(N843="nulová",J843,0)</f>
        <v>0</v>
      </c>
      <c r="BJ843" s="17" t="s">
        <v>86</v>
      </c>
      <c r="BK843" s="150">
        <f>ROUND(I843*H843,2)</f>
        <v>0</v>
      </c>
      <c r="BL843" s="17" t="s">
        <v>205</v>
      </c>
      <c r="BM843" s="149" t="s">
        <v>3436</v>
      </c>
    </row>
    <row r="844" spans="2:65" s="12" customFormat="1" ht="12">
      <c r="B844" s="151"/>
      <c r="D844" s="152" t="s">
        <v>207</v>
      </c>
      <c r="E844" s="153" t="s">
        <v>1</v>
      </c>
      <c r="F844" s="154" t="s">
        <v>812</v>
      </c>
      <c r="H844" s="155">
        <v>1.65</v>
      </c>
      <c r="I844" s="156"/>
      <c r="L844" s="151"/>
      <c r="M844" s="157"/>
      <c r="T844" s="158"/>
      <c r="AT844" s="153" t="s">
        <v>207</v>
      </c>
      <c r="AU844" s="153" t="s">
        <v>86</v>
      </c>
      <c r="AV844" s="12" t="s">
        <v>86</v>
      </c>
      <c r="AW844" s="12" t="s">
        <v>30</v>
      </c>
      <c r="AX844" s="12" t="s">
        <v>73</v>
      </c>
      <c r="AY844" s="153" t="s">
        <v>199</v>
      </c>
    </row>
    <row r="845" spans="2:65" s="12" customFormat="1" ht="12">
      <c r="B845" s="151"/>
      <c r="D845" s="152" t="s">
        <v>207</v>
      </c>
      <c r="E845" s="153" t="s">
        <v>1</v>
      </c>
      <c r="F845" s="154" t="s">
        <v>813</v>
      </c>
      <c r="H845" s="155">
        <v>4.5</v>
      </c>
      <c r="I845" s="156"/>
      <c r="L845" s="151"/>
      <c r="M845" s="157"/>
      <c r="T845" s="158"/>
      <c r="AT845" s="153" t="s">
        <v>207</v>
      </c>
      <c r="AU845" s="153" t="s">
        <v>86</v>
      </c>
      <c r="AV845" s="12" t="s">
        <v>86</v>
      </c>
      <c r="AW845" s="12" t="s">
        <v>30</v>
      </c>
      <c r="AX845" s="12" t="s">
        <v>73</v>
      </c>
      <c r="AY845" s="153" t="s">
        <v>199</v>
      </c>
    </row>
    <row r="846" spans="2:65" s="14" customFormat="1" ht="12">
      <c r="B846" s="166"/>
      <c r="D846" s="152" t="s">
        <v>207</v>
      </c>
      <c r="E846" s="167" t="s">
        <v>1</v>
      </c>
      <c r="F846" s="168" t="s">
        <v>784</v>
      </c>
      <c r="H846" s="169">
        <v>6.15</v>
      </c>
      <c r="I846" s="170"/>
      <c r="L846" s="166"/>
      <c r="M846" s="171"/>
      <c r="T846" s="172"/>
      <c r="AT846" s="167" t="s">
        <v>207</v>
      </c>
      <c r="AU846" s="167" t="s">
        <v>86</v>
      </c>
      <c r="AV846" s="14" t="s">
        <v>223</v>
      </c>
      <c r="AW846" s="14" t="s">
        <v>30</v>
      </c>
      <c r="AX846" s="14" t="s">
        <v>73</v>
      </c>
      <c r="AY846" s="167" t="s">
        <v>199</v>
      </c>
    </row>
    <row r="847" spans="2:65" s="12" customFormat="1" ht="12">
      <c r="B847" s="151"/>
      <c r="D847" s="152" t="s">
        <v>207</v>
      </c>
      <c r="E847" s="153" t="s">
        <v>1</v>
      </c>
      <c r="F847" s="154" t="s">
        <v>814</v>
      </c>
      <c r="H847" s="155">
        <v>1.05</v>
      </c>
      <c r="I847" s="156"/>
      <c r="L847" s="151"/>
      <c r="M847" s="157"/>
      <c r="T847" s="158"/>
      <c r="AT847" s="153" t="s">
        <v>207</v>
      </c>
      <c r="AU847" s="153" t="s">
        <v>86</v>
      </c>
      <c r="AV847" s="12" t="s">
        <v>86</v>
      </c>
      <c r="AW847" s="12" t="s">
        <v>30</v>
      </c>
      <c r="AX847" s="12" t="s">
        <v>73</v>
      </c>
      <c r="AY847" s="153" t="s">
        <v>199</v>
      </c>
    </row>
    <row r="848" spans="2:65" s="14" customFormat="1" ht="12">
      <c r="B848" s="166"/>
      <c r="D848" s="152" t="s">
        <v>207</v>
      </c>
      <c r="E848" s="167" t="s">
        <v>1</v>
      </c>
      <c r="F848" s="168" t="s">
        <v>785</v>
      </c>
      <c r="H848" s="169">
        <v>1.05</v>
      </c>
      <c r="I848" s="170"/>
      <c r="L848" s="166"/>
      <c r="M848" s="171"/>
      <c r="T848" s="172"/>
      <c r="AT848" s="167" t="s">
        <v>207</v>
      </c>
      <c r="AU848" s="167" t="s">
        <v>86</v>
      </c>
      <c r="AV848" s="14" t="s">
        <v>223</v>
      </c>
      <c r="AW848" s="14" t="s">
        <v>30</v>
      </c>
      <c r="AX848" s="14" t="s">
        <v>73</v>
      </c>
      <c r="AY848" s="167" t="s">
        <v>199</v>
      </c>
    </row>
    <row r="849" spans="2:65" s="12" customFormat="1" ht="12">
      <c r="B849" s="151"/>
      <c r="D849" s="152" t="s">
        <v>207</v>
      </c>
      <c r="E849" s="153" t="s">
        <v>1</v>
      </c>
      <c r="F849" s="154" t="s">
        <v>813</v>
      </c>
      <c r="H849" s="155">
        <v>4.5</v>
      </c>
      <c r="I849" s="156"/>
      <c r="L849" s="151"/>
      <c r="M849" s="157"/>
      <c r="T849" s="158"/>
      <c r="AT849" s="153" t="s">
        <v>207</v>
      </c>
      <c r="AU849" s="153" t="s">
        <v>86</v>
      </c>
      <c r="AV849" s="12" t="s">
        <v>86</v>
      </c>
      <c r="AW849" s="12" t="s">
        <v>30</v>
      </c>
      <c r="AX849" s="12" t="s">
        <v>73</v>
      </c>
      <c r="AY849" s="153" t="s">
        <v>199</v>
      </c>
    </row>
    <row r="850" spans="2:65" s="12" customFormat="1" ht="12">
      <c r="B850" s="151"/>
      <c r="D850" s="152" t="s">
        <v>207</v>
      </c>
      <c r="E850" s="153" t="s">
        <v>1</v>
      </c>
      <c r="F850" s="154" t="s">
        <v>815</v>
      </c>
      <c r="H850" s="155">
        <v>6.2</v>
      </c>
      <c r="I850" s="156"/>
      <c r="L850" s="151"/>
      <c r="M850" s="157"/>
      <c r="T850" s="158"/>
      <c r="AT850" s="153" t="s">
        <v>207</v>
      </c>
      <c r="AU850" s="153" t="s">
        <v>86</v>
      </c>
      <c r="AV850" s="12" t="s">
        <v>86</v>
      </c>
      <c r="AW850" s="12" t="s">
        <v>30</v>
      </c>
      <c r="AX850" s="12" t="s">
        <v>73</v>
      </c>
      <c r="AY850" s="153" t="s">
        <v>199</v>
      </c>
    </row>
    <row r="851" spans="2:65" s="14" customFormat="1" ht="12">
      <c r="B851" s="166"/>
      <c r="D851" s="152" t="s">
        <v>207</v>
      </c>
      <c r="E851" s="167" t="s">
        <v>1</v>
      </c>
      <c r="F851" s="168" t="s">
        <v>736</v>
      </c>
      <c r="H851" s="169">
        <v>10.7</v>
      </c>
      <c r="I851" s="170"/>
      <c r="L851" s="166"/>
      <c r="M851" s="171"/>
      <c r="T851" s="172"/>
      <c r="AT851" s="167" t="s">
        <v>207</v>
      </c>
      <c r="AU851" s="167" t="s">
        <v>86</v>
      </c>
      <c r="AV851" s="14" t="s">
        <v>223</v>
      </c>
      <c r="AW851" s="14" t="s">
        <v>30</v>
      </c>
      <c r="AX851" s="14" t="s">
        <v>73</v>
      </c>
      <c r="AY851" s="167" t="s">
        <v>199</v>
      </c>
    </row>
    <row r="852" spans="2:65" s="12" customFormat="1" ht="12">
      <c r="B852" s="151"/>
      <c r="D852" s="152" t="s">
        <v>207</v>
      </c>
      <c r="E852" s="153" t="s">
        <v>1</v>
      </c>
      <c r="F852" s="154" t="s">
        <v>816</v>
      </c>
      <c r="H852" s="155">
        <v>3</v>
      </c>
      <c r="I852" s="156"/>
      <c r="L852" s="151"/>
      <c r="M852" s="157"/>
      <c r="T852" s="158"/>
      <c r="AT852" s="153" t="s">
        <v>207</v>
      </c>
      <c r="AU852" s="153" t="s">
        <v>86</v>
      </c>
      <c r="AV852" s="12" t="s">
        <v>86</v>
      </c>
      <c r="AW852" s="12" t="s">
        <v>30</v>
      </c>
      <c r="AX852" s="12" t="s">
        <v>73</v>
      </c>
      <c r="AY852" s="153" t="s">
        <v>199</v>
      </c>
    </row>
    <row r="853" spans="2:65" s="14" customFormat="1" ht="12">
      <c r="B853" s="166"/>
      <c r="D853" s="152" t="s">
        <v>207</v>
      </c>
      <c r="E853" s="167" t="s">
        <v>1</v>
      </c>
      <c r="F853" s="168" t="s">
        <v>731</v>
      </c>
      <c r="H853" s="169">
        <v>3</v>
      </c>
      <c r="I853" s="170"/>
      <c r="L853" s="166"/>
      <c r="M853" s="171"/>
      <c r="T853" s="172"/>
      <c r="AT853" s="167" t="s">
        <v>207</v>
      </c>
      <c r="AU853" s="167" t="s">
        <v>86</v>
      </c>
      <c r="AV853" s="14" t="s">
        <v>223</v>
      </c>
      <c r="AW853" s="14" t="s">
        <v>30</v>
      </c>
      <c r="AX853" s="14" t="s">
        <v>73</v>
      </c>
      <c r="AY853" s="167" t="s">
        <v>199</v>
      </c>
    </row>
    <row r="854" spans="2:65" s="12" customFormat="1" ht="12">
      <c r="B854" s="151"/>
      <c r="D854" s="152" t="s">
        <v>207</v>
      </c>
      <c r="E854" s="153" t="s">
        <v>1</v>
      </c>
      <c r="F854" s="154" t="s">
        <v>817</v>
      </c>
      <c r="H854" s="155">
        <v>1.0449999999999999</v>
      </c>
      <c r="I854" s="156"/>
      <c r="L854" s="151"/>
      <c r="M854" s="157"/>
      <c r="T854" s="158"/>
      <c r="AT854" s="153" t="s">
        <v>207</v>
      </c>
      <c r="AU854" s="153" t="s">
        <v>86</v>
      </c>
      <c r="AV854" s="12" t="s">
        <v>86</v>
      </c>
      <c r="AW854" s="12" t="s">
        <v>30</v>
      </c>
      <c r="AX854" s="12" t="s">
        <v>73</v>
      </c>
      <c r="AY854" s="153" t="s">
        <v>199</v>
      </c>
    </row>
    <row r="855" spans="2:65" s="14" customFormat="1" ht="12">
      <c r="B855" s="166"/>
      <c r="D855" s="152" t="s">
        <v>207</v>
      </c>
      <c r="E855" s="167" t="s">
        <v>1</v>
      </c>
      <c r="F855" s="168" t="s">
        <v>818</v>
      </c>
      <c r="H855" s="169">
        <v>1.0449999999999999</v>
      </c>
      <c r="I855" s="170"/>
      <c r="L855" s="166"/>
      <c r="M855" s="171"/>
      <c r="T855" s="172"/>
      <c r="AT855" s="167" t="s">
        <v>207</v>
      </c>
      <c r="AU855" s="167" t="s">
        <v>86</v>
      </c>
      <c r="AV855" s="14" t="s">
        <v>223</v>
      </c>
      <c r="AW855" s="14" t="s">
        <v>30</v>
      </c>
      <c r="AX855" s="14" t="s">
        <v>73</v>
      </c>
      <c r="AY855" s="167" t="s">
        <v>199</v>
      </c>
    </row>
    <row r="856" spans="2:65" s="13" customFormat="1" ht="12">
      <c r="B856" s="159"/>
      <c r="D856" s="152" t="s">
        <v>207</v>
      </c>
      <c r="E856" s="160" t="s">
        <v>1</v>
      </c>
      <c r="F856" s="161" t="s">
        <v>209</v>
      </c>
      <c r="H856" s="162">
        <v>21.945</v>
      </c>
      <c r="I856" s="163"/>
      <c r="L856" s="159"/>
      <c r="M856" s="164"/>
      <c r="T856" s="165"/>
      <c r="AT856" s="160" t="s">
        <v>207</v>
      </c>
      <c r="AU856" s="160" t="s">
        <v>86</v>
      </c>
      <c r="AV856" s="13" t="s">
        <v>205</v>
      </c>
      <c r="AW856" s="13" t="s">
        <v>30</v>
      </c>
      <c r="AX856" s="13" t="s">
        <v>80</v>
      </c>
      <c r="AY856" s="160" t="s">
        <v>199</v>
      </c>
    </row>
    <row r="857" spans="2:65" s="1" customFormat="1" ht="21.75" customHeight="1">
      <c r="B857" s="32"/>
      <c r="C857" s="137" t="s">
        <v>823</v>
      </c>
      <c r="D857" s="137" t="s">
        <v>201</v>
      </c>
      <c r="E857" s="138" t="s">
        <v>824</v>
      </c>
      <c r="F857" s="139" t="s">
        <v>825</v>
      </c>
      <c r="G857" s="140" t="s">
        <v>204</v>
      </c>
      <c r="H857" s="141">
        <v>12.667999999999999</v>
      </c>
      <c r="I857" s="142"/>
      <c r="J857" s="143">
        <f>ROUND(I857*H857,2)</f>
        <v>0</v>
      </c>
      <c r="K857" s="144"/>
      <c r="L857" s="32"/>
      <c r="M857" s="145" t="s">
        <v>1</v>
      </c>
      <c r="N857" s="146" t="s">
        <v>39</v>
      </c>
      <c r="P857" s="147">
        <f>O857*H857</f>
        <v>0</v>
      </c>
      <c r="Q857" s="147">
        <v>4.3800000000000002E-3</v>
      </c>
      <c r="R857" s="147">
        <f>Q857*H857</f>
        <v>5.5485840000000002E-2</v>
      </c>
      <c r="S857" s="147">
        <v>0</v>
      </c>
      <c r="T857" s="148">
        <f>S857*H857</f>
        <v>0</v>
      </c>
      <c r="AR857" s="149" t="s">
        <v>205</v>
      </c>
      <c r="AT857" s="149" t="s">
        <v>201</v>
      </c>
      <c r="AU857" s="149" t="s">
        <v>86</v>
      </c>
      <c r="AY857" s="17" t="s">
        <v>199</v>
      </c>
      <c r="BE857" s="150">
        <f>IF(N857="základní",J857,0)</f>
        <v>0</v>
      </c>
      <c r="BF857" s="150">
        <f>IF(N857="snížená",J857,0)</f>
        <v>0</v>
      </c>
      <c r="BG857" s="150">
        <f>IF(N857="zákl. přenesená",J857,0)</f>
        <v>0</v>
      </c>
      <c r="BH857" s="150">
        <f>IF(N857="sníž. přenesená",J857,0)</f>
        <v>0</v>
      </c>
      <c r="BI857" s="150">
        <f>IF(N857="nulová",J857,0)</f>
        <v>0</v>
      </c>
      <c r="BJ857" s="17" t="s">
        <v>86</v>
      </c>
      <c r="BK857" s="150">
        <f>ROUND(I857*H857,2)</f>
        <v>0</v>
      </c>
      <c r="BL857" s="17" t="s">
        <v>205</v>
      </c>
      <c r="BM857" s="149" t="s">
        <v>3437</v>
      </c>
    </row>
    <row r="858" spans="2:65" s="12" customFormat="1" ht="12">
      <c r="B858" s="151"/>
      <c r="D858" s="152" t="s">
        <v>207</v>
      </c>
      <c r="E858" s="153" t="s">
        <v>1</v>
      </c>
      <c r="F858" s="154" t="s">
        <v>827</v>
      </c>
      <c r="H858" s="155">
        <v>1.264</v>
      </c>
      <c r="I858" s="156"/>
      <c r="L858" s="151"/>
      <c r="M858" s="157"/>
      <c r="T858" s="158"/>
      <c r="AT858" s="153" t="s">
        <v>207</v>
      </c>
      <c r="AU858" s="153" t="s">
        <v>86</v>
      </c>
      <c r="AV858" s="12" t="s">
        <v>86</v>
      </c>
      <c r="AW858" s="12" t="s">
        <v>30</v>
      </c>
      <c r="AX858" s="12" t="s">
        <v>73</v>
      </c>
      <c r="AY858" s="153" t="s">
        <v>199</v>
      </c>
    </row>
    <row r="859" spans="2:65" s="12" customFormat="1" ht="12">
      <c r="B859" s="151"/>
      <c r="D859" s="152" t="s">
        <v>207</v>
      </c>
      <c r="E859" s="153" t="s">
        <v>1</v>
      </c>
      <c r="F859" s="154" t="s">
        <v>828</v>
      </c>
      <c r="H859" s="155">
        <v>7.1520000000000001</v>
      </c>
      <c r="I859" s="156"/>
      <c r="L859" s="151"/>
      <c r="M859" s="157"/>
      <c r="T859" s="158"/>
      <c r="AT859" s="153" t="s">
        <v>207</v>
      </c>
      <c r="AU859" s="153" t="s">
        <v>86</v>
      </c>
      <c r="AV859" s="12" t="s">
        <v>86</v>
      </c>
      <c r="AW859" s="12" t="s">
        <v>30</v>
      </c>
      <c r="AX859" s="12" t="s">
        <v>73</v>
      </c>
      <c r="AY859" s="153" t="s">
        <v>199</v>
      </c>
    </row>
    <row r="860" spans="2:65" s="12" customFormat="1" ht="12">
      <c r="B860" s="151"/>
      <c r="D860" s="152" t="s">
        <v>207</v>
      </c>
      <c r="E860" s="153" t="s">
        <v>1</v>
      </c>
      <c r="F860" s="154" t="s">
        <v>829</v>
      </c>
      <c r="H860" s="155">
        <v>3.1080000000000001</v>
      </c>
      <c r="I860" s="156"/>
      <c r="L860" s="151"/>
      <c r="M860" s="157"/>
      <c r="T860" s="158"/>
      <c r="AT860" s="153" t="s">
        <v>207</v>
      </c>
      <c r="AU860" s="153" t="s">
        <v>86</v>
      </c>
      <c r="AV860" s="12" t="s">
        <v>86</v>
      </c>
      <c r="AW860" s="12" t="s">
        <v>30</v>
      </c>
      <c r="AX860" s="12" t="s">
        <v>73</v>
      </c>
      <c r="AY860" s="153" t="s">
        <v>199</v>
      </c>
    </row>
    <row r="861" spans="2:65" s="12" customFormat="1" ht="12">
      <c r="B861" s="151"/>
      <c r="D861" s="152" t="s">
        <v>207</v>
      </c>
      <c r="E861" s="153" t="s">
        <v>1</v>
      </c>
      <c r="F861" s="154" t="s">
        <v>830</v>
      </c>
      <c r="H861" s="155">
        <v>1.1439999999999999</v>
      </c>
      <c r="I861" s="156"/>
      <c r="L861" s="151"/>
      <c r="M861" s="157"/>
      <c r="T861" s="158"/>
      <c r="AT861" s="153" t="s">
        <v>207</v>
      </c>
      <c r="AU861" s="153" t="s">
        <v>86</v>
      </c>
      <c r="AV861" s="12" t="s">
        <v>86</v>
      </c>
      <c r="AW861" s="12" t="s">
        <v>30</v>
      </c>
      <c r="AX861" s="12" t="s">
        <v>73</v>
      </c>
      <c r="AY861" s="153" t="s">
        <v>199</v>
      </c>
    </row>
    <row r="862" spans="2:65" s="13" customFormat="1" ht="12">
      <c r="B862" s="159"/>
      <c r="D862" s="152" t="s">
        <v>207</v>
      </c>
      <c r="E862" s="160" t="s">
        <v>1</v>
      </c>
      <c r="F862" s="161" t="s">
        <v>831</v>
      </c>
      <c r="H862" s="162">
        <v>12.667999999999999</v>
      </c>
      <c r="I862" s="163"/>
      <c r="L862" s="159"/>
      <c r="M862" s="164"/>
      <c r="T862" s="165"/>
      <c r="AT862" s="160" t="s">
        <v>207</v>
      </c>
      <c r="AU862" s="160" t="s">
        <v>86</v>
      </c>
      <c r="AV862" s="13" t="s">
        <v>205</v>
      </c>
      <c r="AW862" s="13" t="s">
        <v>30</v>
      </c>
      <c r="AX862" s="13" t="s">
        <v>80</v>
      </c>
      <c r="AY862" s="160" t="s">
        <v>199</v>
      </c>
    </row>
    <row r="863" spans="2:65" s="1" customFormat="1" ht="24.25" customHeight="1">
      <c r="B863" s="32"/>
      <c r="C863" s="137" t="s">
        <v>832</v>
      </c>
      <c r="D863" s="137" t="s">
        <v>201</v>
      </c>
      <c r="E863" s="138" t="s">
        <v>833</v>
      </c>
      <c r="F863" s="139" t="s">
        <v>834</v>
      </c>
      <c r="G863" s="140" t="s">
        <v>204</v>
      </c>
      <c r="H863" s="141">
        <v>260.04599999999999</v>
      </c>
      <c r="I863" s="142"/>
      <c r="J863" s="143">
        <f>ROUND(I863*H863,2)</f>
        <v>0</v>
      </c>
      <c r="K863" s="144"/>
      <c r="L863" s="32"/>
      <c r="M863" s="145" t="s">
        <v>1</v>
      </c>
      <c r="N863" s="146" t="s">
        <v>39</v>
      </c>
      <c r="P863" s="147">
        <f>O863*H863</f>
        <v>0</v>
      </c>
      <c r="Q863" s="147">
        <v>2.5300000000000001E-3</v>
      </c>
      <c r="R863" s="147">
        <f>Q863*H863</f>
        <v>0.65791637999999997</v>
      </c>
      <c r="S863" s="147">
        <v>0</v>
      </c>
      <c r="T863" s="148">
        <f>S863*H863</f>
        <v>0</v>
      </c>
      <c r="AR863" s="149" t="s">
        <v>205</v>
      </c>
      <c r="AT863" s="149" t="s">
        <v>201</v>
      </c>
      <c r="AU863" s="149" t="s">
        <v>86</v>
      </c>
      <c r="AY863" s="17" t="s">
        <v>199</v>
      </c>
      <c r="BE863" s="150">
        <f>IF(N863="základní",J863,0)</f>
        <v>0</v>
      </c>
      <c r="BF863" s="150">
        <f>IF(N863="snížená",J863,0)</f>
        <v>0</v>
      </c>
      <c r="BG863" s="150">
        <f>IF(N863="zákl. přenesená",J863,0)</f>
        <v>0</v>
      </c>
      <c r="BH863" s="150">
        <f>IF(N863="sníž. přenesená",J863,0)</f>
        <v>0</v>
      </c>
      <c r="BI863" s="150">
        <f>IF(N863="nulová",J863,0)</f>
        <v>0</v>
      </c>
      <c r="BJ863" s="17" t="s">
        <v>86</v>
      </c>
      <c r="BK863" s="150">
        <f>ROUND(I863*H863,2)</f>
        <v>0</v>
      </c>
      <c r="BL863" s="17" t="s">
        <v>205</v>
      </c>
      <c r="BM863" s="149" t="s">
        <v>3438</v>
      </c>
    </row>
    <row r="864" spans="2:65" s="12" customFormat="1" ht="12">
      <c r="B864" s="151"/>
      <c r="D864" s="152" t="s">
        <v>207</v>
      </c>
      <c r="E864" s="153" t="s">
        <v>1</v>
      </c>
      <c r="F864" s="154" t="s">
        <v>728</v>
      </c>
      <c r="H864" s="155">
        <v>40.35</v>
      </c>
      <c r="I864" s="156"/>
      <c r="L864" s="151"/>
      <c r="M864" s="157"/>
      <c r="T864" s="158"/>
      <c r="AT864" s="153" t="s">
        <v>207</v>
      </c>
      <c r="AU864" s="153" t="s">
        <v>86</v>
      </c>
      <c r="AV864" s="12" t="s">
        <v>86</v>
      </c>
      <c r="AW864" s="12" t="s">
        <v>30</v>
      </c>
      <c r="AX864" s="12" t="s">
        <v>73</v>
      </c>
      <c r="AY864" s="153" t="s">
        <v>199</v>
      </c>
    </row>
    <row r="865" spans="2:51" s="12" customFormat="1" ht="12">
      <c r="B865" s="151"/>
      <c r="D865" s="152" t="s">
        <v>207</v>
      </c>
      <c r="E865" s="153" t="s">
        <v>1</v>
      </c>
      <c r="F865" s="154" t="s">
        <v>729</v>
      </c>
      <c r="H865" s="155">
        <v>17.25</v>
      </c>
      <c r="I865" s="156"/>
      <c r="L865" s="151"/>
      <c r="M865" s="157"/>
      <c r="T865" s="158"/>
      <c r="AT865" s="153" t="s">
        <v>207</v>
      </c>
      <c r="AU865" s="153" t="s">
        <v>86</v>
      </c>
      <c r="AV865" s="12" t="s">
        <v>86</v>
      </c>
      <c r="AW865" s="12" t="s">
        <v>30</v>
      </c>
      <c r="AX865" s="12" t="s">
        <v>73</v>
      </c>
      <c r="AY865" s="153" t="s">
        <v>199</v>
      </c>
    </row>
    <row r="866" spans="2:51" s="12" customFormat="1" ht="12">
      <c r="B866" s="151"/>
      <c r="D866" s="152" t="s">
        <v>207</v>
      </c>
      <c r="E866" s="153" t="s">
        <v>1</v>
      </c>
      <c r="F866" s="154" t="s">
        <v>730</v>
      </c>
      <c r="H866" s="155">
        <v>-4.6040000000000001</v>
      </c>
      <c r="I866" s="156"/>
      <c r="L866" s="151"/>
      <c r="M866" s="157"/>
      <c r="T866" s="158"/>
      <c r="AT866" s="153" t="s">
        <v>207</v>
      </c>
      <c r="AU866" s="153" t="s">
        <v>86</v>
      </c>
      <c r="AV866" s="12" t="s">
        <v>86</v>
      </c>
      <c r="AW866" s="12" t="s">
        <v>30</v>
      </c>
      <c r="AX866" s="12" t="s">
        <v>73</v>
      </c>
      <c r="AY866" s="153" t="s">
        <v>199</v>
      </c>
    </row>
    <row r="867" spans="2:51" s="14" customFormat="1" ht="12">
      <c r="B867" s="166"/>
      <c r="D867" s="152" t="s">
        <v>207</v>
      </c>
      <c r="E867" s="167" t="s">
        <v>1</v>
      </c>
      <c r="F867" s="168" t="s">
        <v>731</v>
      </c>
      <c r="H867" s="169">
        <v>52.996000000000002</v>
      </c>
      <c r="I867" s="170"/>
      <c r="L867" s="166"/>
      <c r="M867" s="171"/>
      <c r="T867" s="172"/>
      <c r="AT867" s="167" t="s">
        <v>207</v>
      </c>
      <c r="AU867" s="167" t="s">
        <v>86</v>
      </c>
      <c r="AV867" s="14" t="s">
        <v>223</v>
      </c>
      <c r="AW867" s="14" t="s">
        <v>30</v>
      </c>
      <c r="AX867" s="14" t="s">
        <v>73</v>
      </c>
      <c r="AY867" s="167" t="s">
        <v>199</v>
      </c>
    </row>
    <row r="868" spans="2:51" s="12" customFormat="1" ht="12">
      <c r="B868" s="151"/>
      <c r="D868" s="152" t="s">
        <v>207</v>
      </c>
      <c r="E868" s="153" t="s">
        <v>1</v>
      </c>
      <c r="F868" s="154" t="s">
        <v>728</v>
      </c>
      <c r="H868" s="155">
        <v>40.35</v>
      </c>
      <c r="I868" s="156"/>
      <c r="L868" s="151"/>
      <c r="M868" s="157"/>
      <c r="T868" s="158"/>
      <c r="AT868" s="153" t="s">
        <v>207</v>
      </c>
      <c r="AU868" s="153" t="s">
        <v>86</v>
      </c>
      <c r="AV868" s="12" t="s">
        <v>86</v>
      </c>
      <c r="AW868" s="12" t="s">
        <v>30</v>
      </c>
      <c r="AX868" s="12" t="s">
        <v>73</v>
      </c>
      <c r="AY868" s="153" t="s">
        <v>199</v>
      </c>
    </row>
    <row r="869" spans="2:51" s="12" customFormat="1" ht="12">
      <c r="B869" s="151"/>
      <c r="D869" s="152" t="s">
        <v>207</v>
      </c>
      <c r="E869" s="153" t="s">
        <v>1</v>
      </c>
      <c r="F869" s="154" t="s">
        <v>729</v>
      </c>
      <c r="H869" s="155">
        <v>17.25</v>
      </c>
      <c r="I869" s="156"/>
      <c r="L869" s="151"/>
      <c r="M869" s="157"/>
      <c r="T869" s="158"/>
      <c r="AT869" s="153" t="s">
        <v>207</v>
      </c>
      <c r="AU869" s="153" t="s">
        <v>86</v>
      </c>
      <c r="AV869" s="12" t="s">
        <v>86</v>
      </c>
      <c r="AW869" s="12" t="s">
        <v>30</v>
      </c>
      <c r="AX869" s="12" t="s">
        <v>73</v>
      </c>
      <c r="AY869" s="153" t="s">
        <v>199</v>
      </c>
    </row>
    <row r="870" spans="2:51" s="12" customFormat="1" ht="12">
      <c r="B870" s="151"/>
      <c r="D870" s="152" t="s">
        <v>207</v>
      </c>
      <c r="E870" s="153" t="s">
        <v>1</v>
      </c>
      <c r="F870" s="154" t="s">
        <v>732</v>
      </c>
      <c r="H870" s="155">
        <v>-2.153</v>
      </c>
      <c r="I870" s="156"/>
      <c r="L870" s="151"/>
      <c r="M870" s="157"/>
      <c r="T870" s="158"/>
      <c r="AT870" s="153" t="s">
        <v>207</v>
      </c>
      <c r="AU870" s="153" t="s">
        <v>86</v>
      </c>
      <c r="AV870" s="12" t="s">
        <v>86</v>
      </c>
      <c r="AW870" s="12" t="s">
        <v>30</v>
      </c>
      <c r="AX870" s="12" t="s">
        <v>73</v>
      </c>
      <c r="AY870" s="153" t="s">
        <v>199</v>
      </c>
    </row>
    <row r="871" spans="2:51" s="14" customFormat="1" ht="12">
      <c r="B871" s="166"/>
      <c r="D871" s="152" t="s">
        <v>207</v>
      </c>
      <c r="E871" s="167" t="s">
        <v>1</v>
      </c>
      <c r="F871" s="168" t="s">
        <v>731</v>
      </c>
      <c r="H871" s="169">
        <v>55.447000000000003</v>
      </c>
      <c r="I871" s="170"/>
      <c r="L871" s="166"/>
      <c r="M871" s="171"/>
      <c r="T871" s="172"/>
      <c r="AT871" s="167" t="s">
        <v>207</v>
      </c>
      <c r="AU871" s="167" t="s">
        <v>86</v>
      </c>
      <c r="AV871" s="14" t="s">
        <v>223</v>
      </c>
      <c r="AW871" s="14" t="s">
        <v>30</v>
      </c>
      <c r="AX871" s="14" t="s">
        <v>73</v>
      </c>
      <c r="AY871" s="167" t="s">
        <v>199</v>
      </c>
    </row>
    <row r="872" spans="2:51" s="12" customFormat="1" ht="12">
      <c r="B872" s="151"/>
      <c r="D872" s="152" t="s">
        <v>207</v>
      </c>
      <c r="E872" s="153" t="s">
        <v>1</v>
      </c>
      <c r="F872" s="154" t="s">
        <v>733</v>
      </c>
      <c r="H872" s="155">
        <v>71.400000000000006</v>
      </c>
      <c r="I872" s="156"/>
      <c r="L872" s="151"/>
      <c r="M872" s="157"/>
      <c r="T872" s="158"/>
      <c r="AT872" s="153" t="s">
        <v>207</v>
      </c>
      <c r="AU872" s="153" t="s">
        <v>86</v>
      </c>
      <c r="AV872" s="12" t="s">
        <v>86</v>
      </c>
      <c r="AW872" s="12" t="s">
        <v>30</v>
      </c>
      <c r="AX872" s="12" t="s">
        <v>73</v>
      </c>
      <c r="AY872" s="153" t="s">
        <v>199</v>
      </c>
    </row>
    <row r="873" spans="2:51" s="12" customFormat="1" ht="12">
      <c r="B873" s="151"/>
      <c r="D873" s="152" t="s">
        <v>207</v>
      </c>
      <c r="E873" s="153" t="s">
        <v>1</v>
      </c>
      <c r="F873" s="154" t="s">
        <v>734</v>
      </c>
      <c r="H873" s="155">
        <v>-12.71</v>
      </c>
      <c r="I873" s="156"/>
      <c r="L873" s="151"/>
      <c r="M873" s="157"/>
      <c r="T873" s="158"/>
      <c r="AT873" s="153" t="s">
        <v>207</v>
      </c>
      <c r="AU873" s="153" t="s">
        <v>86</v>
      </c>
      <c r="AV873" s="12" t="s">
        <v>86</v>
      </c>
      <c r="AW873" s="12" t="s">
        <v>30</v>
      </c>
      <c r="AX873" s="12" t="s">
        <v>73</v>
      </c>
      <c r="AY873" s="153" t="s">
        <v>199</v>
      </c>
    </row>
    <row r="874" spans="2:51" s="12" customFormat="1" ht="12">
      <c r="B874" s="151"/>
      <c r="D874" s="152" t="s">
        <v>207</v>
      </c>
      <c r="E874" s="153" t="s">
        <v>1</v>
      </c>
      <c r="F874" s="154" t="s">
        <v>735</v>
      </c>
      <c r="H874" s="155">
        <v>-6.6829999999999998</v>
      </c>
      <c r="I874" s="156"/>
      <c r="L874" s="151"/>
      <c r="M874" s="157"/>
      <c r="T874" s="158"/>
      <c r="AT874" s="153" t="s">
        <v>207</v>
      </c>
      <c r="AU874" s="153" t="s">
        <v>86</v>
      </c>
      <c r="AV874" s="12" t="s">
        <v>86</v>
      </c>
      <c r="AW874" s="12" t="s">
        <v>30</v>
      </c>
      <c r="AX874" s="12" t="s">
        <v>73</v>
      </c>
      <c r="AY874" s="153" t="s">
        <v>199</v>
      </c>
    </row>
    <row r="875" spans="2:51" s="14" customFormat="1" ht="12">
      <c r="B875" s="166"/>
      <c r="D875" s="152" t="s">
        <v>207</v>
      </c>
      <c r="E875" s="167" t="s">
        <v>1</v>
      </c>
      <c r="F875" s="168" t="s">
        <v>736</v>
      </c>
      <c r="H875" s="169">
        <v>52.006999999999998</v>
      </c>
      <c r="I875" s="170"/>
      <c r="L875" s="166"/>
      <c r="M875" s="171"/>
      <c r="T875" s="172"/>
      <c r="AT875" s="167" t="s">
        <v>207</v>
      </c>
      <c r="AU875" s="167" t="s">
        <v>86</v>
      </c>
      <c r="AV875" s="14" t="s">
        <v>223</v>
      </c>
      <c r="AW875" s="14" t="s">
        <v>30</v>
      </c>
      <c r="AX875" s="14" t="s">
        <v>73</v>
      </c>
      <c r="AY875" s="167" t="s">
        <v>199</v>
      </c>
    </row>
    <row r="876" spans="2:51" s="12" customFormat="1" ht="12">
      <c r="B876" s="151"/>
      <c r="D876" s="152" t="s">
        <v>207</v>
      </c>
      <c r="E876" s="153" t="s">
        <v>1</v>
      </c>
      <c r="F876" s="154" t="s">
        <v>733</v>
      </c>
      <c r="H876" s="155">
        <v>71.400000000000006</v>
      </c>
      <c r="I876" s="156"/>
      <c r="L876" s="151"/>
      <c r="M876" s="157"/>
      <c r="T876" s="158"/>
      <c r="AT876" s="153" t="s">
        <v>207</v>
      </c>
      <c r="AU876" s="153" t="s">
        <v>86</v>
      </c>
      <c r="AV876" s="12" t="s">
        <v>86</v>
      </c>
      <c r="AW876" s="12" t="s">
        <v>30</v>
      </c>
      <c r="AX876" s="12" t="s">
        <v>73</v>
      </c>
      <c r="AY876" s="153" t="s">
        <v>199</v>
      </c>
    </row>
    <row r="877" spans="2:51" s="12" customFormat="1" ht="12">
      <c r="B877" s="151"/>
      <c r="D877" s="152" t="s">
        <v>207</v>
      </c>
      <c r="E877" s="153" t="s">
        <v>1</v>
      </c>
      <c r="F877" s="154" t="s">
        <v>737</v>
      </c>
      <c r="H877" s="155">
        <v>6.3</v>
      </c>
      <c r="I877" s="156"/>
      <c r="L877" s="151"/>
      <c r="M877" s="157"/>
      <c r="T877" s="158"/>
      <c r="AT877" s="153" t="s">
        <v>207</v>
      </c>
      <c r="AU877" s="153" t="s">
        <v>86</v>
      </c>
      <c r="AV877" s="12" t="s">
        <v>86</v>
      </c>
      <c r="AW877" s="12" t="s">
        <v>30</v>
      </c>
      <c r="AX877" s="12" t="s">
        <v>73</v>
      </c>
      <c r="AY877" s="153" t="s">
        <v>199</v>
      </c>
    </row>
    <row r="878" spans="2:51" s="12" customFormat="1" ht="12">
      <c r="B878" s="151"/>
      <c r="D878" s="152" t="s">
        <v>207</v>
      </c>
      <c r="E878" s="153" t="s">
        <v>1</v>
      </c>
      <c r="F878" s="154" t="s">
        <v>735</v>
      </c>
      <c r="H878" s="155">
        <v>-6.6829999999999998</v>
      </c>
      <c r="I878" s="156"/>
      <c r="L878" s="151"/>
      <c r="M878" s="157"/>
      <c r="T878" s="158"/>
      <c r="AT878" s="153" t="s">
        <v>207</v>
      </c>
      <c r="AU878" s="153" t="s">
        <v>86</v>
      </c>
      <c r="AV878" s="12" t="s">
        <v>86</v>
      </c>
      <c r="AW878" s="12" t="s">
        <v>30</v>
      </c>
      <c r="AX878" s="12" t="s">
        <v>73</v>
      </c>
      <c r="AY878" s="153" t="s">
        <v>199</v>
      </c>
    </row>
    <row r="879" spans="2:51" s="12" customFormat="1" ht="12">
      <c r="B879" s="151"/>
      <c r="D879" s="152" t="s">
        <v>207</v>
      </c>
      <c r="E879" s="153" t="s">
        <v>1</v>
      </c>
      <c r="F879" s="154" t="s">
        <v>738</v>
      </c>
      <c r="H879" s="155">
        <v>-3.383</v>
      </c>
      <c r="I879" s="156"/>
      <c r="L879" s="151"/>
      <c r="M879" s="157"/>
      <c r="T879" s="158"/>
      <c r="AT879" s="153" t="s">
        <v>207</v>
      </c>
      <c r="AU879" s="153" t="s">
        <v>86</v>
      </c>
      <c r="AV879" s="12" t="s">
        <v>86</v>
      </c>
      <c r="AW879" s="12" t="s">
        <v>30</v>
      </c>
      <c r="AX879" s="12" t="s">
        <v>73</v>
      </c>
      <c r="AY879" s="153" t="s">
        <v>199</v>
      </c>
    </row>
    <row r="880" spans="2:51" s="14" customFormat="1" ht="12">
      <c r="B880" s="166"/>
      <c r="D880" s="152" t="s">
        <v>207</v>
      </c>
      <c r="E880" s="167" t="s">
        <v>1</v>
      </c>
      <c r="F880" s="168" t="s">
        <v>739</v>
      </c>
      <c r="H880" s="169">
        <v>67.634</v>
      </c>
      <c r="I880" s="170"/>
      <c r="L880" s="166"/>
      <c r="M880" s="171"/>
      <c r="T880" s="172"/>
      <c r="AT880" s="167" t="s">
        <v>207</v>
      </c>
      <c r="AU880" s="167" t="s">
        <v>86</v>
      </c>
      <c r="AV880" s="14" t="s">
        <v>223</v>
      </c>
      <c r="AW880" s="14" t="s">
        <v>30</v>
      </c>
      <c r="AX880" s="14" t="s">
        <v>73</v>
      </c>
      <c r="AY880" s="167" t="s">
        <v>199</v>
      </c>
    </row>
    <row r="881" spans="2:65" s="12" customFormat="1" ht="12">
      <c r="B881" s="151"/>
      <c r="D881" s="152" t="s">
        <v>207</v>
      </c>
      <c r="E881" s="153" t="s">
        <v>1</v>
      </c>
      <c r="F881" s="154" t="s">
        <v>753</v>
      </c>
      <c r="H881" s="155">
        <v>6.9109999999999996</v>
      </c>
      <c r="I881" s="156"/>
      <c r="L881" s="151"/>
      <c r="M881" s="157"/>
      <c r="T881" s="158"/>
      <c r="AT881" s="153" t="s">
        <v>207</v>
      </c>
      <c r="AU881" s="153" t="s">
        <v>86</v>
      </c>
      <c r="AV881" s="12" t="s">
        <v>86</v>
      </c>
      <c r="AW881" s="12" t="s">
        <v>30</v>
      </c>
      <c r="AX881" s="12" t="s">
        <v>73</v>
      </c>
      <c r="AY881" s="153" t="s">
        <v>199</v>
      </c>
    </row>
    <row r="882" spans="2:65" s="12" customFormat="1" ht="12">
      <c r="B882" s="151"/>
      <c r="D882" s="152" t="s">
        <v>207</v>
      </c>
      <c r="E882" s="153" t="s">
        <v>1</v>
      </c>
      <c r="F882" s="154" t="s">
        <v>754</v>
      </c>
      <c r="H882" s="155">
        <v>3.8330000000000002</v>
      </c>
      <c r="I882" s="156"/>
      <c r="L882" s="151"/>
      <c r="M882" s="157"/>
      <c r="T882" s="158"/>
      <c r="AT882" s="153" t="s">
        <v>207</v>
      </c>
      <c r="AU882" s="153" t="s">
        <v>86</v>
      </c>
      <c r="AV882" s="12" t="s">
        <v>86</v>
      </c>
      <c r="AW882" s="12" t="s">
        <v>30</v>
      </c>
      <c r="AX882" s="12" t="s">
        <v>73</v>
      </c>
      <c r="AY882" s="153" t="s">
        <v>199</v>
      </c>
    </row>
    <row r="883" spans="2:65" s="12" customFormat="1" ht="12">
      <c r="B883" s="151"/>
      <c r="D883" s="152" t="s">
        <v>207</v>
      </c>
      <c r="E883" s="153" t="s">
        <v>1</v>
      </c>
      <c r="F883" s="154" t="s">
        <v>755</v>
      </c>
      <c r="H883" s="155">
        <v>5.016</v>
      </c>
      <c r="I883" s="156"/>
      <c r="L883" s="151"/>
      <c r="M883" s="157"/>
      <c r="T883" s="158"/>
      <c r="AT883" s="153" t="s">
        <v>207</v>
      </c>
      <c r="AU883" s="153" t="s">
        <v>86</v>
      </c>
      <c r="AV883" s="12" t="s">
        <v>86</v>
      </c>
      <c r="AW883" s="12" t="s">
        <v>30</v>
      </c>
      <c r="AX883" s="12" t="s">
        <v>73</v>
      </c>
      <c r="AY883" s="153" t="s">
        <v>199</v>
      </c>
    </row>
    <row r="884" spans="2:65" s="12" customFormat="1" ht="12">
      <c r="B884" s="151"/>
      <c r="D884" s="152" t="s">
        <v>207</v>
      </c>
      <c r="E884" s="153" t="s">
        <v>1</v>
      </c>
      <c r="F884" s="154" t="s">
        <v>756</v>
      </c>
      <c r="H884" s="155">
        <v>3.5339999999999998</v>
      </c>
      <c r="I884" s="156"/>
      <c r="L884" s="151"/>
      <c r="M884" s="157"/>
      <c r="T884" s="158"/>
      <c r="AT884" s="153" t="s">
        <v>207</v>
      </c>
      <c r="AU884" s="153" t="s">
        <v>86</v>
      </c>
      <c r="AV884" s="12" t="s">
        <v>86</v>
      </c>
      <c r="AW884" s="12" t="s">
        <v>30</v>
      </c>
      <c r="AX884" s="12" t="s">
        <v>73</v>
      </c>
      <c r="AY884" s="153" t="s">
        <v>199</v>
      </c>
    </row>
    <row r="885" spans="2:65" s="14" customFormat="1" ht="12">
      <c r="B885" s="166"/>
      <c r="D885" s="152" t="s">
        <v>207</v>
      </c>
      <c r="E885" s="167" t="s">
        <v>1</v>
      </c>
      <c r="F885" s="168" t="s">
        <v>836</v>
      </c>
      <c r="H885" s="169">
        <v>19.294</v>
      </c>
      <c r="I885" s="170"/>
      <c r="L885" s="166"/>
      <c r="M885" s="171"/>
      <c r="T885" s="172"/>
      <c r="AT885" s="167" t="s">
        <v>207</v>
      </c>
      <c r="AU885" s="167" t="s">
        <v>86</v>
      </c>
      <c r="AV885" s="14" t="s">
        <v>223</v>
      </c>
      <c r="AW885" s="14" t="s">
        <v>30</v>
      </c>
      <c r="AX885" s="14" t="s">
        <v>73</v>
      </c>
      <c r="AY885" s="167" t="s">
        <v>199</v>
      </c>
    </row>
    <row r="886" spans="2:65" s="12" customFormat="1" ht="12">
      <c r="B886" s="151"/>
      <c r="D886" s="152" t="s">
        <v>207</v>
      </c>
      <c r="E886" s="153" t="s">
        <v>1</v>
      </c>
      <c r="F886" s="154" t="s">
        <v>827</v>
      </c>
      <c r="H886" s="155">
        <v>1.264</v>
      </c>
      <c r="I886" s="156"/>
      <c r="L886" s="151"/>
      <c r="M886" s="157"/>
      <c r="T886" s="158"/>
      <c r="AT886" s="153" t="s">
        <v>207</v>
      </c>
      <c r="AU886" s="153" t="s">
        <v>86</v>
      </c>
      <c r="AV886" s="12" t="s">
        <v>86</v>
      </c>
      <c r="AW886" s="12" t="s">
        <v>30</v>
      </c>
      <c r="AX886" s="12" t="s">
        <v>73</v>
      </c>
      <c r="AY886" s="153" t="s">
        <v>199</v>
      </c>
    </row>
    <row r="887" spans="2:65" s="12" customFormat="1" ht="12">
      <c r="B887" s="151"/>
      <c r="D887" s="152" t="s">
        <v>207</v>
      </c>
      <c r="E887" s="153" t="s">
        <v>1</v>
      </c>
      <c r="F887" s="154" t="s">
        <v>828</v>
      </c>
      <c r="H887" s="155">
        <v>7.1520000000000001</v>
      </c>
      <c r="I887" s="156"/>
      <c r="L887" s="151"/>
      <c r="M887" s="157"/>
      <c r="T887" s="158"/>
      <c r="AT887" s="153" t="s">
        <v>207</v>
      </c>
      <c r="AU887" s="153" t="s">
        <v>86</v>
      </c>
      <c r="AV887" s="12" t="s">
        <v>86</v>
      </c>
      <c r="AW887" s="12" t="s">
        <v>30</v>
      </c>
      <c r="AX887" s="12" t="s">
        <v>73</v>
      </c>
      <c r="AY887" s="153" t="s">
        <v>199</v>
      </c>
    </row>
    <row r="888" spans="2:65" s="12" customFormat="1" ht="12">
      <c r="B888" s="151"/>
      <c r="D888" s="152" t="s">
        <v>207</v>
      </c>
      <c r="E888" s="153" t="s">
        <v>1</v>
      </c>
      <c r="F888" s="154" t="s">
        <v>829</v>
      </c>
      <c r="H888" s="155">
        <v>3.1080000000000001</v>
      </c>
      <c r="I888" s="156"/>
      <c r="L888" s="151"/>
      <c r="M888" s="157"/>
      <c r="T888" s="158"/>
      <c r="AT888" s="153" t="s">
        <v>207</v>
      </c>
      <c r="AU888" s="153" t="s">
        <v>86</v>
      </c>
      <c r="AV888" s="12" t="s">
        <v>86</v>
      </c>
      <c r="AW888" s="12" t="s">
        <v>30</v>
      </c>
      <c r="AX888" s="12" t="s">
        <v>73</v>
      </c>
      <c r="AY888" s="153" t="s">
        <v>199</v>
      </c>
    </row>
    <row r="889" spans="2:65" s="12" customFormat="1" ht="12">
      <c r="B889" s="151"/>
      <c r="D889" s="152" t="s">
        <v>207</v>
      </c>
      <c r="E889" s="153" t="s">
        <v>1</v>
      </c>
      <c r="F889" s="154" t="s">
        <v>830</v>
      </c>
      <c r="H889" s="155">
        <v>1.1439999999999999</v>
      </c>
      <c r="I889" s="156"/>
      <c r="L889" s="151"/>
      <c r="M889" s="157"/>
      <c r="T889" s="158"/>
      <c r="AT889" s="153" t="s">
        <v>207</v>
      </c>
      <c r="AU889" s="153" t="s">
        <v>86</v>
      </c>
      <c r="AV889" s="12" t="s">
        <v>86</v>
      </c>
      <c r="AW889" s="12" t="s">
        <v>30</v>
      </c>
      <c r="AX889" s="12" t="s">
        <v>73</v>
      </c>
      <c r="AY889" s="153" t="s">
        <v>199</v>
      </c>
    </row>
    <row r="890" spans="2:65" s="14" customFormat="1" ht="12">
      <c r="B890" s="166"/>
      <c r="D890" s="152" t="s">
        <v>207</v>
      </c>
      <c r="E890" s="167" t="s">
        <v>1</v>
      </c>
      <c r="F890" s="168" t="s">
        <v>837</v>
      </c>
      <c r="H890" s="169">
        <v>12.667999999999999</v>
      </c>
      <c r="I890" s="170"/>
      <c r="L890" s="166"/>
      <c r="M890" s="171"/>
      <c r="T890" s="172"/>
      <c r="AT890" s="167" t="s">
        <v>207</v>
      </c>
      <c r="AU890" s="167" t="s">
        <v>86</v>
      </c>
      <c r="AV890" s="14" t="s">
        <v>223</v>
      </c>
      <c r="AW890" s="14" t="s">
        <v>30</v>
      </c>
      <c r="AX890" s="14" t="s">
        <v>73</v>
      </c>
      <c r="AY890" s="167" t="s">
        <v>199</v>
      </c>
    </row>
    <row r="891" spans="2:65" s="13" customFormat="1" ht="12">
      <c r="B891" s="159"/>
      <c r="D891" s="152" t="s">
        <v>207</v>
      </c>
      <c r="E891" s="160" t="s">
        <v>1</v>
      </c>
      <c r="F891" s="161" t="s">
        <v>838</v>
      </c>
      <c r="H891" s="162">
        <v>260.04599999999999</v>
      </c>
      <c r="I891" s="163"/>
      <c r="L891" s="159"/>
      <c r="M891" s="164"/>
      <c r="T891" s="165"/>
      <c r="AT891" s="160" t="s">
        <v>207</v>
      </c>
      <c r="AU891" s="160" t="s">
        <v>86</v>
      </c>
      <c r="AV891" s="13" t="s">
        <v>205</v>
      </c>
      <c r="AW891" s="13" t="s">
        <v>30</v>
      </c>
      <c r="AX891" s="13" t="s">
        <v>80</v>
      </c>
      <c r="AY891" s="160" t="s">
        <v>199</v>
      </c>
    </row>
    <row r="892" spans="2:65" s="1" customFormat="1" ht="21.75" customHeight="1">
      <c r="B892" s="32"/>
      <c r="C892" s="137" t="s">
        <v>839</v>
      </c>
      <c r="D892" s="137" t="s">
        <v>201</v>
      </c>
      <c r="E892" s="138" t="s">
        <v>840</v>
      </c>
      <c r="F892" s="139" t="s">
        <v>841</v>
      </c>
      <c r="G892" s="140" t="s">
        <v>204</v>
      </c>
      <c r="H892" s="141">
        <v>38.601999999999997</v>
      </c>
      <c r="I892" s="142"/>
      <c r="J892" s="143">
        <f>ROUND(I892*H892,2)</f>
        <v>0</v>
      </c>
      <c r="K892" s="144"/>
      <c r="L892" s="32"/>
      <c r="M892" s="145" t="s">
        <v>1</v>
      </c>
      <c r="N892" s="146" t="s">
        <v>39</v>
      </c>
      <c r="P892" s="147">
        <f>O892*H892</f>
        <v>0</v>
      </c>
      <c r="Q892" s="147">
        <v>0</v>
      </c>
      <c r="R892" s="147">
        <f>Q892*H892</f>
        <v>0</v>
      </c>
      <c r="S892" s="147">
        <v>1.0000000000000001E-5</v>
      </c>
      <c r="T892" s="148">
        <f>S892*H892</f>
        <v>3.8601999999999999E-4</v>
      </c>
      <c r="AR892" s="149" t="s">
        <v>205</v>
      </c>
      <c r="AT892" s="149" t="s">
        <v>201</v>
      </c>
      <c r="AU892" s="149" t="s">
        <v>86</v>
      </c>
      <c r="AY892" s="17" t="s">
        <v>199</v>
      </c>
      <c r="BE892" s="150">
        <f>IF(N892="základní",J892,0)</f>
        <v>0</v>
      </c>
      <c r="BF892" s="150">
        <f>IF(N892="snížená",J892,0)</f>
        <v>0</v>
      </c>
      <c r="BG892" s="150">
        <f>IF(N892="zákl. přenesená",J892,0)</f>
        <v>0</v>
      </c>
      <c r="BH892" s="150">
        <f>IF(N892="sníž. přenesená",J892,0)</f>
        <v>0</v>
      </c>
      <c r="BI892" s="150">
        <f>IF(N892="nulová",J892,0)</f>
        <v>0</v>
      </c>
      <c r="BJ892" s="17" t="s">
        <v>86</v>
      </c>
      <c r="BK892" s="150">
        <f>ROUND(I892*H892,2)</f>
        <v>0</v>
      </c>
      <c r="BL892" s="17" t="s">
        <v>205</v>
      </c>
      <c r="BM892" s="149" t="s">
        <v>3439</v>
      </c>
    </row>
    <row r="893" spans="2:65" s="12" customFormat="1" ht="12">
      <c r="B893" s="151"/>
      <c r="D893" s="152" t="s">
        <v>207</v>
      </c>
      <c r="E893" s="153" t="s">
        <v>1</v>
      </c>
      <c r="F893" s="154" t="s">
        <v>646</v>
      </c>
      <c r="H893" s="155">
        <v>17.82</v>
      </c>
      <c r="I893" s="156"/>
      <c r="L893" s="151"/>
      <c r="M893" s="157"/>
      <c r="T893" s="158"/>
      <c r="AT893" s="153" t="s">
        <v>207</v>
      </c>
      <c r="AU893" s="153" t="s">
        <v>86</v>
      </c>
      <c r="AV893" s="12" t="s">
        <v>86</v>
      </c>
      <c r="AW893" s="12" t="s">
        <v>30</v>
      </c>
      <c r="AX893" s="12" t="s">
        <v>73</v>
      </c>
      <c r="AY893" s="153" t="s">
        <v>199</v>
      </c>
    </row>
    <row r="894" spans="2:65" s="12" customFormat="1" ht="12">
      <c r="B894" s="151"/>
      <c r="D894" s="152" t="s">
        <v>207</v>
      </c>
      <c r="E894" s="153" t="s">
        <v>1</v>
      </c>
      <c r="F894" s="154" t="s">
        <v>647</v>
      </c>
      <c r="H894" s="155">
        <v>14.477</v>
      </c>
      <c r="I894" s="156"/>
      <c r="L894" s="151"/>
      <c r="M894" s="157"/>
      <c r="T894" s="158"/>
      <c r="AT894" s="153" t="s">
        <v>207</v>
      </c>
      <c r="AU894" s="153" t="s">
        <v>86</v>
      </c>
      <c r="AV894" s="12" t="s">
        <v>86</v>
      </c>
      <c r="AW894" s="12" t="s">
        <v>30</v>
      </c>
      <c r="AX894" s="12" t="s">
        <v>73</v>
      </c>
      <c r="AY894" s="153" t="s">
        <v>199</v>
      </c>
    </row>
    <row r="895" spans="2:65" s="12" customFormat="1" ht="12">
      <c r="B895" s="151"/>
      <c r="D895" s="152" t="s">
        <v>207</v>
      </c>
      <c r="E895" s="153" t="s">
        <v>1</v>
      </c>
      <c r="F895" s="154" t="s">
        <v>648</v>
      </c>
      <c r="H895" s="155">
        <v>2.452</v>
      </c>
      <c r="I895" s="156"/>
      <c r="L895" s="151"/>
      <c r="M895" s="157"/>
      <c r="T895" s="158"/>
      <c r="AT895" s="153" t="s">
        <v>207</v>
      </c>
      <c r="AU895" s="153" t="s">
        <v>86</v>
      </c>
      <c r="AV895" s="12" t="s">
        <v>86</v>
      </c>
      <c r="AW895" s="12" t="s">
        <v>30</v>
      </c>
      <c r="AX895" s="12" t="s">
        <v>73</v>
      </c>
      <c r="AY895" s="153" t="s">
        <v>199</v>
      </c>
    </row>
    <row r="896" spans="2:65" s="12" customFormat="1" ht="12">
      <c r="B896" s="151"/>
      <c r="D896" s="152" t="s">
        <v>207</v>
      </c>
      <c r="E896" s="153" t="s">
        <v>1</v>
      </c>
      <c r="F896" s="154" t="s">
        <v>649</v>
      </c>
      <c r="H896" s="155">
        <v>3.8530000000000002</v>
      </c>
      <c r="I896" s="156"/>
      <c r="L896" s="151"/>
      <c r="M896" s="157"/>
      <c r="T896" s="158"/>
      <c r="AT896" s="153" t="s">
        <v>207</v>
      </c>
      <c r="AU896" s="153" t="s">
        <v>86</v>
      </c>
      <c r="AV896" s="12" t="s">
        <v>86</v>
      </c>
      <c r="AW896" s="12" t="s">
        <v>30</v>
      </c>
      <c r="AX896" s="12" t="s">
        <v>73</v>
      </c>
      <c r="AY896" s="153" t="s">
        <v>199</v>
      </c>
    </row>
    <row r="897" spans="2:65" s="13" customFormat="1" ht="12">
      <c r="B897" s="159"/>
      <c r="D897" s="152" t="s">
        <v>207</v>
      </c>
      <c r="E897" s="160" t="s">
        <v>1</v>
      </c>
      <c r="F897" s="161" t="s">
        <v>843</v>
      </c>
      <c r="H897" s="162">
        <v>38.601999999999997</v>
      </c>
      <c r="I897" s="163"/>
      <c r="L897" s="159"/>
      <c r="M897" s="164"/>
      <c r="T897" s="165"/>
      <c r="AT897" s="160" t="s">
        <v>207</v>
      </c>
      <c r="AU897" s="160" t="s">
        <v>86</v>
      </c>
      <c r="AV897" s="13" t="s">
        <v>205</v>
      </c>
      <c r="AW897" s="13" t="s">
        <v>30</v>
      </c>
      <c r="AX897" s="13" t="s">
        <v>80</v>
      </c>
      <c r="AY897" s="160" t="s">
        <v>199</v>
      </c>
    </row>
    <row r="898" spans="2:65" s="1" customFormat="1" ht="24.25" customHeight="1">
      <c r="B898" s="32"/>
      <c r="C898" s="137" t="s">
        <v>844</v>
      </c>
      <c r="D898" s="137" t="s">
        <v>201</v>
      </c>
      <c r="E898" s="138" t="s">
        <v>845</v>
      </c>
      <c r="F898" s="139" t="s">
        <v>846</v>
      </c>
      <c r="G898" s="140" t="s">
        <v>204</v>
      </c>
      <c r="H898" s="141">
        <v>270.05</v>
      </c>
      <c r="I898" s="142"/>
      <c r="J898" s="143">
        <f>ROUND(I898*H898,2)</f>
        <v>0</v>
      </c>
      <c r="K898" s="144"/>
      <c r="L898" s="32"/>
      <c r="M898" s="145" t="s">
        <v>1</v>
      </c>
      <c r="N898" s="146" t="s">
        <v>39</v>
      </c>
      <c r="P898" s="147">
        <f>O898*H898</f>
        <v>0</v>
      </c>
      <c r="Q898" s="147">
        <v>9.4500000000000001E-2</v>
      </c>
      <c r="R898" s="147">
        <f>Q898*H898</f>
        <v>25.519725000000001</v>
      </c>
      <c r="S898" s="147">
        <v>0</v>
      </c>
      <c r="T898" s="148">
        <f>S898*H898</f>
        <v>0</v>
      </c>
      <c r="AR898" s="149" t="s">
        <v>205</v>
      </c>
      <c r="AT898" s="149" t="s">
        <v>201</v>
      </c>
      <c r="AU898" s="149" t="s">
        <v>86</v>
      </c>
      <c r="AY898" s="17" t="s">
        <v>199</v>
      </c>
      <c r="BE898" s="150">
        <f>IF(N898="základní",J898,0)</f>
        <v>0</v>
      </c>
      <c r="BF898" s="150">
        <f>IF(N898="snížená",J898,0)</f>
        <v>0</v>
      </c>
      <c r="BG898" s="150">
        <f>IF(N898="zákl. přenesená",J898,0)</f>
        <v>0</v>
      </c>
      <c r="BH898" s="150">
        <f>IF(N898="sníž. přenesená",J898,0)</f>
        <v>0</v>
      </c>
      <c r="BI898" s="150">
        <f>IF(N898="nulová",J898,0)</f>
        <v>0</v>
      </c>
      <c r="BJ898" s="17" t="s">
        <v>86</v>
      </c>
      <c r="BK898" s="150">
        <f>ROUND(I898*H898,2)</f>
        <v>0</v>
      </c>
      <c r="BL898" s="17" t="s">
        <v>205</v>
      </c>
      <c r="BM898" s="149" t="s">
        <v>3440</v>
      </c>
    </row>
    <row r="899" spans="2:65" s="12" customFormat="1" ht="12">
      <c r="B899" s="151"/>
      <c r="D899" s="152" t="s">
        <v>207</v>
      </c>
      <c r="E899" s="153" t="s">
        <v>1</v>
      </c>
      <c r="F899" s="154" t="s">
        <v>848</v>
      </c>
      <c r="H899" s="155">
        <v>13.77</v>
      </c>
      <c r="I899" s="156"/>
      <c r="L899" s="151"/>
      <c r="M899" s="157"/>
      <c r="T899" s="158"/>
      <c r="AT899" s="153" t="s">
        <v>207</v>
      </c>
      <c r="AU899" s="153" t="s">
        <v>86</v>
      </c>
      <c r="AV899" s="12" t="s">
        <v>86</v>
      </c>
      <c r="AW899" s="12" t="s">
        <v>30</v>
      </c>
      <c r="AX899" s="12" t="s">
        <v>73</v>
      </c>
      <c r="AY899" s="153" t="s">
        <v>199</v>
      </c>
    </row>
    <row r="900" spans="2:65" s="12" customFormat="1" ht="12">
      <c r="B900" s="151"/>
      <c r="D900" s="152" t="s">
        <v>207</v>
      </c>
      <c r="E900" s="153" t="s">
        <v>1</v>
      </c>
      <c r="F900" s="154" t="s">
        <v>849</v>
      </c>
      <c r="H900" s="155">
        <v>9.7200000000000006</v>
      </c>
      <c r="I900" s="156"/>
      <c r="L900" s="151"/>
      <c r="M900" s="157"/>
      <c r="T900" s="158"/>
      <c r="AT900" s="153" t="s">
        <v>207</v>
      </c>
      <c r="AU900" s="153" t="s">
        <v>86</v>
      </c>
      <c r="AV900" s="12" t="s">
        <v>86</v>
      </c>
      <c r="AW900" s="12" t="s">
        <v>30</v>
      </c>
      <c r="AX900" s="12" t="s">
        <v>73</v>
      </c>
      <c r="AY900" s="153" t="s">
        <v>199</v>
      </c>
    </row>
    <row r="901" spans="2:65" s="12" customFormat="1" ht="12">
      <c r="B901" s="151"/>
      <c r="D901" s="152" t="s">
        <v>207</v>
      </c>
      <c r="E901" s="153" t="s">
        <v>1</v>
      </c>
      <c r="F901" s="154" t="s">
        <v>850</v>
      </c>
      <c r="H901" s="155">
        <v>2.36</v>
      </c>
      <c r="I901" s="156"/>
      <c r="L901" s="151"/>
      <c r="M901" s="157"/>
      <c r="T901" s="158"/>
      <c r="AT901" s="153" t="s">
        <v>207</v>
      </c>
      <c r="AU901" s="153" t="s">
        <v>86</v>
      </c>
      <c r="AV901" s="12" t="s">
        <v>86</v>
      </c>
      <c r="AW901" s="12" t="s">
        <v>30</v>
      </c>
      <c r="AX901" s="12" t="s">
        <v>73</v>
      </c>
      <c r="AY901" s="153" t="s">
        <v>199</v>
      </c>
    </row>
    <row r="902" spans="2:65" s="12" customFormat="1" ht="12">
      <c r="B902" s="151"/>
      <c r="D902" s="152" t="s">
        <v>207</v>
      </c>
      <c r="E902" s="153" t="s">
        <v>1</v>
      </c>
      <c r="F902" s="154" t="s">
        <v>851</v>
      </c>
      <c r="H902" s="155">
        <v>8.4600000000000009</v>
      </c>
      <c r="I902" s="156"/>
      <c r="L902" s="151"/>
      <c r="M902" s="157"/>
      <c r="T902" s="158"/>
      <c r="AT902" s="153" t="s">
        <v>207</v>
      </c>
      <c r="AU902" s="153" t="s">
        <v>86</v>
      </c>
      <c r="AV902" s="12" t="s">
        <v>86</v>
      </c>
      <c r="AW902" s="12" t="s">
        <v>30</v>
      </c>
      <c r="AX902" s="12" t="s">
        <v>73</v>
      </c>
      <c r="AY902" s="153" t="s">
        <v>199</v>
      </c>
    </row>
    <row r="903" spans="2:65" s="12" customFormat="1" ht="12">
      <c r="B903" s="151"/>
      <c r="D903" s="152" t="s">
        <v>207</v>
      </c>
      <c r="E903" s="153" t="s">
        <v>1</v>
      </c>
      <c r="F903" s="154" t="s">
        <v>852</v>
      </c>
      <c r="H903" s="155">
        <v>56.34</v>
      </c>
      <c r="I903" s="156"/>
      <c r="L903" s="151"/>
      <c r="M903" s="157"/>
      <c r="T903" s="158"/>
      <c r="AT903" s="153" t="s">
        <v>207</v>
      </c>
      <c r="AU903" s="153" t="s">
        <v>86</v>
      </c>
      <c r="AV903" s="12" t="s">
        <v>86</v>
      </c>
      <c r="AW903" s="12" t="s">
        <v>30</v>
      </c>
      <c r="AX903" s="12" t="s">
        <v>73</v>
      </c>
      <c r="AY903" s="153" t="s">
        <v>199</v>
      </c>
    </row>
    <row r="904" spans="2:65" s="12" customFormat="1" ht="12">
      <c r="B904" s="151"/>
      <c r="D904" s="152" t="s">
        <v>207</v>
      </c>
      <c r="E904" s="153" t="s">
        <v>1</v>
      </c>
      <c r="F904" s="154" t="s">
        <v>853</v>
      </c>
      <c r="H904" s="155">
        <v>6.57</v>
      </c>
      <c r="I904" s="156"/>
      <c r="L904" s="151"/>
      <c r="M904" s="157"/>
      <c r="T904" s="158"/>
      <c r="AT904" s="153" t="s">
        <v>207</v>
      </c>
      <c r="AU904" s="153" t="s">
        <v>86</v>
      </c>
      <c r="AV904" s="12" t="s">
        <v>86</v>
      </c>
      <c r="AW904" s="12" t="s">
        <v>30</v>
      </c>
      <c r="AX904" s="12" t="s">
        <v>73</v>
      </c>
      <c r="AY904" s="153" t="s">
        <v>199</v>
      </c>
    </row>
    <row r="905" spans="2:65" s="12" customFormat="1" ht="12">
      <c r="B905" s="151"/>
      <c r="D905" s="152" t="s">
        <v>207</v>
      </c>
      <c r="E905" s="153" t="s">
        <v>1</v>
      </c>
      <c r="F905" s="154" t="s">
        <v>854</v>
      </c>
      <c r="H905" s="155">
        <v>6.74</v>
      </c>
      <c r="I905" s="156"/>
      <c r="L905" s="151"/>
      <c r="M905" s="157"/>
      <c r="T905" s="158"/>
      <c r="AT905" s="153" t="s">
        <v>207</v>
      </c>
      <c r="AU905" s="153" t="s">
        <v>86</v>
      </c>
      <c r="AV905" s="12" t="s">
        <v>86</v>
      </c>
      <c r="AW905" s="12" t="s">
        <v>30</v>
      </c>
      <c r="AX905" s="12" t="s">
        <v>73</v>
      </c>
      <c r="AY905" s="153" t="s">
        <v>199</v>
      </c>
    </row>
    <row r="906" spans="2:65" s="12" customFormat="1" ht="12">
      <c r="B906" s="151"/>
      <c r="D906" s="152" t="s">
        <v>207</v>
      </c>
      <c r="E906" s="153" t="s">
        <v>1</v>
      </c>
      <c r="F906" s="154" t="s">
        <v>855</v>
      </c>
      <c r="H906" s="155">
        <v>17.23</v>
      </c>
      <c r="I906" s="156"/>
      <c r="L906" s="151"/>
      <c r="M906" s="157"/>
      <c r="T906" s="158"/>
      <c r="AT906" s="153" t="s">
        <v>207</v>
      </c>
      <c r="AU906" s="153" t="s">
        <v>86</v>
      </c>
      <c r="AV906" s="12" t="s">
        <v>86</v>
      </c>
      <c r="AW906" s="12" t="s">
        <v>30</v>
      </c>
      <c r="AX906" s="12" t="s">
        <v>73</v>
      </c>
      <c r="AY906" s="153" t="s">
        <v>199</v>
      </c>
    </row>
    <row r="907" spans="2:65" s="12" customFormat="1" ht="12">
      <c r="B907" s="151"/>
      <c r="D907" s="152" t="s">
        <v>207</v>
      </c>
      <c r="E907" s="153" t="s">
        <v>1</v>
      </c>
      <c r="F907" s="154" t="s">
        <v>856</v>
      </c>
      <c r="H907" s="155">
        <v>17.23</v>
      </c>
      <c r="I907" s="156"/>
      <c r="L907" s="151"/>
      <c r="M907" s="157"/>
      <c r="T907" s="158"/>
      <c r="AT907" s="153" t="s">
        <v>207</v>
      </c>
      <c r="AU907" s="153" t="s">
        <v>86</v>
      </c>
      <c r="AV907" s="12" t="s">
        <v>86</v>
      </c>
      <c r="AW907" s="12" t="s">
        <v>30</v>
      </c>
      <c r="AX907" s="12" t="s">
        <v>73</v>
      </c>
      <c r="AY907" s="153" t="s">
        <v>199</v>
      </c>
    </row>
    <row r="908" spans="2:65" s="12" customFormat="1" ht="12">
      <c r="B908" s="151"/>
      <c r="D908" s="152" t="s">
        <v>207</v>
      </c>
      <c r="E908" s="153" t="s">
        <v>1</v>
      </c>
      <c r="F908" s="154" t="s">
        <v>857</v>
      </c>
      <c r="H908" s="155">
        <v>6.74</v>
      </c>
      <c r="I908" s="156"/>
      <c r="L908" s="151"/>
      <c r="M908" s="157"/>
      <c r="T908" s="158"/>
      <c r="AT908" s="153" t="s">
        <v>207</v>
      </c>
      <c r="AU908" s="153" t="s">
        <v>86</v>
      </c>
      <c r="AV908" s="12" t="s">
        <v>86</v>
      </c>
      <c r="AW908" s="12" t="s">
        <v>30</v>
      </c>
      <c r="AX908" s="12" t="s">
        <v>73</v>
      </c>
      <c r="AY908" s="153" t="s">
        <v>199</v>
      </c>
    </row>
    <row r="909" spans="2:65" s="12" customFormat="1" ht="12">
      <c r="B909" s="151"/>
      <c r="D909" s="152" t="s">
        <v>207</v>
      </c>
      <c r="E909" s="153" t="s">
        <v>1</v>
      </c>
      <c r="F909" s="154" t="s">
        <v>858</v>
      </c>
      <c r="H909" s="155">
        <v>6.74</v>
      </c>
      <c r="I909" s="156"/>
      <c r="L909" s="151"/>
      <c r="M909" s="157"/>
      <c r="T909" s="158"/>
      <c r="AT909" s="153" t="s">
        <v>207</v>
      </c>
      <c r="AU909" s="153" t="s">
        <v>86</v>
      </c>
      <c r="AV909" s="12" t="s">
        <v>86</v>
      </c>
      <c r="AW909" s="12" t="s">
        <v>30</v>
      </c>
      <c r="AX909" s="12" t="s">
        <v>73</v>
      </c>
      <c r="AY909" s="153" t="s">
        <v>199</v>
      </c>
    </row>
    <row r="910" spans="2:65" s="12" customFormat="1" ht="12">
      <c r="B910" s="151"/>
      <c r="D910" s="152" t="s">
        <v>207</v>
      </c>
      <c r="E910" s="153" t="s">
        <v>1</v>
      </c>
      <c r="F910" s="154" t="s">
        <v>859</v>
      </c>
      <c r="H910" s="155">
        <v>17.23</v>
      </c>
      <c r="I910" s="156"/>
      <c r="L910" s="151"/>
      <c r="M910" s="157"/>
      <c r="T910" s="158"/>
      <c r="AT910" s="153" t="s">
        <v>207</v>
      </c>
      <c r="AU910" s="153" t="s">
        <v>86</v>
      </c>
      <c r="AV910" s="12" t="s">
        <v>86</v>
      </c>
      <c r="AW910" s="12" t="s">
        <v>30</v>
      </c>
      <c r="AX910" s="12" t="s">
        <v>73</v>
      </c>
      <c r="AY910" s="153" t="s">
        <v>199</v>
      </c>
    </row>
    <row r="911" spans="2:65" s="12" customFormat="1" ht="12">
      <c r="B911" s="151"/>
      <c r="D911" s="152" t="s">
        <v>207</v>
      </c>
      <c r="E911" s="153" t="s">
        <v>1</v>
      </c>
      <c r="F911" s="154" t="s">
        <v>860</v>
      </c>
      <c r="H911" s="155">
        <v>19.84</v>
      </c>
      <c r="I911" s="156"/>
      <c r="L911" s="151"/>
      <c r="M911" s="157"/>
      <c r="T911" s="158"/>
      <c r="AT911" s="153" t="s">
        <v>207</v>
      </c>
      <c r="AU911" s="153" t="s">
        <v>86</v>
      </c>
      <c r="AV911" s="12" t="s">
        <v>86</v>
      </c>
      <c r="AW911" s="12" t="s">
        <v>30</v>
      </c>
      <c r="AX911" s="12" t="s">
        <v>73</v>
      </c>
      <c r="AY911" s="153" t="s">
        <v>199</v>
      </c>
    </row>
    <row r="912" spans="2:65" s="12" customFormat="1" ht="12">
      <c r="B912" s="151"/>
      <c r="D912" s="152" t="s">
        <v>207</v>
      </c>
      <c r="E912" s="153" t="s">
        <v>1</v>
      </c>
      <c r="F912" s="154" t="s">
        <v>861</v>
      </c>
      <c r="H912" s="155">
        <v>17.23</v>
      </c>
      <c r="I912" s="156"/>
      <c r="L912" s="151"/>
      <c r="M912" s="157"/>
      <c r="T912" s="158"/>
      <c r="AT912" s="153" t="s">
        <v>207</v>
      </c>
      <c r="AU912" s="153" t="s">
        <v>86</v>
      </c>
      <c r="AV912" s="12" t="s">
        <v>86</v>
      </c>
      <c r="AW912" s="12" t="s">
        <v>30</v>
      </c>
      <c r="AX912" s="12" t="s">
        <v>73</v>
      </c>
      <c r="AY912" s="153" t="s">
        <v>199</v>
      </c>
    </row>
    <row r="913" spans="2:65" s="12" customFormat="1" ht="12">
      <c r="B913" s="151"/>
      <c r="D913" s="152" t="s">
        <v>207</v>
      </c>
      <c r="E913" s="153" t="s">
        <v>1</v>
      </c>
      <c r="F913" s="154" t="s">
        <v>862</v>
      </c>
      <c r="H913" s="155">
        <v>6.74</v>
      </c>
      <c r="I913" s="156"/>
      <c r="L913" s="151"/>
      <c r="M913" s="157"/>
      <c r="T913" s="158"/>
      <c r="AT913" s="153" t="s">
        <v>207</v>
      </c>
      <c r="AU913" s="153" t="s">
        <v>86</v>
      </c>
      <c r="AV913" s="12" t="s">
        <v>86</v>
      </c>
      <c r="AW913" s="12" t="s">
        <v>30</v>
      </c>
      <c r="AX913" s="12" t="s">
        <v>73</v>
      </c>
      <c r="AY913" s="153" t="s">
        <v>199</v>
      </c>
    </row>
    <row r="914" spans="2:65" s="12" customFormat="1" ht="12">
      <c r="B914" s="151"/>
      <c r="D914" s="152" t="s">
        <v>207</v>
      </c>
      <c r="E914" s="153" t="s">
        <v>1</v>
      </c>
      <c r="F914" s="154" t="s">
        <v>863</v>
      </c>
      <c r="H914" s="155">
        <v>6.74</v>
      </c>
      <c r="I914" s="156"/>
      <c r="L914" s="151"/>
      <c r="M914" s="157"/>
      <c r="T914" s="158"/>
      <c r="AT914" s="153" t="s">
        <v>207</v>
      </c>
      <c r="AU914" s="153" t="s">
        <v>86</v>
      </c>
      <c r="AV914" s="12" t="s">
        <v>86</v>
      </c>
      <c r="AW914" s="12" t="s">
        <v>30</v>
      </c>
      <c r="AX914" s="12" t="s">
        <v>73</v>
      </c>
      <c r="AY914" s="153" t="s">
        <v>199</v>
      </c>
    </row>
    <row r="915" spans="2:65" s="12" customFormat="1" ht="12">
      <c r="B915" s="151"/>
      <c r="D915" s="152" t="s">
        <v>207</v>
      </c>
      <c r="E915" s="153" t="s">
        <v>1</v>
      </c>
      <c r="F915" s="154" t="s">
        <v>864</v>
      </c>
      <c r="H915" s="155">
        <v>17.23</v>
      </c>
      <c r="I915" s="156"/>
      <c r="L915" s="151"/>
      <c r="M915" s="157"/>
      <c r="T915" s="158"/>
      <c r="AT915" s="153" t="s">
        <v>207</v>
      </c>
      <c r="AU915" s="153" t="s">
        <v>86</v>
      </c>
      <c r="AV915" s="12" t="s">
        <v>86</v>
      </c>
      <c r="AW915" s="12" t="s">
        <v>30</v>
      </c>
      <c r="AX915" s="12" t="s">
        <v>73</v>
      </c>
      <c r="AY915" s="153" t="s">
        <v>199</v>
      </c>
    </row>
    <row r="916" spans="2:65" s="12" customFormat="1" ht="12">
      <c r="B916" s="151"/>
      <c r="D916" s="152" t="s">
        <v>207</v>
      </c>
      <c r="E916" s="153" t="s">
        <v>1</v>
      </c>
      <c r="F916" s="154" t="s">
        <v>865</v>
      </c>
      <c r="H916" s="155">
        <v>17.23</v>
      </c>
      <c r="I916" s="156"/>
      <c r="L916" s="151"/>
      <c r="M916" s="157"/>
      <c r="T916" s="158"/>
      <c r="AT916" s="153" t="s">
        <v>207</v>
      </c>
      <c r="AU916" s="153" t="s">
        <v>86</v>
      </c>
      <c r="AV916" s="12" t="s">
        <v>86</v>
      </c>
      <c r="AW916" s="12" t="s">
        <v>30</v>
      </c>
      <c r="AX916" s="12" t="s">
        <v>73</v>
      </c>
      <c r="AY916" s="153" t="s">
        <v>199</v>
      </c>
    </row>
    <row r="917" spans="2:65" s="12" customFormat="1" ht="12">
      <c r="B917" s="151"/>
      <c r="D917" s="152" t="s">
        <v>207</v>
      </c>
      <c r="E917" s="153" t="s">
        <v>1</v>
      </c>
      <c r="F917" s="154" t="s">
        <v>866</v>
      </c>
      <c r="H917" s="155">
        <v>7.83</v>
      </c>
      <c r="I917" s="156"/>
      <c r="L917" s="151"/>
      <c r="M917" s="157"/>
      <c r="T917" s="158"/>
      <c r="AT917" s="153" t="s">
        <v>207</v>
      </c>
      <c r="AU917" s="153" t="s">
        <v>86</v>
      </c>
      <c r="AV917" s="12" t="s">
        <v>86</v>
      </c>
      <c r="AW917" s="12" t="s">
        <v>30</v>
      </c>
      <c r="AX917" s="12" t="s">
        <v>73</v>
      </c>
      <c r="AY917" s="153" t="s">
        <v>199</v>
      </c>
    </row>
    <row r="918" spans="2:65" s="12" customFormat="1" ht="12">
      <c r="B918" s="151"/>
      <c r="D918" s="152" t="s">
        <v>207</v>
      </c>
      <c r="E918" s="153" t="s">
        <v>1</v>
      </c>
      <c r="F918" s="154" t="s">
        <v>867</v>
      </c>
      <c r="H918" s="155">
        <v>2.37</v>
      </c>
      <c r="I918" s="156"/>
      <c r="L918" s="151"/>
      <c r="M918" s="157"/>
      <c r="T918" s="158"/>
      <c r="AT918" s="153" t="s">
        <v>207</v>
      </c>
      <c r="AU918" s="153" t="s">
        <v>86</v>
      </c>
      <c r="AV918" s="12" t="s">
        <v>86</v>
      </c>
      <c r="AW918" s="12" t="s">
        <v>30</v>
      </c>
      <c r="AX918" s="12" t="s">
        <v>73</v>
      </c>
      <c r="AY918" s="153" t="s">
        <v>199</v>
      </c>
    </row>
    <row r="919" spans="2:65" s="12" customFormat="1" ht="12">
      <c r="B919" s="151"/>
      <c r="D919" s="152" t="s">
        <v>207</v>
      </c>
      <c r="E919" s="153" t="s">
        <v>1</v>
      </c>
      <c r="F919" s="154" t="s">
        <v>868</v>
      </c>
      <c r="H919" s="155">
        <v>5.71</v>
      </c>
      <c r="I919" s="156"/>
      <c r="L919" s="151"/>
      <c r="M919" s="157"/>
      <c r="T919" s="158"/>
      <c r="AT919" s="153" t="s">
        <v>207</v>
      </c>
      <c r="AU919" s="153" t="s">
        <v>86</v>
      </c>
      <c r="AV919" s="12" t="s">
        <v>86</v>
      </c>
      <c r="AW919" s="12" t="s">
        <v>30</v>
      </c>
      <c r="AX919" s="12" t="s">
        <v>73</v>
      </c>
      <c r="AY919" s="153" t="s">
        <v>199</v>
      </c>
    </row>
    <row r="920" spans="2:65" s="13" customFormat="1" ht="12">
      <c r="B920" s="159"/>
      <c r="D920" s="152" t="s">
        <v>207</v>
      </c>
      <c r="E920" s="160" t="s">
        <v>1</v>
      </c>
      <c r="F920" s="161" t="s">
        <v>209</v>
      </c>
      <c r="H920" s="162">
        <v>270.05</v>
      </c>
      <c r="I920" s="163"/>
      <c r="L920" s="159"/>
      <c r="M920" s="164"/>
      <c r="T920" s="165"/>
      <c r="AT920" s="160" t="s">
        <v>207</v>
      </c>
      <c r="AU920" s="160" t="s">
        <v>86</v>
      </c>
      <c r="AV920" s="13" t="s">
        <v>205</v>
      </c>
      <c r="AW920" s="13" t="s">
        <v>30</v>
      </c>
      <c r="AX920" s="13" t="s">
        <v>80</v>
      </c>
      <c r="AY920" s="160" t="s">
        <v>199</v>
      </c>
    </row>
    <row r="921" spans="2:65" s="1" customFormat="1" ht="24.25" customHeight="1">
      <c r="B921" s="32"/>
      <c r="C921" s="137" t="s">
        <v>869</v>
      </c>
      <c r="D921" s="137" t="s">
        <v>201</v>
      </c>
      <c r="E921" s="138" t="s">
        <v>870</v>
      </c>
      <c r="F921" s="139" t="s">
        <v>871</v>
      </c>
      <c r="G921" s="140" t="s">
        <v>204</v>
      </c>
      <c r="H921" s="141">
        <v>810.15</v>
      </c>
      <c r="I921" s="142"/>
      <c r="J921" s="143">
        <f>ROUND(I921*H921,2)</f>
        <v>0</v>
      </c>
      <c r="K921" s="144"/>
      <c r="L921" s="32"/>
      <c r="M921" s="145" t="s">
        <v>1</v>
      </c>
      <c r="N921" s="146" t="s">
        <v>39</v>
      </c>
      <c r="P921" s="147">
        <f>O921*H921</f>
        <v>0</v>
      </c>
      <c r="Q921" s="147">
        <v>1.89E-2</v>
      </c>
      <c r="R921" s="147">
        <f>Q921*H921</f>
        <v>15.311835</v>
      </c>
      <c r="S921" s="147">
        <v>0</v>
      </c>
      <c r="T921" s="148">
        <f>S921*H921</f>
        <v>0</v>
      </c>
      <c r="AR921" s="149" t="s">
        <v>205</v>
      </c>
      <c r="AT921" s="149" t="s">
        <v>201</v>
      </c>
      <c r="AU921" s="149" t="s">
        <v>86</v>
      </c>
      <c r="AY921" s="17" t="s">
        <v>199</v>
      </c>
      <c r="BE921" s="150">
        <f>IF(N921="základní",J921,0)</f>
        <v>0</v>
      </c>
      <c r="BF921" s="150">
        <f>IF(N921="snížená",J921,0)</f>
        <v>0</v>
      </c>
      <c r="BG921" s="150">
        <f>IF(N921="zákl. přenesená",J921,0)</f>
        <v>0</v>
      </c>
      <c r="BH921" s="150">
        <f>IF(N921="sníž. přenesená",J921,0)</f>
        <v>0</v>
      </c>
      <c r="BI921" s="150">
        <f>IF(N921="nulová",J921,0)</f>
        <v>0</v>
      </c>
      <c r="BJ921" s="17" t="s">
        <v>86</v>
      </c>
      <c r="BK921" s="150">
        <f>ROUND(I921*H921,2)</f>
        <v>0</v>
      </c>
      <c r="BL921" s="17" t="s">
        <v>205</v>
      </c>
      <c r="BM921" s="149" t="s">
        <v>3441</v>
      </c>
    </row>
    <row r="922" spans="2:65" s="12" customFormat="1" ht="12">
      <c r="B922" s="151"/>
      <c r="D922" s="152" t="s">
        <v>207</v>
      </c>
      <c r="E922" s="153" t="s">
        <v>1</v>
      </c>
      <c r="F922" s="154" t="s">
        <v>873</v>
      </c>
      <c r="H922" s="155">
        <v>810.15</v>
      </c>
      <c r="I922" s="156"/>
      <c r="L922" s="151"/>
      <c r="M922" s="157"/>
      <c r="T922" s="158"/>
      <c r="AT922" s="153" t="s">
        <v>207</v>
      </c>
      <c r="AU922" s="153" t="s">
        <v>86</v>
      </c>
      <c r="AV922" s="12" t="s">
        <v>86</v>
      </c>
      <c r="AW922" s="12" t="s">
        <v>30</v>
      </c>
      <c r="AX922" s="12" t="s">
        <v>73</v>
      </c>
      <c r="AY922" s="153" t="s">
        <v>199</v>
      </c>
    </row>
    <row r="923" spans="2:65" s="13" customFormat="1" ht="12">
      <c r="B923" s="159"/>
      <c r="D923" s="152" t="s">
        <v>207</v>
      </c>
      <c r="E923" s="160" t="s">
        <v>1</v>
      </c>
      <c r="F923" s="161" t="s">
        <v>209</v>
      </c>
      <c r="H923" s="162">
        <v>810.15</v>
      </c>
      <c r="I923" s="163"/>
      <c r="L923" s="159"/>
      <c r="M923" s="164"/>
      <c r="T923" s="165"/>
      <c r="AT923" s="160" t="s">
        <v>207</v>
      </c>
      <c r="AU923" s="160" t="s">
        <v>86</v>
      </c>
      <c r="AV923" s="13" t="s">
        <v>205</v>
      </c>
      <c r="AW923" s="13" t="s">
        <v>30</v>
      </c>
      <c r="AX923" s="13" t="s">
        <v>80</v>
      </c>
      <c r="AY923" s="160" t="s">
        <v>199</v>
      </c>
    </row>
    <row r="924" spans="2:65" s="1" customFormat="1" ht="24.25" customHeight="1">
      <c r="B924" s="32"/>
      <c r="C924" s="137" t="s">
        <v>874</v>
      </c>
      <c r="D924" s="137" t="s">
        <v>201</v>
      </c>
      <c r="E924" s="138" t="s">
        <v>875</v>
      </c>
      <c r="F924" s="139" t="s">
        <v>876</v>
      </c>
      <c r="G924" s="140" t="s">
        <v>204</v>
      </c>
      <c r="H924" s="141">
        <v>2.4</v>
      </c>
      <c r="I924" s="142"/>
      <c r="J924" s="143">
        <f>ROUND(I924*H924,2)</f>
        <v>0</v>
      </c>
      <c r="K924" s="144"/>
      <c r="L924" s="32"/>
      <c r="M924" s="145" t="s">
        <v>1</v>
      </c>
      <c r="N924" s="146" t="s">
        <v>39</v>
      </c>
      <c r="P924" s="147">
        <f>O924*H924</f>
        <v>0</v>
      </c>
      <c r="Q924" s="147">
        <v>4.2000000000000003E-2</v>
      </c>
      <c r="R924" s="147">
        <f>Q924*H924</f>
        <v>0.1008</v>
      </c>
      <c r="S924" s="147">
        <v>0</v>
      </c>
      <c r="T924" s="148">
        <f>S924*H924</f>
        <v>0</v>
      </c>
      <c r="AR924" s="149" t="s">
        <v>205</v>
      </c>
      <c r="AT924" s="149" t="s">
        <v>201</v>
      </c>
      <c r="AU924" s="149" t="s">
        <v>86</v>
      </c>
      <c r="AY924" s="17" t="s">
        <v>199</v>
      </c>
      <c r="BE924" s="150">
        <f>IF(N924="základní",J924,0)</f>
        <v>0</v>
      </c>
      <c r="BF924" s="150">
        <f>IF(N924="snížená",J924,0)</f>
        <v>0</v>
      </c>
      <c r="BG924" s="150">
        <f>IF(N924="zákl. přenesená",J924,0)</f>
        <v>0</v>
      </c>
      <c r="BH924" s="150">
        <f>IF(N924="sníž. přenesená",J924,0)</f>
        <v>0</v>
      </c>
      <c r="BI924" s="150">
        <f>IF(N924="nulová",J924,0)</f>
        <v>0</v>
      </c>
      <c r="BJ924" s="17" t="s">
        <v>86</v>
      </c>
      <c r="BK924" s="150">
        <f>ROUND(I924*H924,2)</f>
        <v>0</v>
      </c>
      <c r="BL924" s="17" t="s">
        <v>205</v>
      </c>
      <c r="BM924" s="149" t="s">
        <v>3442</v>
      </c>
    </row>
    <row r="925" spans="2:65" s="12" customFormat="1" ht="12">
      <c r="B925" s="151"/>
      <c r="D925" s="152" t="s">
        <v>207</v>
      </c>
      <c r="E925" s="153" t="s">
        <v>1</v>
      </c>
      <c r="F925" s="154" t="s">
        <v>878</v>
      </c>
      <c r="H925" s="155">
        <v>2.4</v>
      </c>
      <c r="I925" s="156"/>
      <c r="L925" s="151"/>
      <c r="M925" s="157"/>
      <c r="T925" s="158"/>
      <c r="AT925" s="153" t="s">
        <v>207</v>
      </c>
      <c r="AU925" s="153" t="s">
        <v>86</v>
      </c>
      <c r="AV925" s="12" t="s">
        <v>86</v>
      </c>
      <c r="AW925" s="12" t="s">
        <v>30</v>
      </c>
      <c r="AX925" s="12" t="s">
        <v>73</v>
      </c>
      <c r="AY925" s="153" t="s">
        <v>199</v>
      </c>
    </row>
    <row r="926" spans="2:65" s="13" customFormat="1" ht="12">
      <c r="B926" s="159"/>
      <c r="D926" s="152" t="s">
        <v>207</v>
      </c>
      <c r="E926" s="160" t="s">
        <v>1</v>
      </c>
      <c r="F926" s="161" t="s">
        <v>879</v>
      </c>
      <c r="H926" s="162">
        <v>2.4</v>
      </c>
      <c r="I926" s="163"/>
      <c r="L926" s="159"/>
      <c r="M926" s="164"/>
      <c r="T926" s="165"/>
      <c r="AT926" s="160" t="s">
        <v>207</v>
      </c>
      <c r="AU926" s="160" t="s">
        <v>86</v>
      </c>
      <c r="AV926" s="13" t="s">
        <v>205</v>
      </c>
      <c r="AW926" s="13" t="s">
        <v>30</v>
      </c>
      <c r="AX926" s="13" t="s">
        <v>80</v>
      </c>
      <c r="AY926" s="160" t="s">
        <v>199</v>
      </c>
    </row>
    <row r="927" spans="2:65" s="1" customFormat="1" ht="16.5" customHeight="1">
      <c r="B927" s="32"/>
      <c r="C927" s="137" t="s">
        <v>579</v>
      </c>
      <c r="D927" s="137" t="s">
        <v>201</v>
      </c>
      <c r="E927" s="138" t="s">
        <v>3443</v>
      </c>
      <c r="F927" s="139" t="s">
        <v>331</v>
      </c>
      <c r="G927" s="140" t="s">
        <v>204</v>
      </c>
      <c r="H927" s="141">
        <v>33.4</v>
      </c>
      <c r="I927" s="142"/>
      <c r="J927" s="143">
        <f>ROUND(I927*H927,2)</f>
        <v>0</v>
      </c>
      <c r="K927" s="144"/>
      <c r="L927" s="32"/>
      <c r="M927" s="145" t="s">
        <v>1</v>
      </c>
      <c r="N927" s="146" t="s">
        <v>39</v>
      </c>
      <c r="P927" s="147">
        <f>O927*H927</f>
        <v>0</v>
      </c>
      <c r="Q927" s="147">
        <v>1.2999999999999999E-4</v>
      </c>
      <c r="R927" s="147">
        <f>Q927*H927</f>
        <v>4.3419999999999995E-3</v>
      </c>
      <c r="S927" s="147">
        <v>0</v>
      </c>
      <c r="T927" s="148">
        <f>S927*H927</f>
        <v>0</v>
      </c>
      <c r="AR927" s="149" t="s">
        <v>205</v>
      </c>
      <c r="AT927" s="149" t="s">
        <v>201</v>
      </c>
      <c r="AU927" s="149" t="s">
        <v>86</v>
      </c>
      <c r="AY927" s="17" t="s">
        <v>199</v>
      </c>
      <c r="BE927" s="150">
        <f>IF(N927="základní",J927,0)</f>
        <v>0</v>
      </c>
      <c r="BF927" s="150">
        <f>IF(N927="snížená",J927,0)</f>
        <v>0</v>
      </c>
      <c r="BG927" s="150">
        <f>IF(N927="zákl. přenesená",J927,0)</f>
        <v>0</v>
      </c>
      <c r="BH927" s="150">
        <f>IF(N927="sníž. přenesená",J927,0)</f>
        <v>0</v>
      </c>
      <c r="BI927" s="150">
        <f>IF(N927="nulová",J927,0)</f>
        <v>0</v>
      </c>
      <c r="BJ927" s="17" t="s">
        <v>86</v>
      </c>
      <c r="BK927" s="150">
        <f>ROUND(I927*H927,2)</f>
        <v>0</v>
      </c>
      <c r="BL927" s="17" t="s">
        <v>205</v>
      </c>
      <c r="BM927" s="149" t="s">
        <v>3444</v>
      </c>
    </row>
    <row r="928" spans="2:65" s="12" customFormat="1" ht="12">
      <c r="B928" s="151"/>
      <c r="D928" s="152" t="s">
        <v>207</v>
      </c>
      <c r="E928" s="153" t="s">
        <v>1</v>
      </c>
      <c r="F928" s="154" t="s">
        <v>583</v>
      </c>
      <c r="H928" s="155">
        <v>33.4</v>
      </c>
      <c r="I928" s="156"/>
      <c r="L928" s="151"/>
      <c r="M928" s="157"/>
      <c r="T928" s="158"/>
      <c r="AT928" s="153" t="s">
        <v>207</v>
      </c>
      <c r="AU928" s="153" t="s">
        <v>86</v>
      </c>
      <c r="AV928" s="12" t="s">
        <v>86</v>
      </c>
      <c r="AW928" s="12" t="s">
        <v>30</v>
      </c>
      <c r="AX928" s="12" t="s">
        <v>73</v>
      </c>
      <c r="AY928" s="153" t="s">
        <v>199</v>
      </c>
    </row>
    <row r="929" spans="2:65" s="13" customFormat="1" ht="12">
      <c r="B929" s="159"/>
      <c r="D929" s="152" t="s">
        <v>207</v>
      </c>
      <c r="E929" s="160" t="s">
        <v>1</v>
      </c>
      <c r="F929" s="161" t="s">
        <v>216</v>
      </c>
      <c r="H929" s="162">
        <v>33.4</v>
      </c>
      <c r="I929" s="163"/>
      <c r="L929" s="159"/>
      <c r="M929" s="164"/>
      <c r="T929" s="165"/>
      <c r="AT929" s="160" t="s">
        <v>207</v>
      </c>
      <c r="AU929" s="160" t="s">
        <v>86</v>
      </c>
      <c r="AV929" s="13" t="s">
        <v>205</v>
      </c>
      <c r="AW929" s="13" t="s">
        <v>30</v>
      </c>
      <c r="AX929" s="13" t="s">
        <v>80</v>
      </c>
      <c r="AY929" s="160" t="s">
        <v>199</v>
      </c>
    </row>
    <row r="930" spans="2:65" s="1" customFormat="1" ht="33" customHeight="1">
      <c r="B930" s="32"/>
      <c r="C930" s="137" t="s">
        <v>882</v>
      </c>
      <c r="D930" s="137" t="s">
        <v>201</v>
      </c>
      <c r="E930" s="138" t="s">
        <v>883</v>
      </c>
      <c r="F930" s="139" t="s">
        <v>884</v>
      </c>
      <c r="G930" s="140" t="s">
        <v>213</v>
      </c>
      <c r="H930" s="141">
        <v>3.34</v>
      </c>
      <c r="I930" s="142"/>
      <c r="J930" s="143">
        <f>ROUND(I930*H930,2)</f>
        <v>0</v>
      </c>
      <c r="K930" s="144"/>
      <c r="L930" s="32"/>
      <c r="M930" s="145" t="s">
        <v>1</v>
      </c>
      <c r="N930" s="146" t="s">
        <v>39</v>
      </c>
      <c r="P930" s="147">
        <f>O930*H930</f>
        <v>0</v>
      </c>
      <c r="Q930" s="147">
        <v>2.5018699999999998</v>
      </c>
      <c r="R930" s="147">
        <f>Q930*H930</f>
        <v>8.3562457999999982</v>
      </c>
      <c r="S930" s="147">
        <v>0</v>
      </c>
      <c r="T930" s="148">
        <f>S930*H930</f>
        <v>0</v>
      </c>
      <c r="AR930" s="149" t="s">
        <v>205</v>
      </c>
      <c r="AT930" s="149" t="s">
        <v>201</v>
      </c>
      <c r="AU930" s="149" t="s">
        <v>86</v>
      </c>
      <c r="AY930" s="17" t="s">
        <v>199</v>
      </c>
      <c r="BE930" s="150">
        <f>IF(N930="základní",J930,0)</f>
        <v>0</v>
      </c>
      <c r="BF930" s="150">
        <f>IF(N930="snížená",J930,0)</f>
        <v>0</v>
      </c>
      <c r="BG930" s="150">
        <f>IF(N930="zákl. přenesená",J930,0)</f>
        <v>0</v>
      </c>
      <c r="BH930" s="150">
        <f>IF(N930="sníž. přenesená",J930,0)</f>
        <v>0</v>
      </c>
      <c r="BI930" s="150">
        <f>IF(N930="nulová",J930,0)</f>
        <v>0</v>
      </c>
      <c r="BJ930" s="17" t="s">
        <v>86</v>
      </c>
      <c r="BK930" s="150">
        <f>ROUND(I930*H930,2)</f>
        <v>0</v>
      </c>
      <c r="BL930" s="17" t="s">
        <v>205</v>
      </c>
      <c r="BM930" s="149" t="s">
        <v>3445</v>
      </c>
    </row>
    <row r="931" spans="2:65" s="12" customFormat="1" ht="12">
      <c r="B931" s="151"/>
      <c r="D931" s="152" t="s">
        <v>207</v>
      </c>
      <c r="E931" s="153" t="s">
        <v>1</v>
      </c>
      <c r="F931" s="154" t="s">
        <v>886</v>
      </c>
      <c r="H931" s="155">
        <v>3.34</v>
      </c>
      <c r="I931" s="156"/>
      <c r="L931" s="151"/>
      <c r="M931" s="157"/>
      <c r="T931" s="158"/>
      <c r="AT931" s="153" t="s">
        <v>207</v>
      </c>
      <c r="AU931" s="153" t="s">
        <v>86</v>
      </c>
      <c r="AV931" s="12" t="s">
        <v>86</v>
      </c>
      <c r="AW931" s="12" t="s">
        <v>30</v>
      </c>
      <c r="AX931" s="12" t="s">
        <v>73</v>
      </c>
      <c r="AY931" s="153" t="s">
        <v>199</v>
      </c>
    </row>
    <row r="932" spans="2:65" s="13" customFormat="1" ht="12">
      <c r="B932" s="159"/>
      <c r="D932" s="152" t="s">
        <v>207</v>
      </c>
      <c r="E932" s="160" t="s">
        <v>1</v>
      </c>
      <c r="F932" s="161" t="s">
        <v>216</v>
      </c>
      <c r="H932" s="162">
        <v>3.34</v>
      </c>
      <c r="I932" s="163"/>
      <c r="L932" s="159"/>
      <c r="M932" s="164"/>
      <c r="T932" s="165"/>
      <c r="AT932" s="160" t="s">
        <v>207</v>
      </c>
      <c r="AU932" s="160" t="s">
        <v>86</v>
      </c>
      <c r="AV932" s="13" t="s">
        <v>205</v>
      </c>
      <c r="AW932" s="13" t="s">
        <v>30</v>
      </c>
      <c r="AX932" s="13" t="s">
        <v>80</v>
      </c>
      <c r="AY932" s="160" t="s">
        <v>199</v>
      </c>
    </row>
    <row r="933" spans="2:65" s="1" customFormat="1" ht="16.5" customHeight="1">
      <c r="B933" s="32"/>
      <c r="C933" s="137" t="s">
        <v>887</v>
      </c>
      <c r="D933" s="137" t="s">
        <v>201</v>
      </c>
      <c r="E933" s="138" t="s">
        <v>888</v>
      </c>
      <c r="F933" s="139" t="s">
        <v>889</v>
      </c>
      <c r="G933" s="140" t="s">
        <v>247</v>
      </c>
      <c r="H933" s="141">
        <v>0.14799999999999999</v>
      </c>
      <c r="I933" s="142"/>
      <c r="J933" s="143">
        <f>ROUND(I933*H933,2)</f>
        <v>0</v>
      </c>
      <c r="K933" s="144"/>
      <c r="L933" s="32"/>
      <c r="M933" s="145" t="s">
        <v>1</v>
      </c>
      <c r="N933" s="146" t="s">
        <v>39</v>
      </c>
      <c r="P933" s="147">
        <f>O933*H933</f>
        <v>0</v>
      </c>
      <c r="Q933" s="147">
        <v>1.06277</v>
      </c>
      <c r="R933" s="147">
        <f>Q933*H933</f>
        <v>0.15728995999999998</v>
      </c>
      <c r="S933" s="147">
        <v>0</v>
      </c>
      <c r="T933" s="148">
        <f>S933*H933</f>
        <v>0</v>
      </c>
      <c r="AR933" s="149" t="s">
        <v>205</v>
      </c>
      <c r="AT933" s="149" t="s">
        <v>201</v>
      </c>
      <c r="AU933" s="149" t="s">
        <v>86</v>
      </c>
      <c r="AY933" s="17" t="s">
        <v>199</v>
      </c>
      <c r="BE933" s="150">
        <f>IF(N933="základní",J933,0)</f>
        <v>0</v>
      </c>
      <c r="BF933" s="150">
        <f>IF(N933="snížená",J933,0)</f>
        <v>0</v>
      </c>
      <c r="BG933" s="150">
        <f>IF(N933="zákl. přenesená",J933,0)</f>
        <v>0</v>
      </c>
      <c r="BH933" s="150">
        <f>IF(N933="sníž. přenesená",J933,0)</f>
        <v>0</v>
      </c>
      <c r="BI933" s="150">
        <f>IF(N933="nulová",J933,0)</f>
        <v>0</v>
      </c>
      <c r="BJ933" s="17" t="s">
        <v>86</v>
      </c>
      <c r="BK933" s="150">
        <f>ROUND(I933*H933,2)</f>
        <v>0</v>
      </c>
      <c r="BL933" s="17" t="s">
        <v>205</v>
      </c>
      <c r="BM933" s="149" t="s">
        <v>3446</v>
      </c>
    </row>
    <row r="934" spans="2:65" s="12" customFormat="1" ht="12">
      <c r="B934" s="151"/>
      <c r="D934" s="152" t="s">
        <v>207</v>
      </c>
      <c r="E934" s="153" t="s">
        <v>1</v>
      </c>
      <c r="F934" s="154" t="s">
        <v>891</v>
      </c>
      <c r="H934" s="155">
        <v>0.14799999999999999</v>
      </c>
      <c r="I934" s="156"/>
      <c r="L934" s="151"/>
      <c r="M934" s="157"/>
      <c r="T934" s="158"/>
      <c r="AT934" s="153" t="s">
        <v>207</v>
      </c>
      <c r="AU934" s="153" t="s">
        <v>86</v>
      </c>
      <c r="AV934" s="12" t="s">
        <v>86</v>
      </c>
      <c r="AW934" s="12" t="s">
        <v>30</v>
      </c>
      <c r="AX934" s="12" t="s">
        <v>73</v>
      </c>
      <c r="AY934" s="153" t="s">
        <v>199</v>
      </c>
    </row>
    <row r="935" spans="2:65" s="13" customFormat="1" ht="12">
      <c r="B935" s="159"/>
      <c r="D935" s="152" t="s">
        <v>207</v>
      </c>
      <c r="E935" s="160" t="s">
        <v>1</v>
      </c>
      <c r="F935" s="161" t="s">
        <v>216</v>
      </c>
      <c r="H935" s="162">
        <v>0.14799999999999999</v>
      </c>
      <c r="I935" s="163"/>
      <c r="L935" s="159"/>
      <c r="M935" s="164"/>
      <c r="T935" s="165"/>
      <c r="AT935" s="160" t="s">
        <v>207</v>
      </c>
      <c r="AU935" s="160" t="s">
        <v>86</v>
      </c>
      <c r="AV935" s="13" t="s">
        <v>205</v>
      </c>
      <c r="AW935" s="13" t="s">
        <v>30</v>
      </c>
      <c r="AX935" s="13" t="s">
        <v>80</v>
      </c>
      <c r="AY935" s="160" t="s">
        <v>199</v>
      </c>
    </row>
    <row r="936" spans="2:65" s="11" customFormat="1" ht="23" customHeight="1">
      <c r="B936" s="125"/>
      <c r="D936" s="126" t="s">
        <v>72</v>
      </c>
      <c r="E936" s="135" t="s">
        <v>250</v>
      </c>
      <c r="F936" s="135" t="s">
        <v>892</v>
      </c>
      <c r="I936" s="128"/>
      <c r="J936" s="136">
        <f>BK936</f>
        <v>0</v>
      </c>
      <c r="L936" s="125"/>
      <c r="M936" s="130"/>
      <c r="P936" s="131">
        <f>P937</f>
        <v>0</v>
      </c>
      <c r="R936" s="131">
        <f>R937</f>
        <v>2.1910720000000001</v>
      </c>
      <c r="T936" s="132">
        <f>T937</f>
        <v>0</v>
      </c>
      <c r="AR936" s="126" t="s">
        <v>80</v>
      </c>
      <c r="AT936" s="133" t="s">
        <v>72</v>
      </c>
      <c r="AU936" s="133" t="s">
        <v>80</v>
      </c>
      <c r="AY936" s="126" t="s">
        <v>199</v>
      </c>
      <c r="BK936" s="134">
        <f>BK937</f>
        <v>0</v>
      </c>
    </row>
    <row r="937" spans="2:65" s="1" customFormat="1" ht="24.25" customHeight="1">
      <c r="B937" s="32"/>
      <c r="C937" s="137" t="s">
        <v>893</v>
      </c>
      <c r="D937" s="137" t="s">
        <v>201</v>
      </c>
      <c r="E937" s="138" t="s">
        <v>894</v>
      </c>
      <c r="F937" s="139" t="s">
        <v>895</v>
      </c>
      <c r="G937" s="140" t="s">
        <v>213</v>
      </c>
      <c r="H937" s="141">
        <v>1.3</v>
      </c>
      <c r="I937" s="142"/>
      <c r="J937" s="143">
        <f>ROUND(I937*H937,2)</f>
        <v>0</v>
      </c>
      <c r="K937" s="144"/>
      <c r="L937" s="32"/>
      <c r="M937" s="145" t="s">
        <v>1</v>
      </c>
      <c r="N937" s="146" t="s">
        <v>39</v>
      </c>
      <c r="P937" s="147">
        <f>O937*H937</f>
        <v>0</v>
      </c>
      <c r="Q937" s="147">
        <v>1.68544</v>
      </c>
      <c r="R937" s="147">
        <f>Q937*H937</f>
        <v>2.1910720000000001</v>
      </c>
      <c r="S937" s="147">
        <v>0</v>
      </c>
      <c r="T937" s="148">
        <f>S937*H937</f>
        <v>0</v>
      </c>
      <c r="AR937" s="149" t="s">
        <v>205</v>
      </c>
      <c r="AT937" s="149" t="s">
        <v>201</v>
      </c>
      <c r="AU937" s="149" t="s">
        <v>86</v>
      </c>
      <c r="AY937" s="17" t="s">
        <v>199</v>
      </c>
      <c r="BE937" s="150">
        <f>IF(N937="základní",J937,0)</f>
        <v>0</v>
      </c>
      <c r="BF937" s="150">
        <f>IF(N937="snížená",J937,0)</f>
        <v>0</v>
      </c>
      <c r="BG937" s="150">
        <f>IF(N937="zákl. přenesená",J937,0)</f>
        <v>0</v>
      </c>
      <c r="BH937" s="150">
        <f>IF(N937="sníž. přenesená",J937,0)</f>
        <v>0</v>
      </c>
      <c r="BI937" s="150">
        <f>IF(N937="nulová",J937,0)</f>
        <v>0</v>
      </c>
      <c r="BJ937" s="17" t="s">
        <v>86</v>
      </c>
      <c r="BK937" s="150">
        <f>ROUND(I937*H937,2)</f>
        <v>0</v>
      </c>
      <c r="BL937" s="17" t="s">
        <v>205</v>
      </c>
      <c r="BM937" s="149" t="s">
        <v>3447</v>
      </c>
    </row>
    <row r="938" spans="2:65" s="11" customFormat="1" ht="23" customHeight="1">
      <c r="B938" s="125"/>
      <c r="D938" s="126" t="s">
        <v>72</v>
      </c>
      <c r="E938" s="135" t="s">
        <v>255</v>
      </c>
      <c r="F938" s="135" t="s">
        <v>897</v>
      </c>
      <c r="I938" s="128"/>
      <c r="J938" s="136">
        <f>BK938</f>
        <v>0</v>
      </c>
      <c r="L938" s="125"/>
      <c r="M938" s="130"/>
      <c r="P938" s="131">
        <f>SUM(P939:P992)</f>
        <v>0</v>
      </c>
      <c r="R938" s="131">
        <f>SUM(R939:R992)</f>
        <v>11.816148000000002</v>
      </c>
      <c r="T938" s="132">
        <f>SUM(T939:T992)</f>
        <v>0</v>
      </c>
      <c r="AR938" s="126" t="s">
        <v>80</v>
      </c>
      <c r="AT938" s="133" t="s">
        <v>72</v>
      </c>
      <c r="AU938" s="133" t="s">
        <v>80</v>
      </c>
      <c r="AY938" s="126" t="s">
        <v>199</v>
      </c>
      <c r="BK938" s="134">
        <f>SUM(BK939:BK992)</f>
        <v>0</v>
      </c>
    </row>
    <row r="939" spans="2:65" s="1" customFormat="1" ht="33" customHeight="1">
      <c r="B939" s="32"/>
      <c r="C939" s="137" t="s">
        <v>898</v>
      </c>
      <c r="D939" s="137" t="s">
        <v>201</v>
      </c>
      <c r="E939" s="138" t="s">
        <v>899</v>
      </c>
      <c r="F939" s="139" t="s">
        <v>900</v>
      </c>
      <c r="G939" s="140" t="s">
        <v>264</v>
      </c>
      <c r="H939" s="141">
        <v>70.7</v>
      </c>
      <c r="I939" s="142"/>
      <c r="J939" s="143">
        <f>ROUND(I939*H939,2)</f>
        <v>0</v>
      </c>
      <c r="K939" s="144"/>
      <c r="L939" s="32"/>
      <c r="M939" s="145" t="s">
        <v>1</v>
      </c>
      <c r="N939" s="146" t="s">
        <v>39</v>
      </c>
      <c r="P939" s="147">
        <f>O939*H939</f>
        <v>0</v>
      </c>
      <c r="Q939" s="147">
        <v>0.1295</v>
      </c>
      <c r="R939" s="147">
        <f>Q939*H939</f>
        <v>9.1556500000000014</v>
      </c>
      <c r="S939" s="147">
        <v>0</v>
      </c>
      <c r="T939" s="148">
        <f>S939*H939</f>
        <v>0</v>
      </c>
      <c r="AR939" s="149" t="s">
        <v>205</v>
      </c>
      <c r="AT939" s="149" t="s">
        <v>201</v>
      </c>
      <c r="AU939" s="149" t="s">
        <v>86</v>
      </c>
      <c r="AY939" s="17" t="s">
        <v>199</v>
      </c>
      <c r="BE939" s="150">
        <f>IF(N939="základní",J939,0)</f>
        <v>0</v>
      </c>
      <c r="BF939" s="150">
        <f>IF(N939="snížená",J939,0)</f>
        <v>0</v>
      </c>
      <c r="BG939" s="150">
        <f>IF(N939="zákl. přenesená",J939,0)</f>
        <v>0</v>
      </c>
      <c r="BH939" s="150">
        <f>IF(N939="sníž. přenesená",J939,0)</f>
        <v>0</v>
      </c>
      <c r="BI939" s="150">
        <f>IF(N939="nulová",J939,0)</f>
        <v>0</v>
      </c>
      <c r="BJ939" s="17" t="s">
        <v>86</v>
      </c>
      <c r="BK939" s="150">
        <f>ROUND(I939*H939,2)</f>
        <v>0</v>
      </c>
      <c r="BL939" s="17" t="s">
        <v>205</v>
      </c>
      <c r="BM939" s="149" t="s">
        <v>3448</v>
      </c>
    </row>
    <row r="940" spans="2:65" s="12" customFormat="1" ht="12">
      <c r="B940" s="151"/>
      <c r="D940" s="152" t="s">
        <v>207</v>
      </c>
      <c r="E940" s="153" t="s">
        <v>1</v>
      </c>
      <c r="F940" s="154" t="s">
        <v>902</v>
      </c>
      <c r="H940" s="155">
        <v>70.7</v>
      </c>
      <c r="I940" s="156"/>
      <c r="L940" s="151"/>
      <c r="M940" s="157"/>
      <c r="T940" s="158"/>
      <c r="AT940" s="153" t="s">
        <v>207</v>
      </c>
      <c r="AU940" s="153" t="s">
        <v>86</v>
      </c>
      <c r="AV940" s="12" t="s">
        <v>86</v>
      </c>
      <c r="AW940" s="12" t="s">
        <v>30</v>
      </c>
      <c r="AX940" s="12" t="s">
        <v>73</v>
      </c>
      <c r="AY940" s="153" t="s">
        <v>199</v>
      </c>
    </row>
    <row r="941" spans="2:65" s="13" customFormat="1" ht="12">
      <c r="B941" s="159"/>
      <c r="D941" s="152" t="s">
        <v>207</v>
      </c>
      <c r="E941" s="160" t="s">
        <v>1</v>
      </c>
      <c r="F941" s="161" t="s">
        <v>286</v>
      </c>
      <c r="H941" s="162">
        <v>70.7</v>
      </c>
      <c r="I941" s="163"/>
      <c r="L941" s="159"/>
      <c r="M941" s="164"/>
      <c r="T941" s="165"/>
      <c r="AT941" s="160" t="s">
        <v>207</v>
      </c>
      <c r="AU941" s="160" t="s">
        <v>86</v>
      </c>
      <c r="AV941" s="13" t="s">
        <v>205</v>
      </c>
      <c r="AW941" s="13" t="s">
        <v>30</v>
      </c>
      <c r="AX941" s="13" t="s">
        <v>80</v>
      </c>
      <c r="AY941" s="160" t="s">
        <v>199</v>
      </c>
    </row>
    <row r="942" spans="2:65" s="1" customFormat="1" ht="16.5" customHeight="1">
      <c r="B942" s="32"/>
      <c r="C942" s="173" t="s">
        <v>903</v>
      </c>
      <c r="D942" s="173" t="s">
        <v>288</v>
      </c>
      <c r="E942" s="174" t="s">
        <v>904</v>
      </c>
      <c r="F942" s="175" t="s">
        <v>905</v>
      </c>
      <c r="G942" s="176" t="s">
        <v>264</v>
      </c>
      <c r="H942" s="177">
        <v>73.555999999999997</v>
      </c>
      <c r="I942" s="178"/>
      <c r="J942" s="179">
        <f>ROUND(I942*H942,2)</f>
        <v>0</v>
      </c>
      <c r="K942" s="180"/>
      <c r="L942" s="181"/>
      <c r="M942" s="182" t="s">
        <v>1</v>
      </c>
      <c r="N942" s="183" t="s">
        <v>39</v>
      </c>
      <c r="P942" s="147">
        <f>O942*H942</f>
        <v>0</v>
      </c>
      <c r="Q942" s="147">
        <v>3.5999999999999997E-2</v>
      </c>
      <c r="R942" s="147">
        <f>Q942*H942</f>
        <v>2.6480159999999997</v>
      </c>
      <c r="S942" s="147">
        <v>0</v>
      </c>
      <c r="T942" s="148">
        <f>S942*H942</f>
        <v>0</v>
      </c>
      <c r="AR942" s="149" t="s">
        <v>250</v>
      </c>
      <c r="AT942" s="149" t="s">
        <v>288</v>
      </c>
      <c r="AU942" s="149" t="s">
        <v>86</v>
      </c>
      <c r="AY942" s="17" t="s">
        <v>199</v>
      </c>
      <c r="BE942" s="150">
        <f>IF(N942="základní",J942,0)</f>
        <v>0</v>
      </c>
      <c r="BF942" s="150">
        <f>IF(N942="snížená",J942,0)</f>
        <v>0</v>
      </c>
      <c r="BG942" s="150">
        <f>IF(N942="zákl. přenesená",J942,0)</f>
        <v>0</v>
      </c>
      <c r="BH942" s="150">
        <f>IF(N942="sníž. přenesená",J942,0)</f>
        <v>0</v>
      </c>
      <c r="BI942" s="150">
        <f>IF(N942="nulová",J942,0)</f>
        <v>0</v>
      </c>
      <c r="BJ942" s="17" t="s">
        <v>86</v>
      </c>
      <c r="BK942" s="150">
        <f>ROUND(I942*H942,2)</f>
        <v>0</v>
      </c>
      <c r="BL942" s="17" t="s">
        <v>205</v>
      </c>
      <c r="BM942" s="149" t="s">
        <v>3449</v>
      </c>
    </row>
    <row r="943" spans="2:65" s="12" customFormat="1" ht="12">
      <c r="B943" s="151"/>
      <c r="D943" s="152" t="s">
        <v>207</v>
      </c>
      <c r="E943" s="153" t="s">
        <v>1</v>
      </c>
      <c r="F943" s="154" t="s">
        <v>907</v>
      </c>
      <c r="H943" s="155">
        <v>72.114000000000004</v>
      </c>
      <c r="I943" s="156"/>
      <c r="L943" s="151"/>
      <c r="M943" s="157"/>
      <c r="T943" s="158"/>
      <c r="AT943" s="153" t="s">
        <v>207</v>
      </c>
      <c r="AU943" s="153" t="s">
        <v>86</v>
      </c>
      <c r="AV943" s="12" t="s">
        <v>86</v>
      </c>
      <c r="AW943" s="12" t="s">
        <v>30</v>
      </c>
      <c r="AX943" s="12" t="s">
        <v>73</v>
      </c>
      <c r="AY943" s="153" t="s">
        <v>199</v>
      </c>
    </row>
    <row r="944" spans="2:65" s="13" customFormat="1" ht="12">
      <c r="B944" s="159"/>
      <c r="D944" s="152" t="s">
        <v>207</v>
      </c>
      <c r="E944" s="160" t="s">
        <v>1</v>
      </c>
      <c r="F944" s="161" t="s">
        <v>209</v>
      </c>
      <c r="H944" s="162">
        <v>72.114000000000004</v>
      </c>
      <c r="I944" s="163"/>
      <c r="L944" s="159"/>
      <c r="M944" s="164"/>
      <c r="T944" s="165"/>
      <c r="AT944" s="160" t="s">
        <v>207</v>
      </c>
      <c r="AU944" s="160" t="s">
        <v>86</v>
      </c>
      <c r="AV944" s="13" t="s">
        <v>205</v>
      </c>
      <c r="AW944" s="13" t="s">
        <v>30</v>
      </c>
      <c r="AX944" s="13" t="s">
        <v>73</v>
      </c>
      <c r="AY944" s="160" t="s">
        <v>199</v>
      </c>
    </row>
    <row r="945" spans="2:65" s="12" customFormat="1" ht="12">
      <c r="B945" s="151"/>
      <c r="D945" s="152" t="s">
        <v>207</v>
      </c>
      <c r="E945" s="153" t="s">
        <v>1</v>
      </c>
      <c r="F945" s="154" t="s">
        <v>908</v>
      </c>
      <c r="H945" s="155">
        <v>73.555999999999997</v>
      </c>
      <c r="I945" s="156"/>
      <c r="L945" s="151"/>
      <c r="M945" s="157"/>
      <c r="T945" s="158"/>
      <c r="AT945" s="153" t="s">
        <v>207</v>
      </c>
      <c r="AU945" s="153" t="s">
        <v>86</v>
      </c>
      <c r="AV945" s="12" t="s">
        <v>86</v>
      </c>
      <c r="AW945" s="12" t="s">
        <v>30</v>
      </c>
      <c r="AX945" s="12" t="s">
        <v>80</v>
      </c>
      <c r="AY945" s="153" t="s">
        <v>199</v>
      </c>
    </row>
    <row r="946" spans="2:65" s="1" customFormat="1" ht="16.5" customHeight="1">
      <c r="B946" s="32"/>
      <c r="C946" s="137" t="s">
        <v>1020</v>
      </c>
      <c r="D946" s="137" t="s">
        <v>201</v>
      </c>
      <c r="E946" s="138" t="s">
        <v>910</v>
      </c>
      <c r="F946" s="139" t="s">
        <v>911</v>
      </c>
      <c r="G946" s="140" t="s">
        <v>296</v>
      </c>
      <c r="H946" s="141">
        <v>7</v>
      </c>
      <c r="I946" s="142"/>
      <c r="J946" s="143">
        <f>ROUND(I946*H946,2)</f>
        <v>0</v>
      </c>
      <c r="K946" s="144"/>
      <c r="L946" s="32"/>
      <c r="M946" s="145" t="s">
        <v>1</v>
      </c>
      <c r="N946" s="146" t="s">
        <v>39</v>
      </c>
      <c r="P946" s="147">
        <f>O946*H946</f>
        <v>0</v>
      </c>
      <c r="Q946" s="147">
        <v>2.4000000000000001E-4</v>
      </c>
      <c r="R946" s="147">
        <f>Q946*H946</f>
        <v>1.6800000000000001E-3</v>
      </c>
      <c r="S946" s="147">
        <v>0</v>
      </c>
      <c r="T946" s="148">
        <f>S946*H946</f>
        <v>0</v>
      </c>
      <c r="AR946" s="149" t="s">
        <v>205</v>
      </c>
      <c r="AT946" s="149" t="s">
        <v>201</v>
      </c>
      <c r="AU946" s="149" t="s">
        <v>86</v>
      </c>
      <c r="AY946" s="17" t="s">
        <v>199</v>
      </c>
      <c r="BE946" s="150">
        <f>IF(N946="základní",J946,0)</f>
        <v>0</v>
      </c>
      <c r="BF946" s="150">
        <f>IF(N946="snížená",J946,0)</f>
        <v>0</v>
      </c>
      <c r="BG946" s="150">
        <f>IF(N946="zákl. přenesená",J946,0)</f>
        <v>0</v>
      </c>
      <c r="BH946" s="150">
        <f>IF(N946="sníž. přenesená",J946,0)</f>
        <v>0</v>
      </c>
      <c r="BI946" s="150">
        <f>IF(N946="nulová",J946,0)</f>
        <v>0</v>
      </c>
      <c r="BJ946" s="17" t="s">
        <v>86</v>
      </c>
      <c r="BK946" s="150">
        <f>ROUND(I946*H946,2)</f>
        <v>0</v>
      </c>
      <c r="BL946" s="17" t="s">
        <v>205</v>
      </c>
      <c r="BM946" s="149" t="s">
        <v>3450</v>
      </c>
    </row>
    <row r="947" spans="2:65" s="1" customFormat="1" ht="33" customHeight="1">
      <c r="B947" s="32"/>
      <c r="C947" s="137" t="s">
        <v>913</v>
      </c>
      <c r="D947" s="137" t="s">
        <v>201</v>
      </c>
      <c r="E947" s="138" t="s">
        <v>914</v>
      </c>
      <c r="F947" s="139" t="s">
        <v>915</v>
      </c>
      <c r="G947" s="140" t="s">
        <v>204</v>
      </c>
      <c r="H947" s="141">
        <v>190</v>
      </c>
      <c r="I947" s="142"/>
      <c r="J947" s="143">
        <f>ROUND(I947*H947,2)</f>
        <v>0</v>
      </c>
      <c r="K947" s="144"/>
      <c r="L947" s="32"/>
      <c r="M947" s="145" t="s">
        <v>1</v>
      </c>
      <c r="N947" s="146" t="s">
        <v>39</v>
      </c>
      <c r="P947" s="147">
        <f>O947*H947</f>
        <v>0</v>
      </c>
      <c r="Q947" s="147">
        <v>0</v>
      </c>
      <c r="R947" s="147">
        <f>Q947*H947</f>
        <v>0</v>
      </c>
      <c r="S947" s="147">
        <v>0</v>
      </c>
      <c r="T947" s="148">
        <f>S947*H947</f>
        <v>0</v>
      </c>
      <c r="AR947" s="149" t="s">
        <v>205</v>
      </c>
      <c r="AT947" s="149" t="s">
        <v>201</v>
      </c>
      <c r="AU947" s="149" t="s">
        <v>86</v>
      </c>
      <c r="AY947" s="17" t="s">
        <v>199</v>
      </c>
      <c r="BE947" s="150">
        <f>IF(N947="základní",J947,0)</f>
        <v>0</v>
      </c>
      <c r="BF947" s="150">
        <f>IF(N947="snížená",J947,0)</f>
        <v>0</v>
      </c>
      <c r="BG947" s="150">
        <f>IF(N947="zákl. přenesená",J947,0)</f>
        <v>0</v>
      </c>
      <c r="BH947" s="150">
        <f>IF(N947="sníž. přenesená",J947,0)</f>
        <v>0</v>
      </c>
      <c r="BI947" s="150">
        <f>IF(N947="nulová",J947,0)</f>
        <v>0</v>
      </c>
      <c r="BJ947" s="17" t="s">
        <v>86</v>
      </c>
      <c r="BK947" s="150">
        <f>ROUND(I947*H947,2)</f>
        <v>0</v>
      </c>
      <c r="BL947" s="17" t="s">
        <v>205</v>
      </c>
      <c r="BM947" s="149" t="s">
        <v>3451</v>
      </c>
    </row>
    <row r="948" spans="2:65" s="12" customFormat="1" ht="12">
      <c r="B948" s="151"/>
      <c r="D948" s="152" t="s">
        <v>207</v>
      </c>
      <c r="E948" s="153" t="s">
        <v>1</v>
      </c>
      <c r="F948" s="154" t="s">
        <v>917</v>
      </c>
      <c r="H948" s="155">
        <v>74.400000000000006</v>
      </c>
      <c r="I948" s="156"/>
      <c r="L948" s="151"/>
      <c r="M948" s="157"/>
      <c r="T948" s="158"/>
      <c r="AT948" s="153" t="s">
        <v>207</v>
      </c>
      <c r="AU948" s="153" t="s">
        <v>86</v>
      </c>
      <c r="AV948" s="12" t="s">
        <v>86</v>
      </c>
      <c r="AW948" s="12" t="s">
        <v>30</v>
      </c>
      <c r="AX948" s="12" t="s">
        <v>73</v>
      </c>
      <c r="AY948" s="153" t="s">
        <v>199</v>
      </c>
    </row>
    <row r="949" spans="2:65" s="12" customFormat="1" ht="12">
      <c r="B949" s="151"/>
      <c r="D949" s="152" t="s">
        <v>207</v>
      </c>
      <c r="E949" s="153" t="s">
        <v>1</v>
      </c>
      <c r="F949" s="154" t="s">
        <v>918</v>
      </c>
      <c r="H949" s="155">
        <v>115.6</v>
      </c>
      <c r="I949" s="156"/>
      <c r="L949" s="151"/>
      <c r="M949" s="157"/>
      <c r="T949" s="158"/>
      <c r="AT949" s="153" t="s">
        <v>207</v>
      </c>
      <c r="AU949" s="153" t="s">
        <v>86</v>
      </c>
      <c r="AV949" s="12" t="s">
        <v>86</v>
      </c>
      <c r="AW949" s="12" t="s">
        <v>30</v>
      </c>
      <c r="AX949" s="12" t="s">
        <v>73</v>
      </c>
      <c r="AY949" s="153" t="s">
        <v>199</v>
      </c>
    </row>
    <row r="950" spans="2:65" s="13" customFormat="1" ht="12">
      <c r="B950" s="159"/>
      <c r="D950" s="152" t="s">
        <v>207</v>
      </c>
      <c r="E950" s="160" t="s">
        <v>1</v>
      </c>
      <c r="F950" s="161" t="s">
        <v>209</v>
      </c>
      <c r="H950" s="162">
        <v>190</v>
      </c>
      <c r="I950" s="163"/>
      <c r="L950" s="159"/>
      <c r="M950" s="164"/>
      <c r="T950" s="165"/>
      <c r="AT950" s="160" t="s">
        <v>207</v>
      </c>
      <c r="AU950" s="160" t="s">
        <v>86</v>
      </c>
      <c r="AV950" s="13" t="s">
        <v>205</v>
      </c>
      <c r="AW950" s="13" t="s">
        <v>30</v>
      </c>
      <c r="AX950" s="13" t="s">
        <v>80</v>
      </c>
      <c r="AY950" s="160" t="s">
        <v>199</v>
      </c>
    </row>
    <row r="951" spans="2:65" s="1" customFormat="1" ht="38" customHeight="1">
      <c r="B951" s="32"/>
      <c r="C951" s="137" t="s">
        <v>919</v>
      </c>
      <c r="D951" s="137" t="s">
        <v>201</v>
      </c>
      <c r="E951" s="138" t="s">
        <v>920</v>
      </c>
      <c r="F951" s="139" t="s">
        <v>921</v>
      </c>
      <c r="G951" s="140" t="s">
        <v>204</v>
      </c>
      <c r="H951" s="141">
        <v>8550</v>
      </c>
      <c r="I951" s="142"/>
      <c r="J951" s="143">
        <f>ROUND(I951*H951,2)</f>
        <v>0</v>
      </c>
      <c r="K951" s="144"/>
      <c r="L951" s="32"/>
      <c r="M951" s="145" t="s">
        <v>1</v>
      </c>
      <c r="N951" s="146" t="s">
        <v>39</v>
      </c>
      <c r="P951" s="147">
        <f>O951*H951</f>
        <v>0</v>
      </c>
      <c r="Q951" s="147">
        <v>0</v>
      </c>
      <c r="R951" s="147">
        <f>Q951*H951</f>
        <v>0</v>
      </c>
      <c r="S951" s="147">
        <v>0</v>
      </c>
      <c r="T951" s="148">
        <f>S951*H951</f>
        <v>0</v>
      </c>
      <c r="AR951" s="149" t="s">
        <v>205</v>
      </c>
      <c r="AT951" s="149" t="s">
        <v>201</v>
      </c>
      <c r="AU951" s="149" t="s">
        <v>86</v>
      </c>
      <c r="AY951" s="17" t="s">
        <v>199</v>
      </c>
      <c r="BE951" s="150">
        <f>IF(N951="základní",J951,0)</f>
        <v>0</v>
      </c>
      <c r="BF951" s="150">
        <f>IF(N951="snížená",J951,0)</f>
        <v>0</v>
      </c>
      <c r="BG951" s="150">
        <f>IF(N951="zákl. přenesená",J951,0)</f>
        <v>0</v>
      </c>
      <c r="BH951" s="150">
        <f>IF(N951="sníž. přenesená",J951,0)</f>
        <v>0</v>
      </c>
      <c r="BI951" s="150">
        <f>IF(N951="nulová",J951,0)</f>
        <v>0</v>
      </c>
      <c r="BJ951" s="17" t="s">
        <v>86</v>
      </c>
      <c r="BK951" s="150">
        <f>ROUND(I951*H951,2)</f>
        <v>0</v>
      </c>
      <c r="BL951" s="17" t="s">
        <v>205</v>
      </c>
      <c r="BM951" s="149" t="s">
        <v>3452</v>
      </c>
    </row>
    <row r="952" spans="2:65" s="12" customFormat="1" ht="12">
      <c r="B952" s="151"/>
      <c r="D952" s="152" t="s">
        <v>207</v>
      </c>
      <c r="E952" s="153" t="s">
        <v>1</v>
      </c>
      <c r="F952" s="154" t="s">
        <v>923</v>
      </c>
      <c r="H952" s="155">
        <v>8550</v>
      </c>
      <c r="I952" s="156"/>
      <c r="L952" s="151"/>
      <c r="M952" s="157"/>
      <c r="T952" s="158"/>
      <c r="AT952" s="153" t="s">
        <v>207</v>
      </c>
      <c r="AU952" s="153" t="s">
        <v>86</v>
      </c>
      <c r="AV952" s="12" t="s">
        <v>86</v>
      </c>
      <c r="AW952" s="12" t="s">
        <v>30</v>
      </c>
      <c r="AX952" s="12" t="s">
        <v>73</v>
      </c>
      <c r="AY952" s="153" t="s">
        <v>199</v>
      </c>
    </row>
    <row r="953" spans="2:65" s="13" customFormat="1" ht="12">
      <c r="B953" s="159"/>
      <c r="D953" s="152" t="s">
        <v>207</v>
      </c>
      <c r="E953" s="160" t="s">
        <v>1</v>
      </c>
      <c r="F953" s="161" t="s">
        <v>209</v>
      </c>
      <c r="H953" s="162">
        <v>8550</v>
      </c>
      <c r="I953" s="163"/>
      <c r="L953" s="159"/>
      <c r="M953" s="164"/>
      <c r="T953" s="165"/>
      <c r="AT953" s="160" t="s">
        <v>207</v>
      </c>
      <c r="AU953" s="160" t="s">
        <v>86</v>
      </c>
      <c r="AV953" s="13" t="s">
        <v>205</v>
      </c>
      <c r="AW953" s="13" t="s">
        <v>30</v>
      </c>
      <c r="AX953" s="13" t="s">
        <v>80</v>
      </c>
      <c r="AY953" s="160" t="s">
        <v>199</v>
      </c>
    </row>
    <row r="954" spans="2:65" s="1" customFormat="1" ht="33" customHeight="1">
      <c r="B954" s="32"/>
      <c r="C954" s="137" t="s">
        <v>924</v>
      </c>
      <c r="D954" s="137" t="s">
        <v>201</v>
      </c>
      <c r="E954" s="138" t="s">
        <v>925</v>
      </c>
      <c r="F954" s="139" t="s">
        <v>926</v>
      </c>
      <c r="G954" s="140" t="s">
        <v>204</v>
      </c>
      <c r="H954" s="141">
        <v>190</v>
      </c>
      <c r="I954" s="142"/>
      <c r="J954" s="143">
        <f>ROUND(I954*H954,2)</f>
        <v>0</v>
      </c>
      <c r="K954" s="144"/>
      <c r="L954" s="32"/>
      <c r="M954" s="145" t="s">
        <v>1</v>
      </c>
      <c r="N954" s="146" t="s">
        <v>39</v>
      </c>
      <c r="P954" s="147">
        <f>O954*H954</f>
        <v>0</v>
      </c>
      <c r="Q954" s="147">
        <v>0</v>
      </c>
      <c r="R954" s="147">
        <f>Q954*H954</f>
        <v>0</v>
      </c>
      <c r="S954" s="147">
        <v>0</v>
      </c>
      <c r="T954" s="148">
        <f>S954*H954</f>
        <v>0</v>
      </c>
      <c r="AR954" s="149" t="s">
        <v>205</v>
      </c>
      <c r="AT954" s="149" t="s">
        <v>201</v>
      </c>
      <c r="AU954" s="149" t="s">
        <v>86</v>
      </c>
      <c r="AY954" s="17" t="s">
        <v>199</v>
      </c>
      <c r="BE954" s="150">
        <f>IF(N954="základní",J954,0)</f>
        <v>0</v>
      </c>
      <c r="BF954" s="150">
        <f>IF(N954="snížená",J954,0)</f>
        <v>0</v>
      </c>
      <c r="BG954" s="150">
        <f>IF(N954="zákl. přenesená",J954,0)</f>
        <v>0</v>
      </c>
      <c r="BH954" s="150">
        <f>IF(N954="sníž. přenesená",J954,0)</f>
        <v>0</v>
      </c>
      <c r="BI954" s="150">
        <f>IF(N954="nulová",J954,0)</f>
        <v>0</v>
      </c>
      <c r="BJ954" s="17" t="s">
        <v>86</v>
      </c>
      <c r="BK954" s="150">
        <f>ROUND(I954*H954,2)</f>
        <v>0</v>
      </c>
      <c r="BL954" s="17" t="s">
        <v>205</v>
      </c>
      <c r="BM954" s="149" t="s">
        <v>3453</v>
      </c>
    </row>
    <row r="955" spans="2:65" s="1" customFormat="1" ht="16.5" customHeight="1">
      <c r="B955" s="32"/>
      <c r="C955" s="137" t="s">
        <v>928</v>
      </c>
      <c r="D955" s="137" t="s">
        <v>201</v>
      </c>
      <c r="E955" s="138" t="s">
        <v>929</v>
      </c>
      <c r="F955" s="139" t="s">
        <v>930</v>
      </c>
      <c r="G955" s="140" t="s">
        <v>204</v>
      </c>
      <c r="H955" s="141">
        <v>190</v>
      </c>
      <c r="I955" s="142"/>
      <c r="J955" s="143">
        <f>ROUND(I955*H955,2)</f>
        <v>0</v>
      </c>
      <c r="K955" s="144"/>
      <c r="L955" s="32"/>
      <c r="M955" s="145" t="s">
        <v>1</v>
      </c>
      <c r="N955" s="146" t="s">
        <v>39</v>
      </c>
      <c r="P955" s="147">
        <f>O955*H955</f>
        <v>0</v>
      </c>
      <c r="Q955" s="147">
        <v>0</v>
      </c>
      <c r="R955" s="147">
        <f>Q955*H955</f>
        <v>0</v>
      </c>
      <c r="S955" s="147">
        <v>0</v>
      </c>
      <c r="T955" s="148">
        <f>S955*H955</f>
        <v>0</v>
      </c>
      <c r="AR955" s="149" t="s">
        <v>205</v>
      </c>
      <c r="AT955" s="149" t="s">
        <v>201</v>
      </c>
      <c r="AU955" s="149" t="s">
        <v>86</v>
      </c>
      <c r="AY955" s="17" t="s">
        <v>199</v>
      </c>
      <c r="BE955" s="150">
        <f>IF(N955="základní",J955,0)</f>
        <v>0</v>
      </c>
      <c r="BF955" s="150">
        <f>IF(N955="snížená",J955,0)</f>
        <v>0</v>
      </c>
      <c r="BG955" s="150">
        <f>IF(N955="zákl. přenesená",J955,0)</f>
        <v>0</v>
      </c>
      <c r="BH955" s="150">
        <f>IF(N955="sníž. přenesená",J955,0)</f>
        <v>0</v>
      </c>
      <c r="BI955" s="150">
        <f>IF(N955="nulová",J955,0)</f>
        <v>0</v>
      </c>
      <c r="BJ955" s="17" t="s">
        <v>86</v>
      </c>
      <c r="BK955" s="150">
        <f>ROUND(I955*H955,2)</f>
        <v>0</v>
      </c>
      <c r="BL955" s="17" t="s">
        <v>205</v>
      </c>
      <c r="BM955" s="149" t="s">
        <v>3454</v>
      </c>
    </row>
    <row r="956" spans="2:65" s="12" customFormat="1" ht="12">
      <c r="B956" s="151"/>
      <c r="D956" s="152" t="s">
        <v>207</v>
      </c>
      <c r="E956" s="153" t="s">
        <v>1</v>
      </c>
      <c r="F956" s="154" t="s">
        <v>917</v>
      </c>
      <c r="H956" s="155">
        <v>74.400000000000006</v>
      </c>
      <c r="I956" s="156"/>
      <c r="L956" s="151"/>
      <c r="M956" s="157"/>
      <c r="T956" s="158"/>
      <c r="AT956" s="153" t="s">
        <v>207</v>
      </c>
      <c r="AU956" s="153" t="s">
        <v>86</v>
      </c>
      <c r="AV956" s="12" t="s">
        <v>86</v>
      </c>
      <c r="AW956" s="12" t="s">
        <v>30</v>
      </c>
      <c r="AX956" s="12" t="s">
        <v>73</v>
      </c>
      <c r="AY956" s="153" t="s">
        <v>199</v>
      </c>
    </row>
    <row r="957" spans="2:65" s="12" customFormat="1" ht="12">
      <c r="B957" s="151"/>
      <c r="D957" s="152" t="s">
        <v>207</v>
      </c>
      <c r="E957" s="153" t="s">
        <v>1</v>
      </c>
      <c r="F957" s="154" t="s">
        <v>918</v>
      </c>
      <c r="H957" s="155">
        <v>115.6</v>
      </c>
      <c r="I957" s="156"/>
      <c r="L957" s="151"/>
      <c r="M957" s="157"/>
      <c r="T957" s="158"/>
      <c r="AT957" s="153" t="s">
        <v>207</v>
      </c>
      <c r="AU957" s="153" t="s">
        <v>86</v>
      </c>
      <c r="AV957" s="12" t="s">
        <v>86</v>
      </c>
      <c r="AW957" s="12" t="s">
        <v>30</v>
      </c>
      <c r="AX957" s="12" t="s">
        <v>73</v>
      </c>
      <c r="AY957" s="153" t="s">
        <v>199</v>
      </c>
    </row>
    <row r="958" spans="2:65" s="13" customFormat="1" ht="12">
      <c r="B958" s="159"/>
      <c r="D958" s="152" t="s">
        <v>207</v>
      </c>
      <c r="E958" s="160" t="s">
        <v>1</v>
      </c>
      <c r="F958" s="161" t="s">
        <v>209</v>
      </c>
      <c r="H958" s="162">
        <v>190</v>
      </c>
      <c r="I958" s="163"/>
      <c r="L958" s="159"/>
      <c r="M958" s="164"/>
      <c r="T958" s="165"/>
      <c r="AT958" s="160" t="s">
        <v>207</v>
      </c>
      <c r="AU958" s="160" t="s">
        <v>86</v>
      </c>
      <c r="AV958" s="13" t="s">
        <v>205</v>
      </c>
      <c r="AW958" s="13" t="s">
        <v>30</v>
      </c>
      <c r="AX958" s="13" t="s">
        <v>80</v>
      </c>
      <c r="AY958" s="160" t="s">
        <v>199</v>
      </c>
    </row>
    <row r="959" spans="2:65" s="1" customFormat="1" ht="16.5" customHeight="1">
      <c r="B959" s="32"/>
      <c r="C959" s="137" t="s">
        <v>932</v>
      </c>
      <c r="D959" s="137" t="s">
        <v>201</v>
      </c>
      <c r="E959" s="138" t="s">
        <v>933</v>
      </c>
      <c r="F959" s="139" t="s">
        <v>934</v>
      </c>
      <c r="G959" s="140" t="s">
        <v>204</v>
      </c>
      <c r="H959" s="141">
        <v>8550</v>
      </c>
      <c r="I959" s="142"/>
      <c r="J959" s="143">
        <f>ROUND(I959*H959,2)</f>
        <v>0</v>
      </c>
      <c r="K959" s="144"/>
      <c r="L959" s="32"/>
      <c r="M959" s="145" t="s">
        <v>1</v>
      </c>
      <c r="N959" s="146" t="s">
        <v>39</v>
      </c>
      <c r="P959" s="147">
        <f>O959*H959</f>
        <v>0</v>
      </c>
      <c r="Q959" s="147">
        <v>0</v>
      </c>
      <c r="R959" s="147">
        <f>Q959*H959</f>
        <v>0</v>
      </c>
      <c r="S959" s="147">
        <v>0</v>
      </c>
      <c r="T959" s="148">
        <f>S959*H959</f>
        <v>0</v>
      </c>
      <c r="AR959" s="149" t="s">
        <v>205</v>
      </c>
      <c r="AT959" s="149" t="s">
        <v>201</v>
      </c>
      <c r="AU959" s="149" t="s">
        <v>86</v>
      </c>
      <c r="AY959" s="17" t="s">
        <v>199</v>
      </c>
      <c r="BE959" s="150">
        <f>IF(N959="základní",J959,0)</f>
        <v>0</v>
      </c>
      <c r="BF959" s="150">
        <f>IF(N959="snížená",J959,0)</f>
        <v>0</v>
      </c>
      <c r="BG959" s="150">
        <f>IF(N959="zákl. přenesená",J959,0)</f>
        <v>0</v>
      </c>
      <c r="BH959" s="150">
        <f>IF(N959="sníž. přenesená",J959,0)</f>
        <v>0</v>
      </c>
      <c r="BI959" s="150">
        <f>IF(N959="nulová",J959,0)</f>
        <v>0</v>
      </c>
      <c r="BJ959" s="17" t="s">
        <v>86</v>
      </c>
      <c r="BK959" s="150">
        <f>ROUND(I959*H959,2)</f>
        <v>0</v>
      </c>
      <c r="BL959" s="17" t="s">
        <v>205</v>
      </c>
      <c r="BM959" s="149" t="s">
        <v>3455</v>
      </c>
    </row>
    <row r="960" spans="2:65" s="12" customFormat="1" ht="12">
      <c r="B960" s="151"/>
      <c r="D960" s="152" t="s">
        <v>207</v>
      </c>
      <c r="E960" s="153" t="s">
        <v>1</v>
      </c>
      <c r="F960" s="154" t="s">
        <v>923</v>
      </c>
      <c r="H960" s="155">
        <v>8550</v>
      </c>
      <c r="I960" s="156"/>
      <c r="L960" s="151"/>
      <c r="M960" s="157"/>
      <c r="T960" s="158"/>
      <c r="AT960" s="153" t="s">
        <v>207</v>
      </c>
      <c r="AU960" s="153" t="s">
        <v>86</v>
      </c>
      <c r="AV960" s="12" t="s">
        <v>86</v>
      </c>
      <c r="AW960" s="12" t="s">
        <v>30</v>
      </c>
      <c r="AX960" s="12" t="s">
        <v>73</v>
      </c>
      <c r="AY960" s="153" t="s">
        <v>199</v>
      </c>
    </row>
    <row r="961" spans="2:65" s="13" customFormat="1" ht="12">
      <c r="B961" s="159"/>
      <c r="D961" s="152" t="s">
        <v>207</v>
      </c>
      <c r="E961" s="160" t="s">
        <v>1</v>
      </c>
      <c r="F961" s="161" t="s">
        <v>209</v>
      </c>
      <c r="H961" s="162">
        <v>8550</v>
      </c>
      <c r="I961" s="163"/>
      <c r="L961" s="159"/>
      <c r="M961" s="164"/>
      <c r="T961" s="165"/>
      <c r="AT961" s="160" t="s">
        <v>207</v>
      </c>
      <c r="AU961" s="160" t="s">
        <v>86</v>
      </c>
      <c r="AV961" s="13" t="s">
        <v>205</v>
      </c>
      <c r="AW961" s="13" t="s">
        <v>30</v>
      </c>
      <c r="AX961" s="13" t="s">
        <v>80</v>
      </c>
      <c r="AY961" s="160" t="s">
        <v>199</v>
      </c>
    </row>
    <row r="962" spans="2:65" s="1" customFormat="1" ht="21.75" customHeight="1">
      <c r="B962" s="32"/>
      <c r="C962" s="137" t="s">
        <v>936</v>
      </c>
      <c r="D962" s="137" t="s">
        <v>201</v>
      </c>
      <c r="E962" s="138" t="s">
        <v>937</v>
      </c>
      <c r="F962" s="139" t="s">
        <v>938</v>
      </c>
      <c r="G962" s="140" t="s">
        <v>204</v>
      </c>
      <c r="H962" s="141">
        <v>190</v>
      </c>
      <c r="I962" s="142"/>
      <c r="J962" s="143">
        <f>ROUND(I962*H962,2)</f>
        <v>0</v>
      </c>
      <c r="K962" s="144"/>
      <c r="L962" s="32"/>
      <c r="M962" s="145" t="s">
        <v>1</v>
      </c>
      <c r="N962" s="146" t="s">
        <v>39</v>
      </c>
      <c r="P962" s="147">
        <f>O962*H962</f>
        <v>0</v>
      </c>
      <c r="Q962" s="147">
        <v>0</v>
      </c>
      <c r="R962" s="147">
        <f>Q962*H962</f>
        <v>0</v>
      </c>
      <c r="S962" s="147">
        <v>0</v>
      </c>
      <c r="T962" s="148">
        <f>S962*H962</f>
        <v>0</v>
      </c>
      <c r="AR962" s="149" t="s">
        <v>205</v>
      </c>
      <c r="AT962" s="149" t="s">
        <v>201</v>
      </c>
      <c r="AU962" s="149" t="s">
        <v>86</v>
      </c>
      <c r="AY962" s="17" t="s">
        <v>199</v>
      </c>
      <c r="BE962" s="150">
        <f>IF(N962="základní",J962,0)</f>
        <v>0</v>
      </c>
      <c r="BF962" s="150">
        <f>IF(N962="snížená",J962,0)</f>
        <v>0</v>
      </c>
      <c r="BG962" s="150">
        <f>IF(N962="zákl. přenesená",J962,0)</f>
        <v>0</v>
      </c>
      <c r="BH962" s="150">
        <f>IF(N962="sníž. přenesená",J962,0)</f>
        <v>0</v>
      </c>
      <c r="BI962" s="150">
        <f>IF(N962="nulová",J962,0)</f>
        <v>0</v>
      </c>
      <c r="BJ962" s="17" t="s">
        <v>86</v>
      </c>
      <c r="BK962" s="150">
        <f>ROUND(I962*H962,2)</f>
        <v>0</v>
      </c>
      <c r="BL962" s="17" t="s">
        <v>205</v>
      </c>
      <c r="BM962" s="149" t="s">
        <v>3456</v>
      </c>
    </row>
    <row r="963" spans="2:65" s="1" customFormat="1" ht="24.25" customHeight="1">
      <c r="B963" s="32"/>
      <c r="C963" s="137" t="s">
        <v>940</v>
      </c>
      <c r="D963" s="137" t="s">
        <v>201</v>
      </c>
      <c r="E963" s="138" t="s">
        <v>941</v>
      </c>
      <c r="F963" s="139" t="s">
        <v>942</v>
      </c>
      <c r="G963" s="140" t="s">
        <v>296</v>
      </c>
      <c r="H963" s="141">
        <v>3</v>
      </c>
      <c r="I963" s="142"/>
      <c r="J963" s="143">
        <f>ROUND(I963*H963,2)</f>
        <v>0</v>
      </c>
      <c r="K963" s="144"/>
      <c r="L963" s="32"/>
      <c r="M963" s="145" t="s">
        <v>1</v>
      </c>
      <c r="N963" s="146" t="s">
        <v>39</v>
      </c>
      <c r="P963" s="147">
        <f>O963*H963</f>
        <v>0</v>
      </c>
      <c r="Q963" s="147">
        <v>0</v>
      </c>
      <c r="R963" s="147">
        <f>Q963*H963</f>
        <v>0</v>
      </c>
      <c r="S963" s="147">
        <v>0</v>
      </c>
      <c r="T963" s="148">
        <f>S963*H963</f>
        <v>0</v>
      </c>
      <c r="AR963" s="149" t="s">
        <v>205</v>
      </c>
      <c r="AT963" s="149" t="s">
        <v>201</v>
      </c>
      <c r="AU963" s="149" t="s">
        <v>86</v>
      </c>
      <c r="AY963" s="17" t="s">
        <v>199</v>
      </c>
      <c r="BE963" s="150">
        <f>IF(N963="základní",J963,0)</f>
        <v>0</v>
      </c>
      <c r="BF963" s="150">
        <f>IF(N963="snížená",J963,0)</f>
        <v>0</v>
      </c>
      <c r="BG963" s="150">
        <f>IF(N963="zákl. přenesená",J963,0)</f>
        <v>0</v>
      </c>
      <c r="BH963" s="150">
        <f>IF(N963="sníž. přenesená",J963,0)</f>
        <v>0</v>
      </c>
      <c r="BI963" s="150">
        <f>IF(N963="nulová",J963,0)</f>
        <v>0</v>
      </c>
      <c r="BJ963" s="17" t="s">
        <v>86</v>
      </c>
      <c r="BK963" s="150">
        <f>ROUND(I963*H963,2)</f>
        <v>0</v>
      </c>
      <c r="BL963" s="17" t="s">
        <v>205</v>
      </c>
      <c r="BM963" s="149" t="s">
        <v>3457</v>
      </c>
    </row>
    <row r="964" spans="2:65" s="1" customFormat="1" ht="33" customHeight="1">
      <c r="B964" s="32"/>
      <c r="C964" s="137" t="s">
        <v>944</v>
      </c>
      <c r="D964" s="137" t="s">
        <v>201</v>
      </c>
      <c r="E964" s="138" t="s">
        <v>945</v>
      </c>
      <c r="F964" s="139" t="s">
        <v>946</v>
      </c>
      <c r="G964" s="140" t="s">
        <v>296</v>
      </c>
      <c r="H964" s="141">
        <v>135</v>
      </c>
      <c r="I964" s="142"/>
      <c r="J964" s="143">
        <f>ROUND(I964*H964,2)</f>
        <v>0</v>
      </c>
      <c r="K964" s="144"/>
      <c r="L964" s="32"/>
      <c r="M964" s="145" t="s">
        <v>1</v>
      </c>
      <c r="N964" s="146" t="s">
        <v>39</v>
      </c>
      <c r="P964" s="147">
        <f>O964*H964</f>
        <v>0</v>
      </c>
      <c r="Q964" s="147">
        <v>0</v>
      </c>
      <c r="R964" s="147">
        <f>Q964*H964</f>
        <v>0</v>
      </c>
      <c r="S964" s="147">
        <v>0</v>
      </c>
      <c r="T964" s="148">
        <f>S964*H964</f>
        <v>0</v>
      </c>
      <c r="AR964" s="149" t="s">
        <v>205</v>
      </c>
      <c r="AT964" s="149" t="s">
        <v>201</v>
      </c>
      <c r="AU964" s="149" t="s">
        <v>86</v>
      </c>
      <c r="AY964" s="17" t="s">
        <v>199</v>
      </c>
      <c r="BE964" s="150">
        <f>IF(N964="základní",J964,0)</f>
        <v>0</v>
      </c>
      <c r="BF964" s="150">
        <f>IF(N964="snížená",J964,0)</f>
        <v>0</v>
      </c>
      <c r="BG964" s="150">
        <f>IF(N964="zákl. přenesená",J964,0)</f>
        <v>0</v>
      </c>
      <c r="BH964" s="150">
        <f>IF(N964="sníž. přenesená",J964,0)</f>
        <v>0</v>
      </c>
      <c r="BI964" s="150">
        <f>IF(N964="nulová",J964,0)</f>
        <v>0</v>
      </c>
      <c r="BJ964" s="17" t="s">
        <v>86</v>
      </c>
      <c r="BK964" s="150">
        <f>ROUND(I964*H964,2)</f>
        <v>0</v>
      </c>
      <c r="BL964" s="17" t="s">
        <v>205</v>
      </c>
      <c r="BM964" s="149" t="s">
        <v>3458</v>
      </c>
    </row>
    <row r="965" spans="2:65" s="12" customFormat="1" ht="12">
      <c r="B965" s="151"/>
      <c r="D965" s="152" t="s">
        <v>207</v>
      </c>
      <c r="E965" s="153" t="s">
        <v>1</v>
      </c>
      <c r="F965" s="154" t="s">
        <v>948</v>
      </c>
      <c r="H965" s="155">
        <v>135</v>
      </c>
      <c r="I965" s="156"/>
      <c r="L965" s="151"/>
      <c r="M965" s="157"/>
      <c r="T965" s="158"/>
      <c r="AT965" s="153" t="s">
        <v>207</v>
      </c>
      <c r="AU965" s="153" t="s">
        <v>86</v>
      </c>
      <c r="AV965" s="12" t="s">
        <v>86</v>
      </c>
      <c r="AW965" s="12" t="s">
        <v>30</v>
      </c>
      <c r="AX965" s="12" t="s">
        <v>73</v>
      </c>
      <c r="AY965" s="153" t="s">
        <v>199</v>
      </c>
    </row>
    <row r="966" spans="2:65" s="13" customFormat="1" ht="12">
      <c r="B966" s="159"/>
      <c r="D966" s="152" t="s">
        <v>207</v>
      </c>
      <c r="E966" s="160" t="s">
        <v>1</v>
      </c>
      <c r="F966" s="161" t="s">
        <v>209</v>
      </c>
      <c r="H966" s="162">
        <v>135</v>
      </c>
      <c r="I966" s="163"/>
      <c r="L966" s="159"/>
      <c r="M966" s="164"/>
      <c r="T966" s="165"/>
      <c r="AT966" s="160" t="s">
        <v>207</v>
      </c>
      <c r="AU966" s="160" t="s">
        <v>86</v>
      </c>
      <c r="AV966" s="13" t="s">
        <v>205</v>
      </c>
      <c r="AW966" s="13" t="s">
        <v>30</v>
      </c>
      <c r="AX966" s="13" t="s">
        <v>80</v>
      </c>
      <c r="AY966" s="160" t="s">
        <v>199</v>
      </c>
    </row>
    <row r="967" spans="2:65" s="1" customFormat="1" ht="24.25" customHeight="1">
      <c r="B967" s="32"/>
      <c r="C967" s="137" t="s">
        <v>949</v>
      </c>
      <c r="D967" s="137" t="s">
        <v>201</v>
      </c>
      <c r="E967" s="138" t="s">
        <v>950</v>
      </c>
      <c r="F967" s="139" t="s">
        <v>951</v>
      </c>
      <c r="G967" s="140" t="s">
        <v>296</v>
      </c>
      <c r="H967" s="141">
        <v>3</v>
      </c>
      <c r="I967" s="142"/>
      <c r="J967" s="143">
        <f>ROUND(I967*H967,2)</f>
        <v>0</v>
      </c>
      <c r="K967" s="144"/>
      <c r="L967" s="32"/>
      <c r="M967" s="145" t="s">
        <v>1</v>
      </c>
      <c r="N967" s="146" t="s">
        <v>39</v>
      </c>
      <c r="P967" s="147">
        <f>O967*H967</f>
        <v>0</v>
      </c>
      <c r="Q967" s="147">
        <v>0</v>
      </c>
      <c r="R967" s="147">
        <f>Q967*H967</f>
        <v>0</v>
      </c>
      <c r="S967" s="147">
        <v>0</v>
      </c>
      <c r="T967" s="148">
        <f>S967*H967</f>
        <v>0</v>
      </c>
      <c r="AR967" s="149" t="s">
        <v>205</v>
      </c>
      <c r="AT967" s="149" t="s">
        <v>201</v>
      </c>
      <c r="AU967" s="149" t="s">
        <v>86</v>
      </c>
      <c r="AY967" s="17" t="s">
        <v>199</v>
      </c>
      <c r="BE967" s="150">
        <f>IF(N967="základní",J967,0)</f>
        <v>0</v>
      </c>
      <c r="BF967" s="150">
        <f>IF(N967="snížená",J967,0)</f>
        <v>0</v>
      </c>
      <c r="BG967" s="150">
        <f>IF(N967="zákl. přenesená",J967,0)</f>
        <v>0</v>
      </c>
      <c r="BH967" s="150">
        <f>IF(N967="sníž. přenesená",J967,0)</f>
        <v>0</v>
      </c>
      <c r="BI967" s="150">
        <f>IF(N967="nulová",J967,0)</f>
        <v>0</v>
      </c>
      <c r="BJ967" s="17" t="s">
        <v>86</v>
      </c>
      <c r="BK967" s="150">
        <f>ROUND(I967*H967,2)</f>
        <v>0</v>
      </c>
      <c r="BL967" s="17" t="s">
        <v>205</v>
      </c>
      <c r="BM967" s="149" t="s">
        <v>3459</v>
      </c>
    </row>
    <row r="968" spans="2:65" s="1" customFormat="1" ht="24.25" customHeight="1">
      <c r="B968" s="32"/>
      <c r="C968" s="137" t="s">
        <v>953</v>
      </c>
      <c r="D968" s="137" t="s">
        <v>201</v>
      </c>
      <c r="E968" s="138" t="s">
        <v>954</v>
      </c>
      <c r="F968" s="139" t="s">
        <v>955</v>
      </c>
      <c r="G968" s="140" t="s">
        <v>204</v>
      </c>
      <c r="H968" s="141">
        <v>270.05</v>
      </c>
      <c r="I968" s="142"/>
      <c r="J968" s="143">
        <f>ROUND(I968*H968,2)</f>
        <v>0</v>
      </c>
      <c r="K968" s="144"/>
      <c r="L968" s="32"/>
      <c r="M968" s="145" t="s">
        <v>1</v>
      </c>
      <c r="N968" s="146" t="s">
        <v>39</v>
      </c>
      <c r="P968" s="147">
        <f>O968*H968</f>
        <v>0</v>
      </c>
      <c r="Q968" s="147">
        <v>4.0000000000000003E-5</v>
      </c>
      <c r="R968" s="147">
        <f>Q968*H968</f>
        <v>1.0802000000000001E-2</v>
      </c>
      <c r="S968" s="147">
        <v>0</v>
      </c>
      <c r="T968" s="148">
        <f>S968*H968</f>
        <v>0</v>
      </c>
      <c r="AR968" s="149" t="s">
        <v>205</v>
      </c>
      <c r="AT968" s="149" t="s">
        <v>201</v>
      </c>
      <c r="AU968" s="149" t="s">
        <v>86</v>
      </c>
      <c r="AY968" s="17" t="s">
        <v>199</v>
      </c>
      <c r="BE968" s="150">
        <f>IF(N968="základní",J968,0)</f>
        <v>0</v>
      </c>
      <c r="BF968" s="150">
        <f>IF(N968="snížená",J968,0)</f>
        <v>0</v>
      </c>
      <c r="BG968" s="150">
        <f>IF(N968="zákl. přenesená",J968,0)</f>
        <v>0</v>
      </c>
      <c r="BH968" s="150">
        <f>IF(N968="sníž. přenesená",J968,0)</f>
        <v>0</v>
      </c>
      <c r="BI968" s="150">
        <f>IF(N968="nulová",J968,0)</f>
        <v>0</v>
      </c>
      <c r="BJ968" s="17" t="s">
        <v>86</v>
      </c>
      <c r="BK968" s="150">
        <f>ROUND(I968*H968,2)</f>
        <v>0</v>
      </c>
      <c r="BL968" s="17" t="s">
        <v>205</v>
      </c>
      <c r="BM968" s="149" t="s">
        <v>3460</v>
      </c>
    </row>
    <row r="969" spans="2:65" s="12" customFormat="1" ht="12">
      <c r="B969" s="151"/>
      <c r="D969" s="152" t="s">
        <v>207</v>
      </c>
      <c r="E969" s="153" t="s">
        <v>1</v>
      </c>
      <c r="F969" s="154" t="s">
        <v>848</v>
      </c>
      <c r="H969" s="155">
        <v>13.77</v>
      </c>
      <c r="I969" s="156"/>
      <c r="L969" s="151"/>
      <c r="M969" s="157"/>
      <c r="T969" s="158"/>
      <c r="AT969" s="153" t="s">
        <v>207</v>
      </c>
      <c r="AU969" s="153" t="s">
        <v>86</v>
      </c>
      <c r="AV969" s="12" t="s">
        <v>86</v>
      </c>
      <c r="AW969" s="12" t="s">
        <v>30</v>
      </c>
      <c r="AX969" s="12" t="s">
        <v>73</v>
      </c>
      <c r="AY969" s="153" t="s">
        <v>199</v>
      </c>
    </row>
    <row r="970" spans="2:65" s="12" customFormat="1" ht="12">
      <c r="B970" s="151"/>
      <c r="D970" s="152" t="s">
        <v>207</v>
      </c>
      <c r="E970" s="153" t="s">
        <v>1</v>
      </c>
      <c r="F970" s="154" t="s">
        <v>849</v>
      </c>
      <c r="H970" s="155">
        <v>9.7200000000000006</v>
      </c>
      <c r="I970" s="156"/>
      <c r="L970" s="151"/>
      <c r="M970" s="157"/>
      <c r="T970" s="158"/>
      <c r="AT970" s="153" t="s">
        <v>207</v>
      </c>
      <c r="AU970" s="153" t="s">
        <v>86</v>
      </c>
      <c r="AV970" s="12" t="s">
        <v>86</v>
      </c>
      <c r="AW970" s="12" t="s">
        <v>30</v>
      </c>
      <c r="AX970" s="12" t="s">
        <v>73</v>
      </c>
      <c r="AY970" s="153" t="s">
        <v>199</v>
      </c>
    </row>
    <row r="971" spans="2:65" s="12" customFormat="1" ht="12">
      <c r="B971" s="151"/>
      <c r="D971" s="152" t="s">
        <v>207</v>
      </c>
      <c r="E971" s="153" t="s">
        <v>1</v>
      </c>
      <c r="F971" s="154" t="s">
        <v>850</v>
      </c>
      <c r="H971" s="155">
        <v>2.36</v>
      </c>
      <c r="I971" s="156"/>
      <c r="L971" s="151"/>
      <c r="M971" s="157"/>
      <c r="T971" s="158"/>
      <c r="AT971" s="153" t="s">
        <v>207</v>
      </c>
      <c r="AU971" s="153" t="s">
        <v>86</v>
      </c>
      <c r="AV971" s="12" t="s">
        <v>86</v>
      </c>
      <c r="AW971" s="12" t="s">
        <v>30</v>
      </c>
      <c r="AX971" s="12" t="s">
        <v>73</v>
      </c>
      <c r="AY971" s="153" t="s">
        <v>199</v>
      </c>
    </row>
    <row r="972" spans="2:65" s="12" customFormat="1" ht="12">
      <c r="B972" s="151"/>
      <c r="D972" s="152" t="s">
        <v>207</v>
      </c>
      <c r="E972" s="153" t="s">
        <v>1</v>
      </c>
      <c r="F972" s="154" t="s">
        <v>851</v>
      </c>
      <c r="H972" s="155">
        <v>8.4600000000000009</v>
      </c>
      <c r="I972" s="156"/>
      <c r="L972" s="151"/>
      <c r="M972" s="157"/>
      <c r="T972" s="158"/>
      <c r="AT972" s="153" t="s">
        <v>207</v>
      </c>
      <c r="AU972" s="153" t="s">
        <v>86</v>
      </c>
      <c r="AV972" s="12" t="s">
        <v>86</v>
      </c>
      <c r="AW972" s="12" t="s">
        <v>30</v>
      </c>
      <c r="AX972" s="12" t="s">
        <v>73</v>
      </c>
      <c r="AY972" s="153" t="s">
        <v>199</v>
      </c>
    </row>
    <row r="973" spans="2:65" s="12" customFormat="1" ht="12">
      <c r="B973" s="151"/>
      <c r="D973" s="152" t="s">
        <v>207</v>
      </c>
      <c r="E973" s="153" t="s">
        <v>1</v>
      </c>
      <c r="F973" s="154" t="s">
        <v>852</v>
      </c>
      <c r="H973" s="155">
        <v>56.34</v>
      </c>
      <c r="I973" s="156"/>
      <c r="L973" s="151"/>
      <c r="M973" s="157"/>
      <c r="T973" s="158"/>
      <c r="AT973" s="153" t="s">
        <v>207</v>
      </c>
      <c r="AU973" s="153" t="s">
        <v>86</v>
      </c>
      <c r="AV973" s="12" t="s">
        <v>86</v>
      </c>
      <c r="AW973" s="12" t="s">
        <v>30</v>
      </c>
      <c r="AX973" s="12" t="s">
        <v>73</v>
      </c>
      <c r="AY973" s="153" t="s">
        <v>199</v>
      </c>
    </row>
    <row r="974" spans="2:65" s="12" customFormat="1" ht="12">
      <c r="B974" s="151"/>
      <c r="D974" s="152" t="s">
        <v>207</v>
      </c>
      <c r="E974" s="153" t="s">
        <v>1</v>
      </c>
      <c r="F974" s="154" t="s">
        <v>853</v>
      </c>
      <c r="H974" s="155">
        <v>6.57</v>
      </c>
      <c r="I974" s="156"/>
      <c r="L974" s="151"/>
      <c r="M974" s="157"/>
      <c r="T974" s="158"/>
      <c r="AT974" s="153" t="s">
        <v>207</v>
      </c>
      <c r="AU974" s="153" t="s">
        <v>86</v>
      </c>
      <c r="AV974" s="12" t="s">
        <v>86</v>
      </c>
      <c r="AW974" s="12" t="s">
        <v>30</v>
      </c>
      <c r="AX974" s="12" t="s">
        <v>73</v>
      </c>
      <c r="AY974" s="153" t="s">
        <v>199</v>
      </c>
    </row>
    <row r="975" spans="2:65" s="12" customFormat="1" ht="12">
      <c r="B975" s="151"/>
      <c r="D975" s="152" t="s">
        <v>207</v>
      </c>
      <c r="E975" s="153" t="s">
        <v>1</v>
      </c>
      <c r="F975" s="154" t="s">
        <v>854</v>
      </c>
      <c r="H975" s="155">
        <v>6.74</v>
      </c>
      <c r="I975" s="156"/>
      <c r="L975" s="151"/>
      <c r="M975" s="157"/>
      <c r="T975" s="158"/>
      <c r="AT975" s="153" t="s">
        <v>207</v>
      </c>
      <c r="AU975" s="153" t="s">
        <v>86</v>
      </c>
      <c r="AV975" s="12" t="s">
        <v>86</v>
      </c>
      <c r="AW975" s="12" t="s">
        <v>30</v>
      </c>
      <c r="AX975" s="12" t="s">
        <v>73</v>
      </c>
      <c r="AY975" s="153" t="s">
        <v>199</v>
      </c>
    </row>
    <row r="976" spans="2:65" s="12" customFormat="1" ht="12">
      <c r="B976" s="151"/>
      <c r="D976" s="152" t="s">
        <v>207</v>
      </c>
      <c r="E976" s="153" t="s">
        <v>1</v>
      </c>
      <c r="F976" s="154" t="s">
        <v>855</v>
      </c>
      <c r="H976" s="155">
        <v>17.23</v>
      </c>
      <c r="I976" s="156"/>
      <c r="L976" s="151"/>
      <c r="M976" s="157"/>
      <c r="T976" s="158"/>
      <c r="AT976" s="153" t="s">
        <v>207</v>
      </c>
      <c r="AU976" s="153" t="s">
        <v>86</v>
      </c>
      <c r="AV976" s="12" t="s">
        <v>86</v>
      </c>
      <c r="AW976" s="12" t="s">
        <v>30</v>
      </c>
      <c r="AX976" s="12" t="s">
        <v>73</v>
      </c>
      <c r="AY976" s="153" t="s">
        <v>199</v>
      </c>
    </row>
    <row r="977" spans="2:65" s="12" customFormat="1" ht="12">
      <c r="B977" s="151"/>
      <c r="D977" s="152" t="s">
        <v>207</v>
      </c>
      <c r="E977" s="153" t="s">
        <v>1</v>
      </c>
      <c r="F977" s="154" t="s">
        <v>856</v>
      </c>
      <c r="H977" s="155">
        <v>17.23</v>
      </c>
      <c r="I977" s="156"/>
      <c r="L977" s="151"/>
      <c r="M977" s="157"/>
      <c r="T977" s="158"/>
      <c r="AT977" s="153" t="s">
        <v>207</v>
      </c>
      <c r="AU977" s="153" t="s">
        <v>86</v>
      </c>
      <c r="AV977" s="12" t="s">
        <v>86</v>
      </c>
      <c r="AW977" s="12" t="s">
        <v>30</v>
      </c>
      <c r="AX977" s="12" t="s">
        <v>73</v>
      </c>
      <c r="AY977" s="153" t="s">
        <v>199</v>
      </c>
    </row>
    <row r="978" spans="2:65" s="12" customFormat="1" ht="12">
      <c r="B978" s="151"/>
      <c r="D978" s="152" t="s">
        <v>207</v>
      </c>
      <c r="E978" s="153" t="s">
        <v>1</v>
      </c>
      <c r="F978" s="154" t="s">
        <v>857</v>
      </c>
      <c r="H978" s="155">
        <v>6.74</v>
      </c>
      <c r="I978" s="156"/>
      <c r="L978" s="151"/>
      <c r="M978" s="157"/>
      <c r="T978" s="158"/>
      <c r="AT978" s="153" t="s">
        <v>207</v>
      </c>
      <c r="AU978" s="153" t="s">
        <v>86</v>
      </c>
      <c r="AV978" s="12" t="s">
        <v>86</v>
      </c>
      <c r="AW978" s="12" t="s">
        <v>30</v>
      </c>
      <c r="AX978" s="12" t="s">
        <v>73</v>
      </c>
      <c r="AY978" s="153" t="s">
        <v>199</v>
      </c>
    </row>
    <row r="979" spans="2:65" s="12" customFormat="1" ht="12">
      <c r="B979" s="151"/>
      <c r="D979" s="152" t="s">
        <v>207</v>
      </c>
      <c r="E979" s="153" t="s">
        <v>1</v>
      </c>
      <c r="F979" s="154" t="s">
        <v>858</v>
      </c>
      <c r="H979" s="155">
        <v>6.74</v>
      </c>
      <c r="I979" s="156"/>
      <c r="L979" s="151"/>
      <c r="M979" s="157"/>
      <c r="T979" s="158"/>
      <c r="AT979" s="153" t="s">
        <v>207</v>
      </c>
      <c r="AU979" s="153" t="s">
        <v>86</v>
      </c>
      <c r="AV979" s="12" t="s">
        <v>86</v>
      </c>
      <c r="AW979" s="12" t="s">
        <v>30</v>
      </c>
      <c r="AX979" s="12" t="s">
        <v>73</v>
      </c>
      <c r="AY979" s="153" t="s">
        <v>199</v>
      </c>
    </row>
    <row r="980" spans="2:65" s="12" customFormat="1" ht="12">
      <c r="B980" s="151"/>
      <c r="D980" s="152" t="s">
        <v>207</v>
      </c>
      <c r="E980" s="153" t="s">
        <v>1</v>
      </c>
      <c r="F980" s="154" t="s">
        <v>859</v>
      </c>
      <c r="H980" s="155">
        <v>17.23</v>
      </c>
      <c r="I980" s="156"/>
      <c r="L980" s="151"/>
      <c r="M980" s="157"/>
      <c r="T980" s="158"/>
      <c r="AT980" s="153" t="s">
        <v>207</v>
      </c>
      <c r="AU980" s="153" t="s">
        <v>86</v>
      </c>
      <c r="AV980" s="12" t="s">
        <v>86</v>
      </c>
      <c r="AW980" s="12" t="s">
        <v>30</v>
      </c>
      <c r="AX980" s="12" t="s">
        <v>73</v>
      </c>
      <c r="AY980" s="153" t="s">
        <v>199</v>
      </c>
    </row>
    <row r="981" spans="2:65" s="12" customFormat="1" ht="12">
      <c r="B981" s="151"/>
      <c r="D981" s="152" t="s">
        <v>207</v>
      </c>
      <c r="E981" s="153" t="s">
        <v>1</v>
      </c>
      <c r="F981" s="154" t="s">
        <v>860</v>
      </c>
      <c r="H981" s="155">
        <v>19.84</v>
      </c>
      <c r="I981" s="156"/>
      <c r="L981" s="151"/>
      <c r="M981" s="157"/>
      <c r="T981" s="158"/>
      <c r="AT981" s="153" t="s">
        <v>207</v>
      </c>
      <c r="AU981" s="153" t="s">
        <v>86</v>
      </c>
      <c r="AV981" s="12" t="s">
        <v>86</v>
      </c>
      <c r="AW981" s="12" t="s">
        <v>30</v>
      </c>
      <c r="AX981" s="12" t="s">
        <v>73</v>
      </c>
      <c r="AY981" s="153" t="s">
        <v>199</v>
      </c>
    </row>
    <row r="982" spans="2:65" s="12" customFormat="1" ht="12">
      <c r="B982" s="151"/>
      <c r="D982" s="152" t="s">
        <v>207</v>
      </c>
      <c r="E982" s="153" t="s">
        <v>1</v>
      </c>
      <c r="F982" s="154" t="s">
        <v>861</v>
      </c>
      <c r="H982" s="155">
        <v>17.23</v>
      </c>
      <c r="I982" s="156"/>
      <c r="L982" s="151"/>
      <c r="M982" s="157"/>
      <c r="T982" s="158"/>
      <c r="AT982" s="153" t="s">
        <v>207</v>
      </c>
      <c r="AU982" s="153" t="s">
        <v>86</v>
      </c>
      <c r="AV982" s="12" t="s">
        <v>86</v>
      </c>
      <c r="AW982" s="12" t="s">
        <v>30</v>
      </c>
      <c r="AX982" s="12" t="s">
        <v>73</v>
      </c>
      <c r="AY982" s="153" t="s">
        <v>199</v>
      </c>
    </row>
    <row r="983" spans="2:65" s="12" customFormat="1" ht="12">
      <c r="B983" s="151"/>
      <c r="D983" s="152" t="s">
        <v>207</v>
      </c>
      <c r="E983" s="153" t="s">
        <v>1</v>
      </c>
      <c r="F983" s="154" t="s">
        <v>862</v>
      </c>
      <c r="H983" s="155">
        <v>6.74</v>
      </c>
      <c r="I983" s="156"/>
      <c r="L983" s="151"/>
      <c r="M983" s="157"/>
      <c r="T983" s="158"/>
      <c r="AT983" s="153" t="s">
        <v>207</v>
      </c>
      <c r="AU983" s="153" t="s">
        <v>86</v>
      </c>
      <c r="AV983" s="12" t="s">
        <v>86</v>
      </c>
      <c r="AW983" s="12" t="s">
        <v>30</v>
      </c>
      <c r="AX983" s="12" t="s">
        <v>73</v>
      </c>
      <c r="AY983" s="153" t="s">
        <v>199</v>
      </c>
    </row>
    <row r="984" spans="2:65" s="12" customFormat="1" ht="12">
      <c r="B984" s="151"/>
      <c r="D984" s="152" t="s">
        <v>207</v>
      </c>
      <c r="E984" s="153" t="s">
        <v>1</v>
      </c>
      <c r="F984" s="154" t="s">
        <v>863</v>
      </c>
      <c r="H984" s="155">
        <v>6.74</v>
      </c>
      <c r="I984" s="156"/>
      <c r="L984" s="151"/>
      <c r="M984" s="157"/>
      <c r="T984" s="158"/>
      <c r="AT984" s="153" t="s">
        <v>207</v>
      </c>
      <c r="AU984" s="153" t="s">
        <v>86</v>
      </c>
      <c r="AV984" s="12" t="s">
        <v>86</v>
      </c>
      <c r="AW984" s="12" t="s">
        <v>30</v>
      </c>
      <c r="AX984" s="12" t="s">
        <v>73</v>
      </c>
      <c r="AY984" s="153" t="s">
        <v>199</v>
      </c>
    </row>
    <row r="985" spans="2:65" s="12" customFormat="1" ht="12">
      <c r="B985" s="151"/>
      <c r="D985" s="152" t="s">
        <v>207</v>
      </c>
      <c r="E985" s="153" t="s">
        <v>1</v>
      </c>
      <c r="F985" s="154" t="s">
        <v>864</v>
      </c>
      <c r="H985" s="155">
        <v>17.23</v>
      </c>
      <c r="I985" s="156"/>
      <c r="L985" s="151"/>
      <c r="M985" s="157"/>
      <c r="T985" s="158"/>
      <c r="AT985" s="153" t="s">
        <v>207</v>
      </c>
      <c r="AU985" s="153" t="s">
        <v>86</v>
      </c>
      <c r="AV985" s="12" t="s">
        <v>86</v>
      </c>
      <c r="AW985" s="12" t="s">
        <v>30</v>
      </c>
      <c r="AX985" s="12" t="s">
        <v>73</v>
      </c>
      <c r="AY985" s="153" t="s">
        <v>199</v>
      </c>
    </row>
    <row r="986" spans="2:65" s="12" customFormat="1" ht="12">
      <c r="B986" s="151"/>
      <c r="D986" s="152" t="s">
        <v>207</v>
      </c>
      <c r="E986" s="153" t="s">
        <v>1</v>
      </c>
      <c r="F986" s="154" t="s">
        <v>865</v>
      </c>
      <c r="H986" s="155">
        <v>17.23</v>
      </c>
      <c r="I986" s="156"/>
      <c r="L986" s="151"/>
      <c r="M986" s="157"/>
      <c r="T986" s="158"/>
      <c r="AT986" s="153" t="s">
        <v>207</v>
      </c>
      <c r="AU986" s="153" t="s">
        <v>86</v>
      </c>
      <c r="AV986" s="12" t="s">
        <v>86</v>
      </c>
      <c r="AW986" s="12" t="s">
        <v>30</v>
      </c>
      <c r="AX986" s="12" t="s">
        <v>73</v>
      </c>
      <c r="AY986" s="153" t="s">
        <v>199</v>
      </c>
    </row>
    <row r="987" spans="2:65" s="12" customFormat="1" ht="12">
      <c r="B987" s="151"/>
      <c r="D987" s="152" t="s">
        <v>207</v>
      </c>
      <c r="E987" s="153" t="s">
        <v>1</v>
      </c>
      <c r="F987" s="154" t="s">
        <v>866</v>
      </c>
      <c r="H987" s="155">
        <v>7.83</v>
      </c>
      <c r="I987" s="156"/>
      <c r="L987" s="151"/>
      <c r="M987" s="157"/>
      <c r="T987" s="158"/>
      <c r="AT987" s="153" t="s">
        <v>207</v>
      </c>
      <c r="AU987" s="153" t="s">
        <v>86</v>
      </c>
      <c r="AV987" s="12" t="s">
        <v>86</v>
      </c>
      <c r="AW987" s="12" t="s">
        <v>30</v>
      </c>
      <c r="AX987" s="12" t="s">
        <v>73</v>
      </c>
      <c r="AY987" s="153" t="s">
        <v>199</v>
      </c>
    </row>
    <row r="988" spans="2:65" s="12" customFormat="1" ht="12">
      <c r="B988" s="151"/>
      <c r="D988" s="152" t="s">
        <v>207</v>
      </c>
      <c r="E988" s="153" t="s">
        <v>1</v>
      </c>
      <c r="F988" s="154" t="s">
        <v>867</v>
      </c>
      <c r="H988" s="155">
        <v>2.37</v>
      </c>
      <c r="I988" s="156"/>
      <c r="L988" s="151"/>
      <c r="M988" s="157"/>
      <c r="T988" s="158"/>
      <c r="AT988" s="153" t="s">
        <v>207</v>
      </c>
      <c r="AU988" s="153" t="s">
        <v>86</v>
      </c>
      <c r="AV988" s="12" t="s">
        <v>86</v>
      </c>
      <c r="AW988" s="12" t="s">
        <v>30</v>
      </c>
      <c r="AX988" s="12" t="s">
        <v>73</v>
      </c>
      <c r="AY988" s="153" t="s">
        <v>199</v>
      </c>
    </row>
    <row r="989" spans="2:65" s="12" customFormat="1" ht="12">
      <c r="B989" s="151"/>
      <c r="D989" s="152" t="s">
        <v>207</v>
      </c>
      <c r="E989" s="153" t="s">
        <v>1</v>
      </c>
      <c r="F989" s="154" t="s">
        <v>868</v>
      </c>
      <c r="H989" s="155">
        <v>5.71</v>
      </c>
      <c r="I989" s="156"/>
      <c r="L989" s="151"/>
      <c r="M989" s="157"/>
      <c r="T989" s="158"/>
      <c r="AT989" s="153" t="s">
        <v>207</v>
      </c>
      <c r="AU989" s="153" t="s">
        <v>86</v>
      </c>
      <c r="AV989" s="12" t="s">
        <v>86</v>
      </c>
      <c r="AW989" s="12" t="s">
        <v>30</v>
      </c>
      <c r="AX989" s="12" t="s">
        <v>73</v>
      </c>
      <c r="AY989" s="153" t="s">
        <v>199</v>
      </c>
    </row>
    <row r="990" spans="2:65" s="13" customFormat="1" ht="12">
      <c r="B990" s="159"/>
      <c r="D990" s="152" t="s">
        <v>207</v>
      </c>
      <c r="E990" s="160" t="s">
        <v>1</v>
      </c>
      <c r="F990" s="161" t="s">
        <v>209</v>
      </c>
      <c r="H990" s="162">
        <v>270.05</v>
      </c>
      <c r="I990" s="163"/>
      <c r="L990" s="159"/>
      <c r="M990" s="164"/>
      <c r="T990" s="165"/>
      <c r="AT990" s="160" t="s">
        <v>207</v>
      </c>
      <c r="AU990" s="160" t="s">
        <v>86</v>
      </c>
      <c r="AV990" s="13" t="s">
        <v>205</v>
      </c>
      <c r="AW990" s="13" t="s">
        <v>30</v>
      </c>
      <c r="AX990" s="13" t="s">
        <v>80</v>
      </c>
      <c r="AY990" s="160" t="s">
        <v>199</v>
      </c>
    </row>
    <row r="991" spans="2:65" s="1" customFormat="1" ht="24.25" customHeight="1">
      <c r="B991" s="32"/>
      <c r="C991" s="137" t="s">
        <v>957</v>
      </c>
      <c r="D991" s="137" t="s">
        <v>201</v>
      </c>
      <c r="E991" s="138" t="s">
        <v>958</v>
      </c>
      <c r="F991" s="139" t="s">
        <v>959</v>
      </c>
      <c r="G991" s="140" t="s">
        <v>204</v>
      </c>
      <c r="H991" s="141">
        <v>190</v>
      </c>
      <c r="I991" s="142"/>
      <c r="J991" s="143">
        <f>ROUND(I991*H991,2)</f>
        <v>0</v>
      </c>
      <c r="K991" s="144"/>
      <c r="L991" s="32"/>
      <c r="M991" s="145" t="s">
        <v>1</v>
      </c>
      <c r="N991" s="146" t="s">
        <v>39</v>
      </c>
      <c r="P991" s="147">
        <f>O991*H991</f>
        <v>0</v>
      </c>
      <c r="Q991" s="147">
        <v>0</v>
      </c>
      <c r="R991" s="147">
        <f>Q991*H991</f>
        <v>0</v>
      </c>
      <c r="S991" s="147">
        <v>0</v>
      </c>
      <c r="T991" s="148">
        <f>S991*H991</f>
        <v>0</v>
      </c>
      <c r="AR991" s="149" t="s">
        <v>205</v>
      </c>
      <c r="AT991" s="149" t="s">
        <v>201</v>
      </c>
      <c r="AU991" s="149" t="s">
        <v>86</v>
      </c>
      <c r="AY991" s="17" t="s">
        <v>199</v>
      </c>
      <c r="BE991" s="150">
        <f>IF(N991="základní",J991,0)</f>
        <v>0</v>
      </c>
      <c r="BF991" s="150">
        <f>IF(N991="snížená",J991,0)</f>
        <v>0</v>
      </c>
      <c r="BG991" s="150">
        <f>IF(N991="zákl. přenesená",J991,0)</f>
        <v>0</v>
      </c>
      <c r="BH991" s="150">
        <f>IF(N991="sníž. přenesená",J991,0)</f>
        <v>0</v>
      </c>
      <c r="BI991" s="150">
        <f>IF(N991="nulová",J991,0)</f>
        <v>0</v>
      </c>
      <c r="BJ991" s="17" t="s">
        <v>86</v>
      </c>
      <c r="BK991" s="150">
        <f>ROUND(I991*H991,2)</f>
        <v>0</v>
      </c>
      <c r="BL991" s="17" t="s">
        <v>205</v>
      </c>
      <c r="BM991" s="149" t="s">
        <v>3461</v>
      </c>
    </row>
    <row r="992" spans="2:65" s="1" customFormat="1" ht="24.25" customHeight="1">
      <c r="B992" s="32"/>
      <c r="C992" s="137" t="s">
        <v>961</v>
      </c>
      <c r="D992" s="137" t="s">
        <v>201</v>
      </c>
      <c r="E992" s="138" t="s">
        <v>962</v>
      </c>
      <c r="F992" s="139" t="s">
        <v>963</v>
      </c>
      <c r="G992" s="140" t="s">
        <v>204</v>
      </c>
      <c r="H992" s="141">
        <v>190</v>
      </c>
      <c r="I992" s="142"/>
      <c r="J992" s="143">
        <f>ROUND(I992*H992,2)</f>
        <v>0</v>
      </c>
      <c r="K992" s="144"/>
      <c r="L992" s="32"/>
      <c r="M992" s="145" t="s">
        <v>1</v>
      </c>
      <c r="N992" s="146" t="s">
        <v>39</v>
      </c>
      <c r="P992" s="147">
        <f>O992*H992</f>
        <v>0</v>
      </c>
      <c r="Q992" s="147">
        <v>0</v>
      </c>
      <c r="R992" s="147">
        <f>Q992*H992</f>
        <v>0</v>
      </c>
      <c r="S992" s="147">
        <v>0</v>
      </c>
      <c r="T992" s="148">
        <f>S992*H992</f>
        <v>0</v>
      </c>
      <c r="AR992" s="149" t="s">
        <v>205</v>
      </c>
      <c r="AT992" s="149" t="s">
        <v>201</v>
      </c>
      <c r="AU992" s="149" t="s">
        <v>86</v>
      </c>
      <c r="AY992" s="17" t="s">
        <v>199</v>
      </c>
      <c r="BE992" s="150">
        <f>IF(N992="základní",J992,0)</f>
        <v>0</v>
      </c>
      <c r="BF992" s="150">
        <f>IF(N992="snížená",J992,0)</f>
        <v>0</v>
      </c>
      <c r="BG992" s="150">
        <f>IF(N992="zákl. přenesená",J992,0)</f>
        <v>0</v>
      </c>
      <c r="BH992" s="150">
        <f>IF(N992="sníž. přenesená",J992,0)</f>
        <v>0</v>
      </c>
      <c r="BI992" s="150">
        <f>IF(N992="nulová",J992,0)</f>
        <v>0</v>
      </c>
      <c r="BJ992" s="17" t="s">
        <v>86</v>
      </c>
      <c r="BK992" s="150">
        <f>ROUND(I992*H992,2)</f>
        <v>0</v>
      </c>
      <c r="BL992" s="17" t="s">
        <v>205</v>
      </c>
      <c r="BM992" s="149" t="s">
        <v>3462</v>
      </c>
    </row>
    <row r="993" spans="2:65" s="11" customFormat="1" ht="23" customHeight="1">
      <c r="B993" s="125"/>
      <c r="D993" s="126" t="s">
        <v>72</v>
      </c>
      <c r="E993" s="135" t="s">
        <v>965</v>
      </c>
      <c r="F993" s="135" t="s">
        <v>966</v>
      </c>
      <c r="I993" s="128"/>
      <c r="J993" s="136">
        <f>BK993</f>
        <v>0</v>
      </c>
      <c r="L993" s="125"/>
      <c r="M993" s="130"/>
      <c r="P993" s="131">
        <f>P994</f>
        <v>0</v>
      </c>
      <c r="R993" s="131">
        <f>R994</f>
        <v>0</v>
      </c>
      <c r="T993" s="132">
        <f>T994</f>
        <v>0</v>
      </c>
      <c r="AR993" s="126" t="s">
        <v>80</v>
      </c>
      <c r="AT993" s="133" t="s">
        <v>72</v>
      </c>
      <c r="AU993" s="133" t="s">
        <v>80</v>
      </c>
      <c r="AY993" s="126" t="s">
        <v>199</v>
      </c>
      <c r="BK993" s="134">
        <f>BK994</f>
        <v>0</v>
      </c>
    </row>
    <row r="994" spans="2:65" s="1" customFormat="1" ht="16.5" customHeight="1">
      <c r="B994" s="32"/>
      <c r="C994" s="137" t="s">
        <v>967</v>
      </c>
      <c r="D994" s="137" t="s">
        <v>201</v>
      </c>
      <c r="E994" s="138" t="s">
        <v>968</v>
      </c>
      <c r="F994" s="139" t="s">
        <v>969</v>
      </c>
      <c r="G994" s="140" t="s">
        <v>247</v>
      </c>
      <c r="H994" s="141">
        <v>1314.4870000000001</v>
      </c>
      <c r="I994" s="142"/>
      <c r="J994" s="143">
        <f>ROUND(I994*H994,2)</f>
        <v>0</v>
      </c>
      <c r="K994" s="144"/>
      <c r="L994" s="32"/>
      <c r="M994" s="145" t="s">
        <v>1</v>
      </c>
      <c r="N994" s="146" t="s">
        <v>39</v>
      </c>
      <c r="P994" s="147">
        <f>O994*H994</f>
        <v>0</v>
      </c>
      <c r="Q994" s="147">
        <v>0</v>
      </c>
      <c r="R994" s="147">
        <f>Q994*H994</f>
        <v>0</v>
      </c>
      <c r="S994" s="147">
        <v>0</v>
      </c>
      <c r="T994" s="148">
        <f>S994*H994</f>
        <v>0</v>
      </c>
      <c r="AR994" s="149" t="s">
        <v>205</v>
      </c>
      <c r="AT994" s="149" t="s">
        <v>201</v>
      </c>
      <c r="AU994" s="149" t="s">
        <v>86</v>
      </c>
      <c r="AY994" s="17" t="s">
        <v>199</v>
      </c>
      <c r="BE994" s="150">
        <f>IF(N994="základní",J994,0)</f>
        <v>0</v>
      </c>
      <c r="BF994" s="150">
        <f>IF(N994="snížená",J994,0)</f>
        <v>0</v>
      </c>
      <c r="BG994" s="150">
        <f>IF(N994="zákl. přenesená",J994,0)</f>
        <v>0</v>
      </c>
      <c r="BH994" s="150">
        <f>IF(N994="sníž. přenesená",J994,0)</f>
        <v>0</v>
      </c>
      <c r="BI994" s="150">
        <f>IF(N994="nulová",J994,0)</f>
        <v>0</v>
      </c>
      <c r="BJ994" s="17" t="s">
        <v>86</v>
      </c>
      <c r="BK994" s="150">
        <f>ROUND(I994*H994,2)</f>
        <v>0</v>
      </c>
      <c r="BL994" s="17" t="s">
        <v>205</v>
      </c>
      <c r="BM994" s="149" t="s">
        <v>3463</v>
      </c>
    </row>
    <row r="995" spans="2:65" s="11" customFormat="1" ht="26" customHeight="1">
      <c r="B995" s="125"/>
      <c r="D995" s="126" t="s">
        <v>72</v>
      </c>
      <c r="E995" s="127" t="s">
        <v>971</v>
      </c>
      <c r="F995" s="127" t="s">
        <v>972</v>
      </c>
      <c r="I995" s="128"/>
      <c r="J995" s="129">
        <f>BK995</f>
        <v>0</v>
      </c>
      <c r="L995" s="125"/>
      <c r="M995" s="130"/>
      <c r="P995" s="131">
        <f>P996+P1048+P1122+P1164+P1233+P1237+P1308+P1313+P1402+P1474+P1530+P1615+P1679+P1689+P1747+P1779+P1938+P2010+P2163+P2196+P2339</f>
        <v>0</v>
      </c>
      <c r="R995" s="131">
        <f>R996+R1048+R1122+R1164+R1233+R1237+R1308+R1313+R1402+R1474+R1530+R1615+R1679+R1689+R1747+R1779+R1938+R2010+R2163+R2196+R2339</f>
        <v>45.169796530000006</v>
      </c>
      <c r="T995" s="132">
        <f>T996+T1048+T1122+T1164+T1233+T1237+T1308+T1313+T1402+T1474+T1530+T1615+T1679+T1689+T1747+T1779+T1938+T2010+T2163+T2196+T2339</f>
        <v>6.0000000000000006E-4</v>
      </c>
      <c r="AR995" s="126" t="s">
        <v>86</v>
      </c>
      <c r="AT995" s="133" t="s">
        <v>72</v>
      </c>
      <c r="AU995" s="133" t="s">
        <v>73</v>
      </c>
      <c r="AY995" s="126" t="s">
        <v>199</v>
      </c>
      <c r="BK995" s="134">
        <f>BK996+BK1048+BK1122+BK1164+BK1233+BK1237+BK1308+BK1313+BK1402+BK1474+BK1530+BK1615+BK1679+BK1689+BK1747+BK1779+BK1938+BK2010+BK2163+BK2196+BK2339</f>
        <v>0</v>
      </c>
    </row>
    <row r="996" spans="2:65" s="11" customFormat="1" ht="23" customHeight="1">
      <c r="B996" s="125"/>
      <c r="D996" s="126" t="s">
        <v>72</v>
      </c>
      <c r="E996" s="135" t="s">
        <v>973</v>
      </c>
      <c r="F996" s="135" t="s">
        <v>974</v>
      </c>
      <c r="I996" s="128"/>
      <c r="J996" s="136">
        <f>BK996</f>
        <v>0</v>
      </c>
      <c r="L996" s="125"/>
      <c r="M996" s="130"/>
      <c r="P996" s="131">
        <f>SUM(P997:P1047)</f>
        <v>0</v>
      </c>
      <c r="R996" s="131">
        <f>SUM(R997:R1047)</f>
        <v>4.557140640000001</v>
      </c>
      <c r="T996" s="132">
        <f>SUM(T997:T1047)</f>
        <v>0</v>
      </c>
      <c r="AR996" s="126" t="s">
        <v>86</v>
      </c>
      <c r="AT996" s="133" t="s">
        <v>72</v>
      </c>
      <c r="AU996" s="133" t="s">
        <v>80</v>
      </c>
      <c r="AY996" s="126" t="s">
        <v>199</v>
      </c>
      <c r="BK996" s="134">
        <f>SUM(BK997:BK1047)</f>
        <v>0</v>
      </c>
    </row>
    <row r="997" spans="2:65" s="1" customFormat="1" ht="24.25" customHeight="1">
      <c r="B997" s="32"/>
      <c r="C997" s="137" t="s">
        <v>975</v>
      </c>
      <c r="D997" s="137" t="s">
        <v>201</v>
      </c>
      <c r="E997" s="138" t="s">
        <v>976</v>
      </c>
      <c r="F997" s="139" t="s">
        <v>977</v>
      </c>
      <c r="G997" s="140" t="s">
        <v>204</v>
      </c>
      <c r="H997" s="141">
        <v>908.91</v>
      </c>
      <c r="I997" s="142"/>
      <c r="J997" s="143">
        <f>ROUND(I997*H997,2)</f>
        <v>0</v>
      </c>
      <c r="K997" s="144"/>
      <c r="L997" s="32"/>
      <c r="M997" s="145" t="s">
        <v>1</v>
      </c>
      <c r="N997" s="146" t="s">
        <v>39</v>
      </c>
      <c r="P997" s="147">
        <f>O997*H997</f>
        <v>0</v>
      </c>
      <c r="Q997" s="147">
        <v>0</v>
      </c>
      <c r="R997" s="147">
        <f>Q997*H997</f>
        <v>0</v>
      </c>
      <c r="S997" s="147">
        <v>0</v>
      </c>
      <c r="T997" s="148">
        <f>S997*H997</f>
        <v>0</v>
      </c>
      <c r="AR997" s="149" t="s">
        <v>298</v>
      </c>
      <c r="AT997" s="149" t="s">
        <v>201</v>
      </c>
      <c r="AU997" s="149" t="s">
        <v>86</v>
      </c>
      <c r="AY997" s="17" t="s">
        <v>199</v>
      </c>
      <c r="BE997" s="150">
        <f>IF(N997="základní",J997,0)</f>
        <v>0</v>
      </c>
      <c r="BF997" s="150">
        <f>IF(N997="snížená",J997,0)</f>
        <v>0</v>
      </c>
      <c r="BG997" s="150">
        <f>IF(N997="zákl. přenesená",J997,0)</f>
        <v>0</v>
      </c>
      <c r="BH997" s="150">
        <f>IF(N997="sníž. přenesená",J997,0)</f>
        <v>0</v>
      </c>
      <c r="BI997" s="150">
        <f>IF(N997="nulová",J997,0)</f>
        <v>0</v>
      </c>
      <c r="BJ997" s="17" t="s">
        <v>86</v>
      </c>
      <c r="BK997" s="150">
        <f>ROUND(I997*H997,2)</f>
        <v>0</v>
      </c>
      <c r="BL997" s="17" t="s">
        <v>298</v>
      </c>
      <c r="BM997" s="149" t="s">
        <v>3464</v>
      </c>
    </row>
    <row r="998" spans="2:65" s="12" customFormat="1" ht="12">
      <c r="B998" s="151"/>
      <c r="D998" s="152" t="s">
        <v>207</v>
      </c>
      <c r="E998" s="153" t="s">
        <v>1</v>
      </c>
      <c r="F998" s="154" t="s">
        <v>979</v>
      </c>
      <c r="H998" s="155">
        <v>916.11</v>
      </c>
      <c r="I998" s="156"/>
      <c r="L998" s="151"/>
      <c r="M998" s="157"/>
      <c r="T998" s="158"/>
      <c r="AT998" s="153" t="s">
        <v>207</v>
      </c>
      <c r="AU998" s="153" t="s">
        <v>86</v>
      </c>
      <c r="AV998" s="12" t="s">
        <v>86</v>
      </c>
      <c r="AW998" s="12" t="s">
        <v>30</v>
      </c>
      <c r="AX998" s="12" t="s">
        <v>73</v>
      </c>
      <c r="AY998" s="153" t="s">
        <v>199</v>
      </c>
    </row>
    <row r="999" spans="2:65" s="12" customFormat="1" ht="12">
      <c r="B999" s="151"/>
      <c r="D999" s="152" t="s">
        <v>207</v>
      </c>
      <c r="E999" s="153" t="s">
        <v>1</v>
      </c>
      <c r="F999" s="154" t="s">
        <v>980</v>
      </c>
      <c r="H999" s="155">
        <v>-7.2</v>
      </c>
      <c r="I999" s="156"/>
      <c r="L999" s="151"/>
      <c r="M999" s="157"/>
      <c r="T999" s="158"/>
      <c r="AT999" s="153" t="s">
        <v>207</v>
      </c>
      <c r="AU999" s="153" t="s">
        <v>86</v>
      </c>
      <c r="AV999" s="12" t="s">
        <v>86</v>
      </c>
      <c r="AW999" s="12" t="s">
        <v>30</v>
      </c>
      <c r="AX999" s="12" t="s">
        <v>73</v>
      </c>
      <c r="AY999" s="153" t="s">
        <v>199</v>
      </c>
    </row>
    <row r="1000" spans="2:65" s="13" customFormat="1" ht="12">
      <c r="B1000" s="159"/>
      <c r="D1000" s="152" t="s">
        <v>207</v>
      </c>
      <c r="E1000" s="160" t="s">
        <v>1</v>
      </c>
      <c r="F1000" s="161" t="s">
        <v>209</v>
      </c>
      <c r="H1000" s="162">
        <v>908.91</v>
      </c>
      <c r="I1000" s="163"/>
      <c r="L1000" s="159"/>
      <c r="M1000" s="164"/>
      <c r="T1000" s="165"/>
      <c r="AT1000" s="160" t="s">
        <v>207</v>
      </c>
      <c r="AU1000" s="160" t="s">
        <v>86</v>
      </c>
      <c r="AV1000" s="13" t="s">
        <v>205</v>
      </c>
      <c r="AW1000" s="13" t="s">
        <v>30</v>
      </c>
      <c r="AX1000" s="13" t="s">
        <v>80</v>
      </c>
      <c r="AY1000" s="160" t="s">
        <v>199</v>
      </c>
    </row>
    <row r="1001" spans="2:65" s="1" customFormat="1" ht="16.5" customHeight="1">
      <c r="B1001" s="32"/>
      <c r="C1001" s="173" t="s">
        <v>981</v>
      </c>
      <c r="D1001" s="173" t="s">
        <v>288</v>
      </c>
      <c r="E1001" s="174" t="s">
        <v>982</v>
      </c>
      <c r="F1001" s="175" t="s">
        <v>983</v>
      </c>
      <c r="G1001" s="176" t="s">
        <v>247</v>
      </c>
      <c r="H1001" s="177">
        <v>0.27300000000000002</v>
      </c>
      <c r="I1001" s="178"/>
      <c r="J1001" s="179">
        <f>ROUND(I1001*H1001,2)</f>
        <v>0</v>
      </c>
      <c r="K1001" s="180"/>
      <c r="L1001" s="181"/>
      <c r="M1001" s="182" t="s">
        <v>1</v>
      </c>
      <c r="N1001" s="183" t="s">
        <v>39</v>
      </c>
      <c r="P1001" s="147">
        <f>O1001*H1001</f>
        <v>0</v>
      </c>
      <c r="Q1001" s="147">
        <v>1</v>
      </c>
      <c r="R1001" s="147">
        <f>Q1001*H1001</f>
        <v>0.27300000000000002</v>
      </c>
      <c r="S1001" s="147">
        <v>0</v>
      </c>
      <c r="T1001" s="148">
        <f>S1001*H1001</f>
        <v>0</v>
      </c>
      <c r="AR1001" s="149" t="s">
        <v>384</v>
      </c>
      <c r="AT1001" s="149" t="s">
        <v>288</v>
      </c>
      <c r="AU1001" s="149" t="s">
        <v>86</v>
      </c>
      <c r="AY1001" s="17" t="s">
        <v>199</v>
      </c>
      <c r="BE1001" s="150">
        <f>IF(N1001="základní",J1001,0)</f>
        <v>0</v>
      </c>
      <c r="BF1001" s="150">
        <f>IF(N1001="snížená",J1001,0)</f>
        <v>0</v>
      </c>
      <c r="BG1001" s="150">
        <f>IF(N1001="zákl. přenesená",J1001,0)</f>
        <v>0</v>
      </c>
      <c r="BH1001" s="150">
        <f>IF(N1001="sníž. přenesená",J1001,0)</f>
        <v>0</v>
      </c>
      <c r="BI1001" s="150">
        <f>IF(N1001="nulová",J1001,0)</f>
        <v>0</v>
      </c>
      <c r="BJ1001" s="17" t="s">
        <v>86</v>
      </c>
      <c r="BK1001" s="150">
        <f>ROUND(I1001*H1001,2)</f>
        <v>0</v>
      </c>
      <c r="BL1001" s="17" t="s">
        <v>298</v>
      </c>
      <c r="BM1001" s="149" t="s">
        <v>3465</v>
      </c>
    </row>
    <row r="1002" spans="2:65" s="12" customFormat="1" ht="12">
      <c r="B1002" s="151"/>
      <c r="D1002" s="152" t="s">
        <v>207</v>
      </c>
      <c r="E1002" s="153" t="s">
        <v>1</v>
      </c>
      <c r="F1002" s="154" t="s">
        <v>985</v>
      </c>
      <c r="H1002" s="155">
        <v>0.27300000000000002</v>
      </c>
      <c r="I1002" s="156"/>
      <c r="L1002" s="151"/>
      <c r="M1002" s="157"/>
      <c r="T1002" s="158"/>
      <c r="AT1002" s="153" t="s">
        <v>207</v>
      </c>
      <c r="AU1002" s="153" t="s">
        <v>86</v>
      </c>
      <c r="AV1002" s="12" t="s">
        <v>86</v>
      </c>
      <c r="AW1002" s="12" t="s">
        <v>30</v>
      </c>
      <c r="AX1002" s="12" t="s">
        <v>73</v>
      </c>
      <c r="AY1002" s="153" t="s">
        <v>199</v>
      </c>
    </row>
    <row r="1003" spans="2:65" s="13" customFormat="1" ht="12">
      <c r="B1003" s="159"/>
      <c r="D1003" s="152" t="s">
        <v>207</v>
      </c>
      <c r="E1003" s="160" t="s">
        <v>1</v>
      </c>
      <c r="F1003" s="161" t="s">
        <v>209</v>
      </c>
      <c r="H1003" s="162">
        <v>0.27300000000000002</v>
      </c>
      <c r="I1003" s="163"/>
      <c r="L1003" s="159"/>
      <c r="M1003" s="164"/>
      <c r="T1003" s="165"/>
      <c r="AT1003" s="160" t="s">
        <v>207</v>
      </c>
      <c r="AU1003" s="160" t="s">
        <v>86</v>
      </c>
      <c r="AV1003" s="13" t="s">
        <v>205</v>
      </c>
      <c r="AW1003" s="13" t="s">
        <v>30</v>
      </c>
      <c r="AX1003" s="13" t="s">
        <v>80</v>
      </c>
      <c r="AY1003" s="160" t="s">
        <v>199</v>
      </c>
    </row>
    <row r="1004" spans="2:65" s="1" customFormat="1" ht="24.25" customHeight="1">
      <c r="B1004" s="32"/>
      <c r="C1004" s="137" t="s">
        <v>2948</v>
      </c>
      <c r="D1004" s="137" t="s">
        <v>201</v>
      </c>
      <c r="E1004" s="138" t="s">
        <v>987</v>
      </c>
      <c r="F1004" s="139" t="s">
        <v>988</v>
      </c>
      <c r="G1004" s="140" t="s">
        <v>204</v>
      </c>
      <c r="H1004" s="141">
        <v>100.845</v>
      </c>
      <c r="I1004" s="142"/>
      <c r="J1004" s="143">
        <f>ROUND(I1004*H1004,2)</f>
        <v>0</v>
      </c>
      <c r="K1004" s="144"/>
      <c r="L1004" s="32"/>
      <c r="M1004" s="145" t="s">
        <v>1</v>
      </c>
      <c r="N1004" s="146" t="s">
        <v>39</v>
      </c>
      <c r="P1004" s="147">
        <f>O1004*H1004</f>
        <v>0</v>
      </c>
      <c r="Q1004" s="147">
        <v>0</v>
      </c>
      <c r="R1004" s="147">
        <f>Q1004*H1004</f>
        <v>0</v>
      </c>
      <c r="S1004" s="147">
        <v>0</v>
      </c>
      <c r="T1004" s="148">
        <f>S1004*H1004</f>
        <v>0</v>
      </c>
      <c r="AR1004" s="149" t="s">
        <v>298</v>
      </c>
      <c r="AT1004" s="149" t="s">
        <v>201</v>
      </c>
      <c r="AU1004" s="149" t="s">
        <v>86</v>
      </c>
      <c r="AY1004" s="17" t="s">
        <v>199</v>
      </c>
      <c r="BE1004" s="150">
        <f>IF(N1004="základní",J1004,0)</f>
        <v>0</v>
      </c>
      <c r="BF1004" s="150">
        <f>IF(N1004="snížená",J1004,0)</f>
        <v>0</v>
      </c>
      <c r="BG1004" s="150">
        <f>IF(N1004="zákl. přenesená",J1004,0)</f>
        <v>0</v>
      </c>
      <c r="BH1004" s="150">
        <f>IF(N1004="sníž. přenesená",J1004,0)</f>
        <v>0</v>
      </c>
      <c r="BI1004" s="150">
        <f>IF(N1004="nulová",J1004,0)</f>
        <v>0</v>
      </c>
      <c r="BJ1004" s="17" t="s">
        <v>86</v>
      </c>
      <c r="BK1004" s="150">
        <f>ROUND(I1004*H1004,2)</f>
        <v>0</v>
      </c>
      <c r="BL1004" s="17" t="s">
        <v>298</v>
      </c>
      <c r="BM1004" s="149" t="s">
        <v>3466</v>
      </c>
    </row>
    <row r="1005" spans="2:65" s="12" customFormat="1" ht="12">
      <c r="B1005" s="151"/>
      <c r="D1005" s="152" t="s">
        <v>207</v>
      </c>
      <c r="E1005" s="153" t="s">
        <v>1</v>
      </c>
      <c r="F1005" s="154" t="s">
        <v>990</v>
      </c>
      <c r="H1005" s="155">
        <v>100.845</v>
      </c>
      <c r="I1005" s="156"/>
      <c r="L1005" s="151"/>
      <c r="M1005" s="157"/>
      <c r="T1005" s="158"/>
      <c r="AT1005" s="153" t="s">
        <v>207</v>
      </c>
      <c r="AU1005" s="153" t="s">
        <v>86</v>
      </c>
      <c r="AV1005" s="12" t="s">
        <v>86</v>
      </c>
      <c r="AW1005" s="12" t="s">
        <v>30</v>
      </c>
      <c r="AX1005" s="12" t="s">
        <v>73</v>
      </c>
      <c r="AY1005" s="153" t="s">
        <v>199</v>
      </c>
    </row>
    <row r="1006" spans="2:65" s="13" customFormat="1" ht="12">
      <c r="B1006" s="159"/>
      <c r="D1006" s="152" t="s">
        <v>207</v>
      </c>
      <c r="E1006" s="160" t="s">
        <v>1</v>
      </c>
      <c r="F1006" s="161" t="s">
        <v>209</v>
      </c>
      <c r="H1006" s="162">
        <v>100.845</v>
      </c>
      <c r="I1006" s="163"/>
      <c r="L1006" s="159"/>
      <c r="M1006" s="164"/>
      <c r="T1006" s="165"/>
      <c r="AT1006" s="160" t="s">
        <v>207</v>
      </c>
      <c r="AU1006" s="160" t="s">
        <v>86</v>
      </c>
      <c r="AV1006" s="13" t="s">
        <v>205</v>
      </c>
      <c r="AW1006" s="13" t="s">
        <v>30</v>
      </c>
      <c r="AX1006" s="13" t="s">
        <v>80</v>
      </c>
      <c r="AY1006" s="160" t="s">
        <v>199</v>
      </c>
    </row>
    <row r="1007" spans="2:65" s="1" customFormat="1" ht="16.5" customHeight="1">
      <c r="B1007" s="32"/>
      <c r="C1007" s="173" t="s">
        <v>2952</v>
      </c>
      <c r="D1007" s="173" t="s">
        <v>288</v>
      </c>
      <c r="E1007" s="174" t="s">
        <v>982</v>
      </c>
      <c r="F1007" s="175" t="s">
        <v>983</v>
      </c>
      <c r="G1007" s="176" t="s">
        <v>247</v>
      </c>
      <c r="H1007" s="177">
        <v>0.03</v>
      </c>
      <c r="I1007" s="178"/>
      <c r="J1007" s="179">
        <f>ROUND(I1007*H1007,2)</f>
        <v>0</v>
      </c>
      <c r="K1007" s="180"/>
      <c r="L1007" s="181"/>
      <c r="M1007" s="182" t="s">
        <v>1</v>
      </c>
      <c r="N1007" s="183" t="s">
        <v>39</v>
      </c>
      <c r="P1007" s="147">
        <f>O1007*H1007</f>
        <v>0</v>
      </c>
      <c r="Q1007" s="147">
        <v>1</v>
      </c>
      <c r="R1007" s="147">
        <f>Q1007*H1007</f>
        <v>0.03</v>
      </c>
      <c r="S1007" s="147">
        <v>0</v>
      </c>
      <c r="T1007" s="148">
        <f>S1007*H1007</f>
        <v>0</v>
      </c>
      <c r="AR1007" s="149" t="s">
        <v>384</v>
      </c>
      <c r="AT1007" s="149" t="s">
        <v>288</v>
      </c>
      <c r="AU1007" s="149" t="s">
        <v>86</v>
      </c>
      <c r="AY1007" s="17" t="s">
        <v>199</v>
      </c>
      <c r="BE1007" s="150">
        <f>IF(N1007="základní",J1007,0)</f>
        <v>0</v>
      </c>
      <c r="BF1007" s="150">
        <f>IF(N1007="snížená",J1007,0)</f>
        <v>0</v>
      </c>
      <c r="BG1007" s="150">
        <f>IF(N1007="zákl. přenesená",J1007,0)</f>
        <v>0</v>
      </c>
      <c r="BH1007" s="150">
        <f>IF(N1007="sníž. přenesená",J1007,0)</f>
        <v>0</v>
      </c>
      <c r="BI1007" s="150">
        <f>IF(N1007="nulová",J1007,0)</f>
        <v>0</v>
      </c>
      <c r="BJ1007" s="17" t="s">
        <v>86</v>
      </c>
      <c r="BK1007" s="150">
        <f>ROUND(I1007*H1007,2)</f>
        <v>0</v>
      </c>
      <c r="BL1007" s="17" t="s">
        <v>298</v>
      </c>
      <c r="BM1007" s="149" t="s">
        <v>3467</v>
      </c>
    </row>
    <row r="1008" spans="2:65" s="12" customFormat="1" ht="12">
      <c r="B1008" s="151"/>
      <c r="D1008" s="152" t="s">
        <v>207</v>
      </c>
      <c r="E1008" s="153" t="s">
        <v>1</v>
      </c>
      <c r="F1008" s="154" t="s">
        <v>993</v>
      </c>
      <c r="H1008" s="155">
        <v>0.03</v>
      </c>
      <c r="I1008" s="156"/>
      <c r="L1008" s="151"/>
      <c r="M1008" s="157"/>
      <c r="T1008" s="158"/>
      <c r="AT1008" s="153" t="s">
        <v>207</v>
      </c>
      <c r="AU1008" s="153" t="s">
        <v>86</v>
      </c>
      <c r="AV1008" s="12" t="s">
        <v>86</v>
      </c>
      <c r="AW1008" s="12" t="s">
        <v>30</v>
      </c>
      <c r="AX1008" s="12" t="s">
        <v>80</v>
      </c>
      <c r="AY1008" s="153" t="s">
        <v>199</v>
      </c>
    </row>
    <row r="1009" spans="2:65" s="1" customFormat="1" ht="24.25" customHeight="1">
      <c r="B1009" s="32"/>
      <c r="C1009" s="137" t="s">
        <v>994</v>
      </c>
      <c r="D1009" s="137" t="s">
        <v>201</v>
      </c>
      <c r="E1009" s="138" t="s">
        <v>995</v>
      </c>
      <c r="F1009" s="139" t="s">
        <v>996</v>
      </c>
      <c r="G1009" s="140" t="s">
        <v>204</v>
      </c>
      <c r="H1009" s="141">
        <v>605.94000000000005</v>
      </c>
      <c r="I1009" s="142"/>
      <c r="J1009" s="143">
        <f>ROUND(I1009*H1009,2)</f>
        <v>0</v>
      </c>
      <c r="K1009" s="144"/>
      <c r="L1009" s="32"/>
      <c r="M1009" s="145" t="s">
        <v>1</v>
      </c>
      <c r="N1009" s="146" t="s">
        <v>39</v>
      </c>
      <c r="P1009" s="147">
        <f>O1009*H1009</f>
        <v>0</v>
      </c>
      <c r="Q1009" s="147">
        <v>4.0000000000000002E-4</v>
      </c>
      <c r="R1009" s="147">
        <f>Q1009*H1009</f>
        <v>0.24237600000000004</v>
      </c>
      <c r="S1009" s="147">
        <v>0</v>
      </c>
      <c r="T1009" s="148">
        <f>S1009*H1009</f>
        <v>0</v>
      </c>
      <c r="AR1009" s="149" t="s">
        <v>298</v>
      </c>
      <c r="AT1009" s="149" t="s">
        <v>201</v>
      </c>
      <c r="AU1009" s="149" t="s">
        <v>86</v>
      </c>
      <c r="AY1009" s="17" t="s">
        <v>199</v>
      </c>
      <c r="BE1009" s="150">
        <f>IF(N1009="základní",J1009,0)</f>
        <v>0</v>
      </c>
      <c r="BF1009" s="150">
        <f>IF(N1009="snížená",J1009,0)</f>
        <v>0</v>
      </c>
      <c r="BG1009" s="150">
        <f>IF(N1009="zákl. přenesená",J1009,0)</f>
        <v>0</v>
      </c>
      <c r="BH1009" s="150">
        <f>IF(N1009="sníž. přenesená",J1009,0)</f>
        <v>0</v>
      </c>
      <c r="BI1009" s="150">
        <f>IF(N1009="nulová",J1009,0)</f>
        <v>0</v>
      </c>
      <c r="BJ1009" s="17" t="s">
        <v>86</v>
      </c>
      <c r="BK1009" s="150">
        <f>ROUND(I1009*H1009,2)</f>
        <v>0</v>
      </c>
      <c r="BL1009" s="17" t="s">
        <v>298</v>
      </c>
      <c r="BM1009" s="149" t="s">
        <v>3468</v>
      </c>
    </row>
    <row r="1010" spans="2:65" s="12" customFormat="1" ht="12">
      <c r="B1010" s="151"/>
      <c r="D1010" s="152" t="s">
        <v>207</v>
      </c>
      <c r="E1010" s="153" t="s">
        <v>1</v>
      </c>
      <c r="F1010" s="154" t="s">
        <v>998</v>
      </c>
      <c r="H1010" s="155">
        <v>305.37</v>
      </c>
      <c r="I1010" s="156"/>
      <c r="L1010" s="151"/>
      <c r="M1010" s="157"/>
      <c r="T1010" s="158"/>
      <c r="AT1010" s="153" t="s">
        <v>207</v>
      </c>
      <c r="AU1010" s="153" t="s">
        <v>86</v>
      </c>
      <c r="AV1010" s="12" t="s">
        <v>86</v>
      </c>
      <c r="AW1010" s="12" t="s">
        <v>30</v>
      </c>
      <c r="AX1010" s="12" t="s">
        <v>73</v>
      </c>
      <c r="AY1010" s="153" t="s">
        <v>199</v>
      </c>
    </row>
    <row r="1011" spans="2:65" s="12" customFormat="1" ht="12">
      <c r="B1011" s="151"/>
      <c r="D1011" s="152" t="s">
        <v>207</v>
      </c>
      <c r="E1011" s="153" t="s">
        <v>1</v>
      </c>
      <c r="F1011" s="154" t="s">
        <v>999</v>
      </c>
      <c r="H1011" s="155">
        <v>-2.4</v>
      </c>
      <c r="I1011" s="156"/>
      <c r="L1011" s="151"/>
      <c r="M1011" s="157"/>
      <c r="T1011" s="158"/>
      <c r="AT1011" s="153" t="s">
        <v>207</v>
      </c>
      <c r="AU1011" s="153" t="s">
        <v>86</v>
      </c>
      <c r="AV1011" s="12" t="s">
        <v>86</v>
      </c>
      <c r="AW1011" s="12" t="s">
        <v>30</v>
      </c>
      <c r="AX1011" s="12" t="s">
        <v>73</v>
      </c>
      <c r="AY1011" s="153" t="s">
        <v>199</v>
      </c>
    </row>
    <row r="1012" spans="2:65" s="14" customFormat="1" ht="12">
      <c r="B1012" s="166"/>
      <c r="D1012" s="152" t="s">
        <v>207</v>
      </c>
      <c r="E1012" s="167" t="s">
        <v>1</v>
      </c>
      <c r="F1012" s="168" t="s">
        <v>1000</v>
      </c>
      <c r="H1012" s="169">
        <v>302.97000000000003</v>
      </c>
      <c r="I1012" s="170"/>
      <c r="L1012" s="166"/>
      <c r="M1012" s="171"/>
      <c r="T1012" s="172"/>
      <c r="AT1012" s="167" t="s">
        <v>207</v>
      </c>
      <c r="AU1012" s="167" t="s">
        <v>86</v>
      </c>
      <c r="AV1012" s="14" t="s">
        <v>223</v>
      </c>
      <c r="AW1012" s="14" t="s">
        <v>30</v>
      </c>
      <c r="AX1012" s="14" t="s">
        <v>73</v>
      </c>
      <c r="AY1012" s="167" t="s">
        <v>199</v>
      </c>
    </row>
    <row r="1013" spans="2:65" s="12" customFormat="1" ht="12">
      <c r="B1013" s="151"/>
      <c r="D1013" s="152" t="s">
        <v>207</v>
      </c>
      <c r="E1013" s="153" t="s">
        <v>1</v>
      </c>
      <c r="F1013" s="154" t="s">
        <v>998</v>
      </c>
      <c r="H1013" s="155">
        <v>305.37</v>
      </c>
      <c r="I1013" s="156"/>
      <c r="L1013" s="151"/>
      <c r="M1013" s="157"/>
      <c r="T1013" s="158"/>
      <c r="AT1013" s="153" t="s">
        <v>207</v>
      </c>
      <c r="AU1013" s="153" t="s">
        <v>86</v>
      </c>
      <c r="AV1013" s="12" t="s">
        <v>86</v>
      </c>
      <c r="AW1013" s="12" t="s">
        <v>30</v>
      </c>
      <c r="AX1013" s="12" t="s">
        <v>73</v>
      </c>
      <c r="AY1013" s="153" t="s">
        <v>199</v>
      </c>
    </row>
    <row r="1014" spans="2:65" s="12" customFormat="1" ht="12">
      <c r="B1014" s="151"/>
      <c r="D1014" s="152" t="s">
        <v>207</v>
      </c>
      <c r="E1014" s="153" t="s">
        <v>1</v>
      </c>
      <c r="F1014" s="154" t="s">
        <v>999</v>
      </c>
      <c r="H1014" s="155">
        <v>-2.4</v>
      </c>
      <c r="I1014" s="156"/>
      <c r="L1014" s="151"/>
      <c r="M1014" s="157"/>
      <c r="T1014" s="158"/>
      <c r="AT1014" s="153" t="s">
        <v>207</v>
      </c>
      <c r="AU1014" s="153" t="s">
        <v>86</v>
      </c>
      <c r="AV1014" s="12" t="s">
        <v>86</v>
      </c>
      <c r="AW1014" s="12" t="s">
        <v>30</v>
      </c>
      <c r="AX1014" s="12" t="s">
        <v>73</v>
      </c>
      <c r="AY1014" s="153" t="s">
        <v>199</v>
      </c>
    </row>
    <row r="1015" spans="2:65" s="14" customFormat="1" ht="12">
      <c r="B1015" s="166"/>
      <c r="D1015" s="152" t="s">
        <v>207</v>
      </c>
      <c r="E1015" s="167" t="s">
        <v>1</v>
      </c>
      <c r="F1015" s="168" t="s">
        <v>1000</v>
      </c>
      <c r="H1015" s="169">
        <v>302.97000000000003</v>
      </c>
      <c r="I1015" s="170"/>
      <c r="L1015" s="166"/>
      <c r="M1015" s="171"/>
      <c r="T1015" s="172"/>
      <c r="AT1015" s="167" t="s">
        <v>207</v>
      </c>
      <c r="AU1015" s="167" t="s">
        <v>86</v>
      </c>
      <c r="AV1015" s="14" t="s">
        <v>223</v>
      </c>
      <c r="AW1015" s="14" t="s">
        <v>30</v>
      </c>
      <c r="AX1015" s="14" t="s">
        <v>73</v>
      </c>
      <c r="AY1015" s="167" t="s">
        <v>199</v>
      </c>
    </row>
    <row r="1016" spans="2:65" s="13" customFormat="1" ht="12">
      <c r="B1016" s="159"/>
      <c r="D1016" s="152" t="s">
        <v>207</v>
      </c>
      <c r="E1016" s="160" t="s">
        <v>1</v>
      </c>
      <c r="F1016" s="161" t="s">
        <v>209</v>
      </c>
      <c r="H1016" s="162">
        <v>605.94000000000005</v>
      </c>
      <c r="I1016" s="163"/>
      <c r="L1016" s="159"/>
      <c r="M1016" s="164"/>
      <c r="T1016" s="165"/>
      <c r="AT1016" s="160" t="s">
        <v>207</v>
      </c>
      <c r="AU1016" s="160" t="s">
        <v>86</v>
      </c>
      <c r="AV1016" s="13" t="s">
        <v>205</v>
      </c>
      <c r="AW1016" s="13" t="s">
        <v>30</v>
      </c>
      <c r="AX1016" s="13" t="s">
        <v>80</v>
      </c>
      <c r="AY1016" s="160" t="s">
        <v>199</v>
      </c>
    </row>
    <row r="1017" spans="2:65" s="1" customFormat="1" ht="24.25" customHeight="1">
      <c r="B1017" s="32"/>
      <c r="C1017" s="173" t="s">
        <v>2956</v>
      </c>
      <c r="D1017" s="173" t="s">
        <v>288</v>
      </c>
      <c r="E1017" s="174" t="s">
        <v>1003</v>
      </c>
      <c r="F1017" s="175" t="s">
        <v>1004</v>
      </c>
      <c r="G1017" s="176" t="s">
        <v>204</v>
      </c>
      <c r="H1017" s="177">
        <v>348.416</v>
      </c>
      <c r="I1017" s="178"/>
      <c r="J1017" s="179">
        <f>ROUND(I1017*H1017,2)</f>
        <v>0</v>
      </c>
      <c r="K1017" s="180"/>
      <c r="L1017" s="181"/>
      <c r="M1017" s="182" t="s">
        <v>1</v>
      </c>
      <c r="N1017" s="183" t="s">
        <v>39</v>
      </c>
      <c r="P1017" s="147">
        <f>O1017*H1017</f>
        <v>0</v>
      </c>
      <c r="Q1017" s="147">
        <v>4.4999999999999997E-3</v>
      </c>
      <c r="R1017" s="147">
        <f>Q1017*H1017</f>
        <v>1.5678719999999999</v>
      </c>
      <c r="S1017" s="147">
        <v>0</v>
      </c>
      <c r="T1017" s="148">
        <f>S1017*H1017</f>
        <v>0</v>
      </c>
      <c r="AR1017" s="149" t="s">
        <v>384</v>
      </c>
      <c r="AT1017" s="149" t="s">
        <v>288</v>
      </c>
      <c r="AU1017" s="149" t="s">
        <v>86</v>
      </c>
      <c r="AY1017" s="17" t="s">
        <v>199</v>
      </c>
      <c r="BE1017" s="150">
        <f>IF(N1017="základní",J1017,0)</f>
        <v>0</v>
      </c>
      <c r="BF1017" s="150">
        <f>IF(N1017="snížená",J1017,0)</f>
        <v>0</v>
      </c>
      <c r="BG1017" s="150">
        <f>IF(N1017="zákl. přenesená",J1017,0)</f>
        <v>0</v>
      </c>
      <c r="BH1017" s="150">
        <f>IF(N1017="sníž. přenesená",J1017,0)</f>
        <v>0</v>
      </c>
      <c r="BI1017" s="150">
        <f>IF(N1017="nulová",J1017,0)</f>
        <v>0</v>
      </c>
      <c r="BJ1017" s="17" t="s">
        <v>86</v>
      </c>
      <c r="BK1017" s="150">
        <f>ROUND(I1017*H1017,2)</f>
        <v>0</v>
      </c>
      <c r="BL1017" s="17" t="s">
        <v>298</v>
      </c>
      <c r="BM1017" s="149" t="s">
        <v>3469</v>
      </c>
    </row>
    <row r="1018" spans="2:65" s="12" customFormat="1" ht="12">
      <c r="B1018" s="151"/>
      <c r="D1018" s="152" t="s">
        <v>207</v>
      </c>
      <c r="E1018" s="153" t="s">
        <v>1</v>
      </c>
      <c r="F1018" s="154" t="s">
        <v>1006</v>
      </c>
      <c r="H1018" s="155">
        <v>348.416</v>
      </c>
      <c r="I1018" s="156"/>
      <c r="L1018" s="151"/>
      <c r="M1018" s="157"/>
      <c r="T1018" s="158"/>
      <c r="AT1018" s="153" t="s">
        <v>207</v>
      </c>
      <c r="AU1018" s="153" t="s">
        <v>86</v>
      </c>
      <c r="AV1018" s="12" t="s">
        <v>86</v>
      </c>
      <c r="AW1018" s="12" t="s">
        <v>30</v>
      </c>
      <c r="AX1018" s="12" t="s">
        <v>73</v>
      </c>
      <c r="AY1018" s="153" t="s">
        <v>199</v>
      </c>
    </row>
    <row r="1019" spans="2:65" s="13" customFormat="1" ht="12">
      <c r="B1019" s="159"/>
      <c r="D1019" s="152" t="s">
        <v>207</v>
      </c>
      <c r="E1019" s="160" t="s">
        <v>1</v>
      </c>
      <c r="F1019" s="161" t="s">
        <v>209</v>
      </c>
      <c r="H1019" s="162">
        <v>348.416</v>
      </c>
      <c r="I1019" s="163"/>
      <c r="L1019" s="159"/>
      <c r="M1019" s="164"/>
      <c r="T1019" s="165"/>
      <c r="AT1019" s="160" t="s">
        <v>207</v>
      </c>
      <c r="AU1019" s="160" t="s">
        <v>86</v>
      </c>
      <c r="AV1019" s="13" t="s">
        <v>205</v>
      </c>
      <c r="AW1019" s="13" t="s">
        <v>30</v>
      </c>
      <c r="AX1019" s="13" t="s">
        <v>80</v>
      </c>
      <c r="AY1019" s="160" t="s">
        <v>199</v>
      </c>
    </row>
    <row r="1020" spans="2:65" s="1" customFormat="1" ht="24.25" customHeight="1">
      <c r="B1020" s="32"/>
      <c r="C1020" s="173" t="s">
        <v>986</v>
      </c>
      <c r="D1020" s="173" t="s">
        <v>288</v>
      </c>
      <c r="E1020" s="174" t="s">
        <v>1008</v>
      </c>
      <c r="F1020" s="175" t="s">
        <v>1009</v>
      </c>
      <c r="G1020" s="176" t="s">
        <v>204</v>
      </c>
      <c r="H1020" s="177">
        <v>348.416</v>
      </c>
      <c r="I1020" s="178"/>
      <c r="J1020" s="179">
        <f>ROUND(I1020*H1020,2)</f>
        <v>0</v>
      </c>
      <c r="K1020" s="180"/>
      <c r="L1020" s="181"/>
      <c r="M1020" s="182" t="s">
        <v>1</v>
      </c>
      <c r="N1020" s="183" t="s">
        <v>39</v>
      </c>
      <c r="P1020" s="147">
        <f>O1020*H1020</f>
        <v>0</v>
      </c>
      <c r="Q1020" s="147">
        <v>4.7000000000000002E-3</v>
      </c>
      <c r="R1020" s="147">
        <f>Q1020*H1020</f>
        <v>1.6375552</v>
      </c>
      <c r="S1020" s="147">
        <v>0</v>
      </c>
      <c r="T1020" s="148">
        <f>S1020*H1020</f>
        <v>0</v>
      </c>
      <c r="AR1020" s="149" t="s">
        <v>384</v>
      </c>
      <c r="AT1020" s="149" t="s">
        <v>288</v>
      </c>
      <c r="AU1020" s="149" t="s">
        <v>86</v>
      </c>
      <c r="AY1020" s="17" t="s">
        <v>199</v>
      </c>
      <c r="BE1020" s="150">
        <f>IF(N1020="základní",J1020,0)</f>
        <v>0</v>
      </c>
      <c r="BF1020" s="150">
        <f>IF(N1020="snížená",J1020,0)</f>
        <v>0</v>
      </c>
      <c r="BG1020" s="150">
        <f>IF(N1020="zákl. přenesená",J1020,0)</f>
        <v>0</v>
      </c>
      <c r="BH1020" s="150">
        <f>IF(N1020="sníž. přenesená",J1020,0)</f>
        <v>0</v>
      </c>
      <c r="BI1020" s="150">
        <f>IF(N1020="nulová",J1020,0)</f>
        <v>0</v>
      </c>
      <c r="BJ1020" s="17" t="s">
        <v>86</v>
      </c>
      <c r="BK1020" s="150">
        <f>ROUND(I1020*H1020,2)</f>
        <v>0</v>
      </c>
      <c r="BL1020" s="17" t="s">
        <v>298</v>
      </c>
      <c r="BM1020" s="149" t="s">
        <v>3470</v>
      </c>
    </row>
    <row r="1021" spans="2:65" s="12" customFormat="1" ht="12">
      <c r="B1021" s="151"/>
      <c r="D1021" s="152" t="s">
        <v>207</v>
      </c>
      <c r="E1021" s="153" t="s">
        <v>1</v>
      </c>
      <c r="F1021" s="154" t="s">
        <v>1006</v>
      </c>
      <c r="H1021" s="155">
        <v>348.416</v>
      </c>
      <c r="I1021" s="156"/>
      <c r="L1021" s="151"/>
      <c r="M1021" s="157"/>
      <c r="T1021" s="158"/>
      <c r="AT1021" s="153" t="s">
        <v>207</v>
      </c>
      <c r="AU1021" s="153" t="s">
        <v>86</v>
      </c>
      <c r="AV1021" s="12" t="s">
        <v>86</v>
      </c>
      <c r="AW1021" s="12" t="s">
        <v>30</v>
      </c>
      <c r="AX1021" s="12" t="s">
        <v>73</v>
      </c>
      <c r="AY1021" s="153" t="s">
        <v>199</v>
      </c>
    </row>
    <row r="1022" spans="2:65" s="13" customFormat="1" ht="12">
      <c r="B1022" s="159"/>
      <c r="D1022" s="152" t="s">
        <v>207</v>
      </c>
      <c r="E1022" s="160" t="s">
        <v>1</v>
      </c>
      <c r="F1022" s="161" t="s">
        <v>209</v>
      </c>
      <c r="H1022" s="162">
        <v>348.416</v>
      </c>
      <c r="I1022" s="163"/>
      <c r="L1022" s="159"/>
      <c r="M1022" s="164"/>
      <c r="T1022" s="165"/>
      <c r="AT1022" s="160" t="s">
        <v>207</v>
      </c>
      <c r="AU1022" s="160" t="s">
        <v>86</v>
      </c>
      <c r="AV1022" s="13" t="s">
        <v>205</v>
      </c>
      <c r="AW1022" s="13" t="s">
        <v>30</v>
      </c>
      <c r="AX1022" s="13" t="s">
        <v>80</v>
      </c>
      <c r="AY1022" s="160" t="s">
        <v>199</v>
      </c>
    </row>
    <row r="1023" spans="2:65" s="1" customFormat="1" ht="24.25" customHeight="1">
      <c r="B1023" s="32"/>
      <c r="C1023" s="137" t="s">
        <v>991</v>
      </c>
      <c r="D1023" s="137" t="s">
        <v>201</v>
      </c>
      <c r="E1023" s="138" t="s">
        <v>1012</v>
      </c>
      <c r="F1023" s="139" t="s">
        <v>1013</v>
      </c>
      <c r="G1023" s="140" t="s">
        <v>204</v>
      </c>
      <c r="H1023" s="141">
        <v>97.11</v>
      </c>
      <c r="I1023" s="142"/>
      <c r="J1023" s="143">
        <f>ROUND(I1023*H1023,2)</f>
        <v>0</v>
      </c>
      <c r="K1023" s="144"/>
      <c r="L1023" s="32"/>
      <c r="M1023" s="145" t="s">
        <v>1</v>
      </c>
      <c r="N1023" s="146" t="s">
        <v>39</v>
      </c>
      <c r="P1023" s="147">
        <f>O1023*H1023</f>
        <v>0</v>
      </c>
      <c r="Q1023" s="147">
        <v>4.0000000000000002E-4</v>
      </c>
      <c r="R1023" s="147">
        <f>Q1023*H1023</f>
        <v>3.8844000000000004E-2</v>
      </c>
      <c r="S1023" s="147">
        <v>0</v>
      </c>
      <c r="T1023" s="148">
        <f>S1023*H1023</f>
        <v>0</v>
      </c>
      <c r="AR1023" s="149" t="s">
        <v>298</v>
      </c>
      <c r="AT1023" s="149" t="s">
        <v>201</v>
      </c>
      <c r="AU1023" s="149" t="s">
        <v>86</v>
      </c>
      <c r="AY1023" s="17" t="s">
        <v>199</v>
      </c>
      <c r="BE1023" s="150">
        <f>IF(N1023="základní",J1023,0)</f>
        <v>0</v>
      </c>
      <c r="BF1023" s="150">
        <f>IF(N1023="snížená",J1023,0)</f>
        <v>0</v>
      </c>
      <c r="BG1023" s="150">
        <f>IF(N1023="zákl. přenesená",J1023,0)</f>
        <v>0</v>
      </c>
      <c r="BH1023" s="150">
        <f>IF(N1023="sníž. přenesená",J1023,0)</f>
        <v>0</v>
      </c>
      <c r="BI1023" s="150">
        <f>IF(N1023="nulová",J1023,0)</f>
        <v>0</v>
      </c>
      <c r="BJ1023" s="17" t="s">
        <v>86</v>
      </c>
      <c r="BK1023" s="150">
        <f>ROUND(I1023*H1023,2)</f>
        <v>0</v>
      </c>
      <c r="BL1023" s="17" t="s">
        <v>298</v>
      </c>
      <c r="BM1023" s="149" t="s">
        <v>3471</v>
      </c>
    </row>
    <row r="1024" spans="2:65" s="12" customFormat="1" ht="12">
      <c r="B1024" s="151"/>
      <c r="D1024" s="152" t="s">
        <v>207</v>
      </c>
      <c r="E1024" s="153" t="s">
        <v>1</v>
      </c>
      <c r="F1024" s="154" t="s">
        <v>1015</v>
      </c>
      <c r="H1024" s="155">
        <v>67.23</v>
      </c>
      <c r="I1024" s="156"/>
      <c r="L1024" s="151"/>
      <c r="M1024" s="157"/>
      <c r="T1024" s="158"/>
      <c r="AT1024" s="153" t="s">
        <v>207</v>
      </c>
      <c r="AU1024" s="153" t="s">
        <v>86</v>
      </c>
      <c r="AV1024" s="12" t="s">
        <v>86</v>
      </c>
      <c r="AW1024" s="12" t="s">
        <v>30</v>
      </c>
      <c r="AX1024" s="12" t="s">
        <v>73</v>
      </c>
      <c r="AY1024" s="153" t="s">
        <v>199</v>
      </c>
    </row>
    <row r="1025" spans="2:65" s="12" customFormat="1" ht="12">
      <c r="B1025" s="151"/>
      <c r="D1025" s="152" t="s">
        <v>207</v>
      </c>
      <c r="E1025" s="153" t="s">
        <v>1</v>
      </c>
      <c r="F1025" s="154" t="s">
        <v>1016</v>
      </c>
      <c r="H1025" s="155">
        <v>29.88</v>
      </c>
      <c r="I1025" s="156"/>
      <c r="L1025" s="151"/>
      <c r="M1025" s="157"/>
      <c r="T1025" s="158"/>
      <c r="AT1025" s="153" t="s">
        <v>207</v>
      </c>
      <c r="AU1025" s="153" t="s">
        <v>86</v>
      </c>
      <c r="AV1025" s="12" t="s">
        <v>86</v>
      </c>
      <c r="AW1025" s="12" t="s">
        <v>30</v>
      </c>
      <c r="AX1025" s="12" t="s">
        <v>73</v>
      </c>
      <c r="AY1025" s="153" t="s">
        <v>199</v>
      </c>
    </row>
    <row r="1026" spans="2:65" s="13" customFormat="1" ht="12">
      <c r="B1026" s="159"/>
      <c r="D1026" s="152" t="s">
        <v>207</v>
      </c>
      <c r="E1026" s="160" t="s">
        <v>1</v>
      </c>
      <c r="F1026" s="161" t="s">
        <v>209</v>
      </c>
      <c r="H1026" s="162">
        <v>97.11</v>
      </c>
      <c r="I1026" s="163"/>
      <c r="L1026" s="159"/>
      <c r="M1026" s="164"/>
      <c r="T1026" s="165"/>
      <c r="AT1026" s="160" t="s">
        <v>207</v>
      </c>
      <c r="AU1026" s="160" t="s">
        <v>86</v>
      </c>
      <c r="AV1026" s="13" t="s">
        <v>205</v>
      </c>
      <c r="AW1026" s="13" t="s">
        <v>30</v>
      </c>
      <c r="AX1026" s="13" t="s">
        <v>80</v>
      </c>
      <c r="AY1026" s="160" t="s">
        <v>199</v>
      </c>
    </row>
    <row r="1027" spans="2:65" s="1" customFormat="1" ht="24.25" customHeight="1">
      <c r="B1027" s="32"/>
      <c r="C1027" s="173" t="s">
        <v>1011</v>
      </c>
      <c r="D1027" s="173" t="s">
        <v>288</v>
      </c>
      <c r="E1027" s="174" t="s">
        <v>1003</v>
      </c>
      <c r="F1027" s="175" t="s">
        <v>1004</v>
      </c>
      <c r="G1027" s="176" t="s">
        <v>204</v>
      </c>
      <c r="H1027" s="177">
        <v>55.838000000000001</v>
      </c>
      <c r="I1027" s="178"/>
      <c r="J1027" s="179">
        <f>ROUND(I1027*H1027,2)</f>
        <v>0</v>
      </c>
      <c r="K1027" s="180"/>
      <c r="L1027" s="181"/>
      <c r="M1027" s="182" t="s">
        <v>1</v>
      </c>
      <c r="N1027" s="183" t="s">
        <v>39</v>
      </c>
      <c r="P1027" s="147">
        <f>O1027*H1027</f>
        <v>0</v>
      </c>
      <c r="Q1027" s="147">
        <v>4.4999999999999997E-3</v>
      </c>
      <c r="R1027" s="147">
        <f>Q1027*H1027</f>
        <v>0.25127099999999997</v>
      </c>
      <c r="S1027" s="147">
        <v>0</v>
      </c>
      <c r="T1027" s="148">
        <f>S1027*H1027</f>
        <v>0</v>
      </c>
      <c r="AR1027" s="149" t="s">
        <v>384</v>
      </c>
      <c r="AT1027" s="149" t="s">
        <v>288</v>
      </c>
      <c r="AU1027" s="149" t="s">
        <v>86</v>
      </c>
      <c r="AY1027" s="17" t="s">
        <v>199</v>
      </c>
      <c r="BE1027" s="150">
        <f>IF(N1027="základní",J1027,0)</f>
        <v>0</v>
      </c>
      <c r="BF1027" s="150">
        <f>IF(N1027="snížená",J1027,0)</f>
        <v>0</v>
      </c>
      <c r="BG1027" s="150">
        <f>IF(N1027="zákl. přenesená",J1027,0)</f>
        <v>0</v>
      </c>
      <c r="BH1027" s="150">
        <f>IF(N1027="sníž. přenesená",J1027,0)</f>
        <v>0</v>
      </c>
      <c r="BI1027" s="150">
        <f>IF(N1027="nulová",J1027,0)</f>
        <v>0</v>
      </c>
      <c r="BJ1027" s="17" t="s">
        <v>86</v>
      </c>
      <c r="BK1027" s="150">
        <f>ROUND(I1027*H1027,2)</f>
        <v>0</v>
      </c>
      <c r="BL1027" s="17" t="s">
        <v>298</v>
      </c>
      <c r="BM1027" s="149" t="s">
        <v>3472</v>
      </c>
    </row>
    <row r="1028" spans="2:65" s="12" customFormat="1" ht="12">
      <c r="B1028" s="151"/>
      <c r="D1028" s="152" t="s">
        <v>207</v>
      </c>
      <c r="E1028" s="153" t="s">
        <v>1</v>
      </c>
      <c r="F1028" s="154" t="s">
        <v>1019</v>
      </c>
      <c r="H1028" s="155">
        <v>55.838000000000001</v>
      </c>
      <c r="I1028" s="156"/>
      <c r="L1028" s="151"/>
      <c r="M1028" s="157"/>
      <c r="T1028" s="158"/>
      <c r="AT1028" s="153" t="s">
        <v>207</v>
      </c>
      <c r="AU1028" s="153" t="s">
        <v>86</v>
      </c>
      <c r="AV1028" s="12" t="s">
        <v>86</v>
      </c>
      <c r="AW1028" s="12" t="s">
        <v>30</v>
      </c>
      <c r="AX1028" s="12" t="s">
        <v>73</v>
      </c>
      <c r="AY1028" s="153" t="s">
        <v>199</v>
      </c>
    </row>
    <row r="1029" spans="2:65" s="13" customFormat="1" ht="12">
      <c r="B1029" s="159"/>
      <c r="D1029" s="152" t="s">
        <v>207</v>
      </c>
      <c r="E1029" s="160" t="s">
        <v>1</v>
      </c>
      <c r="F1029" s="161" t="s">
        <v>209</v>
      </c>
      <c r="H1029" s="162">
        <v>55.838000000000001</v>
      </c>
      <c r="I1029" s="163"/>
      <c r="L1029" s="159"/>
      <c r="M1029" s="164"/>
      <c r="T1029" s="165"/>
      <c r="AT1029" s="160" t="s">
        <v>207</v>
      </c>
      <c r="AU1029" s="160" t="s">
        <v>86</v>
      </c>
      <c r="AV1029" s="13" t="s">
        <v>205</v>
      </c>
      <c r="AW1029" s="13" t="s">
        <v>30</v>
      </c>
      <c r="AX1029" s="13" t="s">
        <v>80</v>
      </c>
      <c r="AY1029" s="160" t="s">
        <v>199</v>
      </c>
    </row>
    <row r="1030" spans="2:65" s="1" customFormat="1" ht="24.25" customHeight="1">
      <c r="B1030" s="32"/>
      <c r="C1030" s="173" t="s">
        <v>1017</v>
      </c>
      <c r="D1030" s="173" t="s">
        <v>288</v>
      </c>
      <c r="E1030" s="174" t="s">
        <v>1008</v>
      </c>
      <c r="F1030" s="175" t="s">
        <v>1009</v>
      </c>
      <c r="G1030" s="176" t="s">
        <v>204</v>
      </c>
      <c r="H1030" s="177">
        <v>55.838000000000001</v>
      </c>
      <c r="I1030" s="178"/>
      <c r="J1030" s="179">
        <f>ROUND(I1030*H1030,2)</f>
        <v>0</v>
      </c>
      <c r="K1030" s="180"/>
      <c r="L1030" s="181"/>
      <c r="M1030" s="182" t="s">
        <v>1</v>
      </c>
      <c r="N1030" s="183" t="s">
        <v>39</v>
      </c>
      <c r="P1030" s="147">
        <f>O1030*H1030</f>
        <v>0</v>
      </c>
      <c r="Q1030" s="147">
        <v>4.7000000000000002E-3</v>
      </c>
      <c r="R1030" s="147">
        <f>Q1030*H1030</f>
        <v>0.26243860000000002</v>
      </c>
      <c r="S1030" s="147">
        <v>0</v>
      </c>
      <c r="T1030" s="148">
        <f>S1030*H1030</f>
        <v>0</v>
      </c>
      <c r="AR1030" s="149" t="s">
        <v>384</v>
      </c>
      <c r="AT1030" s="149" t="s">
        <v>288</v>
      </c>
      <c r="AU1030" s="149" t="s">
        <v>86</v>
      </c>
      <c r="AY1030" s="17" t="s">
        <v>199</v>
      </c>
      <c r="BE1030" s="150">
        <f>IF(N1030="základní",J1030,0)</f>
        <v>0</v>
      </c>
      <c r="BF1030" s="150">
        <f>IF(N1030="snížená",J1030,0)</f>
        <v>0</v>
      </c>
      <c r="BG1030" s="150">
        <f>IF(N1030="zákl. přenesená",J1030,0)</f>
        <v>0</v>
      </c>
      <c r="BH1030" s="150">
        <f>IF(N1030="sníž. přenesená",J1030,0)</f>
        <v>0</v>
      </c>
      <c r="BI1030" s="150">
        <f>IF(N1030="nulová",J1030,0)</f>
        <v>0</v>
      </c>
      <c r="BJ1030" s="17" t="s">
        <v>86</v>
      </c>
      <c r="BK1030" s="150">
        <f>ROUND(I1030*H1030,2)</f>
        <v>0</v>
      </c>
      <c r="BL1030" s="17" t="s">
        <v>298</v>
      </c>
      <c r="BM1030" s="149" t="s">
        <v>3473</v>
      </c>
    </row>
    <row r="1031" spans="2:65" s="12" customFormat="1" ht="12">
      <c r="B1031" s="151"/>
      <c r="D1031" s="152" t="s">
        <v>207</v>
      </c>
      <c r="E1031" s="153" t="s">
        <v>1</v>
      </c>
      <c r="F1031" s="154" t="s">
        <v>1019</v>
      </c>
      <c r="H1031" s="155">
        <v>55.838000000000001</v>
      </c>
      <c r="I1031" s="156"/>
      <c r="L1031" s="151"/>
      <c r="M1031" s="157"/>
      <c r="T1031" s="158"/>
      <c r="AT1031" s="153" t="s">
        <v>207</v>
      </c>
      <c r="AU1031" s="153" t="s">
        <v>86</v>
      </c>
      <c r="AV1031" s="12" t="s">
        <v>86</v>
      </c>
      <c r="AW1031" s="12" t="s">
        <v>30</v>
      </c>
      <c r="AX1031" s="12" t="s">
        <v>73</v>
      </c>
      <c r="AY1031" s="153" t="s">
        <v>199</v>
      </c>
    </row>
    <row r="1032" spans="2:65" s="13" customFormat="1" ht="12">
      <c r="B1032" s="159"/>
      <c r="D1032" s="152" t="s">
        <v>207</v>
      </c>
      <c r="E1032" s="160" t="s">
        <v>1</v>
      </c>
      <c r="F1032" s="161" t="s">
        <v>209</v>
      </c>
      <c r="H1032" s="162">
        <v>55.838000000000001</v>
      </c>
      <c r="I1032" s="163"/>
      <c r="L1032" s="159"/>
      <c r="M1032" s="164"/>
      <c r="T1032" s="165"/>
      <c r="AT1032" s="160" t="s">
        <v>207</v>
      </c>
      <c r="AU1032" s="160" t="s">
        <v>86</v>
      </c>
      <c r="AV1032" s="13" t="s">
        <v>205</v>
      </c>
      <c r="AW1032" s="13" t="s">
        <v>30</v>
      </c>
      <c r="AX1032" s="13" t="s">
        <v>80</v>
      </c>
      <c r="AY1032" s="160" t="s">
        <v>199</v>
      </c>
    </row>
    <row r="1033" spans="2:65" s="1" customFormat="1" ht="24.25" customHeight="1">
      <c r="B1033" s="32"/>
      <c r="C1033" s="137" t="s">
        <v>1022</v>
      </c>
      <c r="D1033" s="137" t="s">
        <v>201</v>
      </c>
      <c r="E1033" s="138" t="s">
        <v>1023</v>
      </c>
      <c r="F1033" s="139" t="s">
        <v>1024</v>
      </c>
      <c r="G1033" s="140" t="s">
        <v>204</v>
      </c>
      <c r="H1033" s="141">
        <v>302.97000000000003</v>
      </c>
      <c r="I1033" s="142"/>
      <c r="J1033" s="143">
        <f>ROUND(I1033*H1033,2)</f>
        <v>0</v>
      </c>
      <c r="K1033" s="144"/>
      <c r="L1033" s="32"/>
      <c r="M1033" s="145" t="s">
        <v>1</v>
      </c>
      <c r="N1033" s="146" t="s">
        <v>39</v>
      </c>
      <c r="P1033" s="147">
        <f>O1033*H1033</f>
        <v>0</v>
      </c>
      <c r="Q1033" s="147">
        <v>0</v>
      </c>
      <c r="R1033" s="147">
        <f>Q1033*H1033</f>
        <v>0</v>
      </c>
      <c r="S1033" s="147">
        <v>0</v>
      </c>
      <c r="T1033" s="148">
        <f>S1033*H1033</f>
        <v>0</v>
      </c>
      <c r="AR1033" s="149" t="s">
        <v>298</v>
      </c>
      <c r="AT1033" s="149" t="s">
        <v>201</v>
      </c>
      <c r="AU1033" s="149" t="s">
        <v>86</v>
      </c>
      <c r="AY1033" s="17" t="s">
        <v>199</v>
      </c>
      <c r="BE1033" s="150">
        <f>IF(N1033="základní",J1033,0)</f>
        <v>0</v>
      </c>
      <c r="BF1033" s="150">
        <f>IF(N1033="snížená",J1033,0)</f>
        <v>0</v>
      </c>
      <c r="BG1033" s="150">
        <f>IF(N1033="zákl. přenesená",J1033,0)</f>
        <v>0</v>
      </c>
      <c r="BH1033" s="150">
        <f>IF(N1033="sníž. přenesená",J1033,0)</f>
        <v>0</v>
      </c>
      <c r="BI1033" s="150">
        <f>IF(N1033="nulová",J1033,0)</f>
        <v>0</v>
      </c>
      <c r="BJ1033" s="17" t="s">
        <v>86</v>
      </c>
      <c r="BK1033" s="150">
        <f>ROUND(I1033*H1033,2)</f>
        <v>0</v>
      </c>
      <c r="BL1033" s="17" t="s">
        <v>298</v>
      </c>
      <c r="BM1033" s="149" t="s">
        <v>3474</v>
      </c>
    </row>
    <row r="1034" spans="2:65" s="12" customFormat="1" ht="12">
      <c r="B1034" s="151"/>
      <c r="D1034" s="152" t="s">
        <v>207</v>
      </c>
      <c r="E1034" s="153" t="s">
        <v>1</v>
      </c>
      <c r="F1034" s="154" t="s">
        <v>998</v>
      </c>
      <c r="H1034" s="155">
        <v>305.37</v>
      </c>
      <c r="I1034" s="156"/>
      <c r="L1034" s="151"/>
      <c r="M1034" s="157"/>
      <c r="T1034" s="158"/>
      <c r="AT1034" s="153" t="s">
        <v>207</v>
      </c>
      <c r="AU1034" s="153" t="s">
        <v>86</v>
      </c>
      <c r="AV1034" s="12" t="s">
        <v>86</v>
      </c>
      <c r="AW1034" s="12" t="s">
        <v>30</v>
      </c>
      <c r="AX1034" s="12" t="s">
        <v>73</v>
      </c>
      <c r="AY1034" s="153" t="s">
        <v>199</v>
      </c>
    </row>
    <row r="1035" spans="2:65" s="12" customFormat="1" ht="12">
      <c r="B1035" s="151"/>
      <c r="D1035" s="152" t="s">
        <v>207</v>
      </c>
      <c r="E1035" s="153" t="s">
        <v>1</v>
      </c>
      <c r="F1035" s="154" t="s">
        <v>999</v>
      </c>
      <c r="H1035" s="155">
        <v>-2.4</v>
      </c>
      <c r="I1035" s="156"/>
      <c r="L1035" s="151"/>
      <c r="M1035" s="157"/>
      <c r="T1035" s="158"/>
      <c r="AT1035" s="153" t="s">
        <v>207</v>
      </c>
      <c r="AU1035" s="153" t="s">
        <v>86</v>
      </c>
      <c r="AV1035" s="12" t="s">
        <v>86</v>
      </c>
      <c r="AW1035" s="12" t="s">
        <v>30</v>
      </c>
      <c r="AX1035" s="12" t="s">
        <v>73</v>
      </c>
      <c r="AY1035" s="153" t="s">
        <v>199</v>
      </c>
    </row>
    <row r="1036" spans="2:65" s="13" customFormat="1" ht="12">
      <c r="B1036" s="159"/>
      <c r="D1036" s="152" t="s">
        <v>207</v>
      </c>
      <c r="E1036" s="160" t="s">
        <v>1</v>
      </c>
      <c r="F1036" s="161" t="s">
        <v>209</v>
      </c>
      <c r="H1036" s="162">
        <v>302.97000000000003</v>
      </c>
      <c r="I1036" s="163"/>
      <c r="L1036" s="159"/>
      <c r="M1036" s="164"/>
      <c r="T1036" s="165"/>
      <c r="AT1036" s="160" t="s">
        <v>207</v>
      </c>
      <c r="AU1036" s="160" t="s">
        <v>86</v>
      </c>
      <c r="AV1036" s="13" t="s">
        <v>205</v>
      </c>
      <c r="AW1036" s="13" t="s">
        <v>30</v>
      </c>
      <c r="AX1036" s="13" t="s">
        <v>80</v>
      </c>
      <c r="AY1036" s="160" t="s">
        <v>199</v>
      </c>
    </row>
    <row r="1037" spans="2:65" s="1" customFormat="1" ht="16.5" customHeight="1">
      <c r="B1037" s="32"/>
      <c r="C1037" s="173" t="s">
        <v>1026</v>
      </c>
      <c r="D1037" s="173" t="s">
        <v>288</v>
      </c>
      <c r="E1037" s="174" t="s">
        <v>1027</v>
      </c>
      <c r="F1037" s="175" t="s">
        <v>1028</v>
      </c>
      <c r="G1037" s="176" t="s">
        <v>204</v>
      </c>
      <c r="H1037" s="177">
        <v>348.416</v>
      </c>
      <c r="I1037" s="178"/>
      <c r="J1037" s="179">
        <f>ROUND(I1037*H1037,2)</f>
        <v>0</v>
      </c>
      <c r="K1037" s="180"/>
      <c r="L1037" s="181"/>
      <c r="M1037" s="182" t="s">
        <v>1</v>
      </c>
      <c r="N1037" s="183" t="s">
        <v>39</v>
      </c>
      <c r="P1037" s="147">
        <f>O1037*H1037</f>
        <v>0</v>
      </c>
      <c r="Q1037" s="147">
        <v>6.4000000000000005E-4</v>
      </c>
      <c r="R1037" s="147">
        <f>Q1037*H1037</f>
        <v>0.22298624000000003</v>
      </c>
      <c r="S1037" s="147">
        <v>0</v>
      </c>
      <c r="T1037" s="148">
        <f>S1037*H1037</f>
        <v>0</v>
      </c>
      <c r="AR1037" s="149" t="s">
        <v>384</v>
      </c>
      <c r="AT1037" s="149" t="s">
        <v>288</v>
      </c>
      <c r="AU1037" s="149" t="s">
        <v>86</v>
      </c>
      <c r="AY1037" s="17" t="s">
        <v>199</v>
      </c>
      <c r="BE1037" s="150">
        <f>IF(N1037="základní",J1037,0)</f>
        <v>0</v>
      </c>
      <c r="BF1037" s="150">
        <f>IF(N1037="snížená",J1037,0)</f>
        <v>0</v>
      </c>
      <c r="BG1037" s="150">
        <f>IF(N1037="zákl. přenesená",J1037,0)</f>
        <v>0</v>
      </c>
      <c r="BH1037" s="150">
        <f>IF(N1037="sníž. přenesená",J1037,0)</f>
        <v>0</v>
      </c>
      <c r="BI1037" s="150">
        <f>IF(N1037="nulová",J1037,0)</f>
        <v>0</v>
      </c>
      <c r="BJ1037" s="17" t="s">
        <v>86</v>
      </c>
      <c r="BK1037" s="150">
        <f>ROUND(I1037*H1037,2)</f>
        <v>0</v>
      </c>
      <c r="BL1037" s="17" t="s">
        <v>298</v>
      </c>
      <c r="BM1037" s="149" t="s">
        <v>3475</v>
      </c>
    </row>
    <row r="1038" spans="2:65" s="12" customFormat="1" ht="12">
      <c r="B1038" s="151"/>
      <c r="D1038" s="152" t="s">
        <v>207</v>
      </c>
      <c r="E1038" s="153" t="s">
        <v>1</v>
      </c>
      <c r="F1038" s="154" t="s">
        <v>1030</v>
      </c>
      <c r="H1038" s="155">
        <v>351.17599999999999</v>
      </c>
      <c r="I1038" s="156"/>
      <c r="L1038" s="151"/>
      <c r="M1038" s="157"/>
      <c r="T1038" s="158"/>
      <c r="AT1038" s="153" t="s">
        <v>207</v>
      </c>
      <c r="AU1038" s="153" t="s">
        <v>86</v>
      </c>
      <c r="AV1038" s="12" t="s">
        <v>86</v>
      </c>
      <c r="AW1038" s="12" t="s">
        <v>30</v>
      </c>
      <c r="AX1038" s="12" t="s">
        <v>73</v>
      </c>
      <c r="AY1038" s="153" t="s">
        <v>199</v>
      </c>
    </row>
    <row r="1039" spans="2:65" s="12" customFormat="1" ht="12">
      <c r="B1039" s="151"/>
      <c r="D1039" s="152" t="s">
        <v>207</v>
      </c>
      <c r="E1039" s="153" t="s">
        <v>1</v>
      </c>
      <c r="F1039" s="154" t="s">
        <v>1031</v>
      </c>
      <c r="H1039" s="155">
        <v>-2.76</v>
      </c>
      <c r="I1039" s="156"/>
      <c r="L1039" s="151"/>
      <c r="M1039" s="157"/>
      <c r="T1039" s="158"/>
      <c r="AT1039" s="153" t="s">
        <v>207</v>
      </c>
      <c r="AU1039" s="153" t="s">
        <v>86</v>
      </c>
      <c r="AV1039" s="12" t="s">
        <v>86</v>
      </c>
      <c r="AW1039" s="12" t="s">
        <v>30</v>
      </c>
      <c r="AX1039" s="12" t="s">
        <v>73</v>
      </c>
      <c r="AY1039" s="153" t="s">
        <v>199</v>
      </c>
    </row>
    <row r="1040" spans="2:65" s="13" customFormat="1" ht="12">
      <c r="B1040" s="159"/>
      <c r="D1040" s="152" t="s">
        <v>207</v>
      </c>
      <c r="E1040" s="160" t="s">
        <v>1</v>
      </c>
      <c r="F1040" s="161" t="s">
        <v>209</v>
      </c>
      <c r="H1040" s="162">
        <v>348.416</v>
      </c>
      <c r="I1040" s="163"/>
      <c r="L1040" s="159"/>
      <c r="M1040" s="164"/>
      <c r="T1040" s="165"/>
      <c r="AT1040" s="160" t="s">
        <v>207</v>
      </c>
      <c r="AU1040" s="160" t="s">
        <v>86</v>
      </c>
      <c r="AV1040" s="13" t="s">
        <v>205</v>
      </c>
      <c r="AW1040" s="13" t="s">
        <v>30</v>
      </c>
      <c r="AX1040" s="13" t="s">
        <v>80</v>
      </c>
      <c r="AY1040" s="160" t="s">
        <v>199</v>
      </c>
    </row>
    <row r="1041" spans="2:65" s="1" customFormat="1" ht="24.25" customHeight="1">
      <c r="B1041" s="32"/>
      <c r="C1041" s="137" t="s">
        <v>1032</v>
      </c>
      <c r="D1041" s="137" t="s">
        <v>201</v>
      </c>
      <c r="E1041" s="138" t="s">
        <v>1033</v>
      </c>
      <c r="F1041" s="139" t="s">
        <v>1034</v>
      </c>
      <c r="G1041" s="140" t="s">
        <v>204</v>
      </c>
      <c r="H1041" s="141">
        <v>75.8</v>
      </c>
      <c r="I1041" s="142"/>
      <c r="J1041" s="143">
        <f>ROUND(I1041*H1041,2)</f>
        <v>0</v>
      </c>
      <c r="K1041" s="144"/>
      <c r="L1041" s="32"/>
      <c r="M1041" s="145" t="s">
        <v>1</v>
      </c>
      <c r="N1041" s="146" t="s">
        <v>39</v>
      </c>
      <c r="P1041" s="147">
        <f>O1041*H1041</f>
        <v>0</v>
      </c>
      <c r="Q1041" s="147">
        <v>4.0000000000000003E-5</v>
      </c>
      <c r="R1041" s="147">
        <f>Q1041*H1041</f>
        <v>3.032E-3</v>
      </c>
      <c r="S1041" s="147">
        <v>0</v>
      </c>
      <c r="T1041" s="148">
        <f>S1041*H1041</f>
        <v>0</v>
      </c>
      <c r="AR1041" s="149" t="s">
        <v>298</v>
      </c>
      <c r="AT1041" s="149" t="s">
        <v>201</v>
      </c>
      <c r="AU1041" s="149" t="s">
        <v>86</v>
      </c>
      <c r="AY1041" s="17" t="s">
        <v>199</v>
      </c>
      <c r="BE1041" s="150">
        <f>IF(N1041="základní",J1041,0)</f>
        <v>0</v>
      </c>
      <c r="BF1041" s="150">
        <f>IF(N1041="snížená",J1041,0)</f>
        <v>0</v>
      </c>
      <c r="BG1041" s="150">
        <f>IF(N1041="zákl. přenesená",J1041,0)</f>
        <v>0</v>
      </c>
      <c r="BH1041" s="150">
        <f>IF(N1041="sníž. přenesená",J1041,0)</f>
        <v>0</v>
      </c>
      <c r="BI1041" s="150">
        <f>IF(N1041="nulová",J1041,0)</f>
        <v>0</v>
      </c>
      <c r="BJ1041" s="17" t="s">
        <v>86</v>
      </c>
      <c r="BK1041" s="150">
        <f>ROUND(I1041*H1041,2)</f>
        <v>0</v>
      </c>
      <c r="BL1041" s="17" t="s">
        <v>298</v>
      </c>
      <c r="BM1041" s="149" t="s">
        <v>3476</v>
      </c>
    </row>
    <row r="1042" spans="2:65" s="12" customFormat="1" ht="12">
      <c r="B1042" s="151"/>
      <c r="D1042" s="152" t="s">
        <v>207</v>
      </c>
      <c r="E1042" s="153" t="s">
        <v>1</v>
      </c>
      <c r="F1042" s="154" t="s">
        <v>1036</v>
      </c>
      <c r="H1042" s="155">
        <v>73.7</v>
      </c>
      <c r="I1042" s="156"/>
      <c r="L1042" s="151"/>
      <c r="M1042" s="157"/>
      <c r="T1042" s="158"/>
      <c r="AT1042" s="153" t="s">
        <v>207</v>
      </c>
      <c r="AU1042" s="153" t="s">
        <v>86</v>
      </c>
      <c r="AV1042" s="12" t="s">
        <v>86</v>
      </c>
      <c r="AW1042" s="12" t="s">
        <v>30</v>
      </c>
      <c r="AX1042" s="12" t="s">
        <v>73</v>
      </c>
      <c r="AY1042" s="153" t="s">
        <v>199</v>
      </c>
    </row>
    <row r="1043" spans="2:65" s="12" customFormat="1" ht="12">
      <c r="B1043" s="151"/>
      <c r="D1043" s="152" t="s">
        <v>207</v>
      </c>
      <c r="E1043" s="153" t="s">
        <v>1</v>
      </c>
      <c r="F1043" s="154" t="s">
        <v>1037</v>
      </c>
      <c r="H1043" s="155">
        <v>2.1</v>
      </c>
      <c r="I1043" s="156"/>
      <c r="L1043" s="151"/>
      <c r="M1043" s="157"/>
      <c r="T1043" s="158"/>
      <c r="AT1043" s="153" t="s">
        <v>207</v>
      </c>
      <c r="AU1043" s="153" t="s">
        <v>86</v>
      </c>
      <c r="AV1043" s="12" t="s">
        <v>86</v>
      </c>
      <c r="AW1043" s="12" t="s">
        <v>30</v>
      </c>
      <c r="AX1043" s="12" t="s">
        <v>73</v>
      </c>
      <c r="AY1043" s="153" t="s">
        <v>199</v>
      </c>
    </row>
    <row r="1044" spans="2:65" s="13" customFormat="1" ht="12">
      <c r="B1044" s="159"/>
      <c r="D1044" s="152" t="s">
        <v>207</v>
      </c>
      <c r="E1044" s="160" t="s">
        <v>1</v>
      </c>
      <c r="F1044" s="161" t="s">
        <v>1038</v>
      </c>
      <c r="H1044" s="162">
        <v>75.8</v>
      </c>
      <c r="I1044" s="163"/>
      <c r="L1044" s="159"/>
      <c r="M1044" s="164"/>
      <c r="T1044" s="165"/>
      <c r="AT1044" s="160" t="s">
        <v>207</v>
      </c>
      <c r="AU1044" s="160" t="s">
        <v>86</v>
      </c>
      <c r="AV1044" s="13" t="s">
        <v>205</v>
      </c>
      <c r="AW1044" s="13" t="s">
        <v>30</v>
      </c>
      <c r="AX1044" s="13" t="s">
        <v>80</v>
      </c>
      <c r="AY1044" s="160" t="s">
        <v>199</v>
      </c>
    </row>
    <row r="1045" spans="2:65" s="1" customFormat="1" ht="24.25" customHeight="1">
      <c r="B1045" s="32"/>
      <c r="C1045" s="173" t="s">
        <v>1039</v>
      </c>
      <c r="D1045" s="173" t="s">
        <v>288</v>
      </c>
      <c r="E1045" s="174" t="s">
        <v>1040</v>
      </c>
      <c r="F1045" s="175" t="s">
        <v>1041</v>
      </c>
      <c r="G1045" s="176" t="s">
        <v>204</v>
      </c>
      <c r="H1045" s="177">
        <v>92.552000000000007</v>
      </c>
      <c r="I1045" s="178"/>
      <c r="J1045" s="179">
        <f>ROUND(I1045*H1045,2)</f>
        <v>0</v>
      </c>
      <c r="K1045" s="180"/>
      <c r="L1045" s="181"/>
      <c r="M1045" s="182" t="s">
        <v>1</v>
      </c>
      <c r="N1045" s="183" t="s">
        <v>39</v>
      </c>
      <c r="P1045" s="147">
        <f>O1045*H1045</f>
        <v>0</v>
      </c>
      <c r="Q1045" s="147">
        <v>2.9999999999999997E-4</v>
      </c>
      <c r="R1045" s="147">
        <f>Q1045*H1045</f>
        <v>2.7765599999999998E-2</v>
      </c>
      <c r="S1045" s="147">
        <v>0</v>
      </c>
      <c r="T1045" s="148">
        <f>S1045*H1045</f>
        <v>0</v>
      </c>
      <c r="AR1045" s="149" t="s">
        <v>384</v>
      </c>
      <c r="AT1045" s="149" t="s">
        <v>288</v>
      </c>
      <c r="AU1045" s="149" t="s">
        <v>86</v>
      </c>
      <c r="AY1045" s="17" t="s">
        <v>199</v>
      </c>
      <c r="BE1045" s="150">
        <f>IF(N1045="základní",J1045,0)</f>
        <v>0</v>
      </c>
      <c r="BF1045" s="150">
        <f>IF(N1045="snížená",J1045,0)</f>
        <v>0</v>
      </c>
      <c r="BG1045" s="150">
        <f>IF(N1045="zákl. přenesená",J1045,0)</f>
        <v>0</v>
      </c>
      <c r="BH1045" s="150">
        <f>IF(N1045="sníž. přenesená",J1045,0)</f>
        <v>0</v>
      </c>
      <c r="BI1045" s="150">
        <f>IF(N1045="nulová",J1045,0)</f>
        <v>0</v>
      </c>
      <c r="BJ1045" s="17" t="s">
        <v>86</v>
      </c>
      <c r="BK1045" s="150">
        <f>ROUND(I1045*H1045,2)</f>
        <v>0</v>
      </c>
      <c r="BL1045" s="17" t="s">
        <v>298</v>
      </c>
      <c r="BM1045" s="149" t="s">
        <v>3477</v>
      </c>
    </row>
    <row r="1046" spans="2:65" s="12" customFormat="1" ht="12">
      <c r="B1046" s="151"/>
      <c r="D1046" s="152" t="s">
        <v>207</v>
      </c>
      <c r="E1046" s="153" t="s">
        <v>1</v>
      </c>
      <c r="F1046" s="154" t="s">
        <v>1043</v>
      </c>
      <c r="H1046" s="155">
        <v>92.552000000000007</v>
      </c>
      <c r="I1046" s="156"/>
      <c r="L1046" s="151"/>
      <c r="M1046" s="157"/>
      <c r="T1046" s="158"/>
      <c r="AT1046" s="153" t="s">
        <v>207</v>
      </c>
      <c r="AU1046" s="153" t="s">
        <v>86</v>
      </c>
      <c r="AV1046" s="12" t="s">
        <v>86</v>
      </c>
      <c r="AW1046" s="12" t="s">
        <v>30</v>
      </c>
      <c r="AX1046" s="12" t="s">
        <v>80</v>
      </c>
      <c r="AY1046" s="153" t="s">
        <v>199</v>
      </c>
    </row>
    <row r="1047" spans="2:65" s="1" customFormat="1" ht="24.25" customHeight="1">
      <c r="B1047" s="32"/>
      <c r="C1047" s="137" t="s">
        <v>1044</v>
      </c>
      <c r="D1047" s="137" t="s">
        <v>201</v>
      </c>
      <c r="E1047" s="138" t="s">
        <v>1045</v>
      </c>
      <c r="F1047" s="139" t="s">
        <v>1046</v>
      </c>
      <c r="G1047" s="140" t="s">
        <v>247</v>
      </c>
      <c r="H1047" s="141">
        <v>4.5570000000000004</v>
      </c>
      <c r="I1047" s="142"/>
      <c r="J1047" s="143">
        <f>ROUND(I1047*H1047,2)</f>
        <v>0</v>
      </c>
      <c r="K1047" s="144"/>
      <c r="L1047" s="32"/>
      <c r="M1047" s="145" t="s">
        <v>1</v>
      </c>
      <c r="N1047" s="146" t="s">
        <v>39</v>
      </c>
      <c r="P1047" s="147">
        <f>O1047*H1047</f>
        <v>0</v>
      </c>
      <c r="Q1047" s="147">
        <v>0</v>
      </c>
      <c r="R1047" s="147">
        <f>Q1047*H1047</f>
        <v>0</v>
      </c>
      <c r="S1047" s="147">
        <v>0</v>
      </c>
      <c r="T1047" s="148">
        <f>S1047*H1047</f>
        <v>0</v>
      </c>
      <c r="AR1047" s="149" t="s">
        <v>298</v>
      </c>
      <c r="AT1047" s="149" t="s">
        <v>201</v>
      </c>
      <c r="AU1047" s="149" t="s">
        <v>86</v>
      </c>
      <c r="AY1047" s="17" t="s">
        <v>199</v>
      </c>
      <c r="BE1047" s="150">
        <f>IF(N1047="základní",J1047,0)</f>
        <v>0</v>
      </c>
      <c r="BF1047" s="150">
        <f>IF(N1047="snížená",J1047,0)</f>
        <v>0</v>
      </c>
      <c r="BG1047" s="150">
        <f>IF(N1047="zákl. přenesená",J1047,0)</f>
        <v>0</v>
      </c>
      <c r="BH1047" s="150">
        <f>IF(N1047="sníž. přenesená",J1047,0)</f>
        <v>0</v>
      </c>
      <c r="BI1047" s="150">
        <f>IF(N1047="nulová",J1047,0)</f>
        <v>0</v>
      </c>
      <c r="BJ1047" s="17" t="s">
        <v>86</v>
      </c>
      <c r="BK1047" s="150">
        <f>ROUND(I1047*H1047,2)</f>
        <v>0</v>
      </c>
      <c r="BL1047" s="17" t="s">
        <v>298</v>
      </c>
      <c r="BM1047" s="149" t="s">
        <v>3478</v>
      </c>
    </row>
    <row r="1048" spans="2:65" s="11" customFormat="1" ht="23" customHeight="1">
      <c r="B1048" s="125"/>
      <c r="D1048" s="126" t="s">
        <v>72</v>
      </c>
      <c r="E1048" s="135" t="s">
        <v>1048</v>
      </c>
      <c r="F1048" s="135" t="s">
        <v>1049</v>
      </c>
      <c r="I1048" s="128"/>
      <c r="J1048" s="136">
        <f>BK1048</f>
        <v>0</v>
      </c>
      <c r="L1048" s="125"/>
      <c r="M1048" s="130"/>
      <c r="P1048" s="131">
        <f>SUM(P1049:P1121)</f>
        <v>0</v>
      </c>
      <c r="R1048" s="131">
        <f>SUM(R1049:R1121)</f>
        <v>6.1215175800000008</v>
      </c>
      <c r="T1048" s="132">
        <f>SUM(T1049:T1121)</f>
        <v>0</v>
      </c>
      <c r="AR1048" s="126" t="s">
        <v>86</v>
      </c>
      <c r="AT1048" s="133" t="s">
        <v>72</v>
      </c>
      <c r="AU1048" s="133" t="s">
        <v>80</v>
      </c>
      <c r="AY1048" s="126" t="s">
        <v>199</v>
      </c>
      <c r="BK1048" s="134">
        <f>SUM(BK1049:BK1121)</f>
        <v>0</v>
      </c>
    </row>
    <row r="1049" spans="2:65" s="1" customFormat="1" ht="24.25" customHeight="1">
      <c r="B1049" s="32"/>
      <c r="C1049" s="137" t="s">
        <v>1050</v>
      </c>
      <c r="D1049" s="137" t="s">
        <v>201</v>
      </c>
      <c r="E1049" s="138" t="s">
        <v>1051</v>
      </c>
      <c r="F1049" s="139" t="s">
        <v>1052</v>
      </c>
      <c r="G1049" s="140" t="s">
        <v>204</v>
      </c>
      <c r="H1049" s="141">
        <v>567.44000000000005</v>
      </c>
      <c r="I1049" s="142"/>
      <c r="J1049" s="143">
        <f>ROUND(I1049*H1049,2)</f>
        <v>0</v>
      </c>
      <c r="K1049" s="144"/>
      <c r="L1049" s="32"/>
      <c r="M1049" s="145" t="s">
        <v>1</v>
      </c>
      <c r="N1049" s="146" t="s">
        <v>39</v>
      </c>
      <c r="P1049" s="147">
        <f>O1049*H1049</f>
        <v>0</v>
      </c>
      <c r="Q1049" s="147">
        <v>2.9999999999999997E-4</v>
      </c>
      <c r="R1049" s="147">
        <f>Q1049*H1049</f>
        <v>0.17023199999999999</v>
      </c>
      <c r="S1049" s="147">
        <v>0</v>
      </c>
      <c r="T1049" s="148">
        <f>S1049*H1049</f>
        <v>0</v>
      </c>
      <c r="AR1049" s="149" t="s">
        <v>298</v>
      </c>
      <c r="AT1049" s="149" t="s">
        <v>201</v>
      </c>
      <c r="AU1049" s="149" t="s">
        <v>86</v>
      </c>
      <c r="AY1049" s="17" t="s">
        <v>199</v>
      </c>
      <c r="BE1049" s="150">
        <f>IF(N1049="základní",J1049,0)</f>
        <v>0</v>
      </c>
      <c r="BF1049" s="150">
        <f>IF(N1049="snížená",J1049,0)</f>
        <v>0</v>
      </c>
      <c r="BG1049" s="150">
        <f>IF(N1049="zákl. přenesená",J1049,0)</f>
        <v>0</v>
      </c>
      <c r="BH1049" s="150">
        <f>IF(N1049="sníž. přenesená",J1049,0)</f>
        <v>0</v>
      </c>
      <c r="BI1049" s="150">
        <f>IF(N1049="nulová",J1049,0)</f>
        <v>0</v>
      </c>
      <c r="BJ1049" s="17" t="s">
        <v>86</v>
      </c>
      <c r="BK1049" s="150">
        <f>ROUND(I1049*H1049,2)</f>
        <v>0</v>
      </c>
      <c r="BL1049" s="17" t="s">
        <v>298</v>
      </c>
      <c r="BM1049" s="149" t="s">
        <v>3479</v>
      </c>
    </row>
    <row r="1050" spans="2:65" s="12" customFormat="1" ht="12">
      <c r="B1050" s="151"/>
      <c r="D1050" s="152" t="s">
        <v>207</v>
      </c>
      <c r="E1050" s="153" t="s">
        <v>1</v>
      </c>
      <c r="F1050" s="154" t="s">
        <v>1054</v>
      </c>
      <c r="H1050" s="155">
        <v>574.79</v>
      </c>
      <c r="I1050" s="156"/>
      <c r="L1050" s="151"/>
      <c r="M1050" s="157"/>
      <c r="T1050" s="158"/>
      <c r="AT1050" s="153" t="s">
        <v>207</v>
      </c>
      <c r="AU1050" s="153" t="s">
        <v>86</v>
      </c>
      <c r="AV1050" s="12" t="s">
        <v>86</v>
      </c>
      <c r="AW1050" s="12" t="s">
        <v>30</v>
      </c>
      <c r="AX1050" s="12" t="s">
        <v>73</v>
      </c>
      <c r="AY1050" s="153" t="s">
        <v>199</v>
      </c>
    </row>
    <row r="1051" spans="2:65" s="12" customFormat="1" ht="12">
      <c r="B1051" s="151"/>
      <c r="D1051" s="152" t="s">
        <v>207</v>
      </c>
      <c r="E1051" s="153" t="s">
        <v>1</v>
      </c>
      <c r="F1051" s="154" t="s">
        <v>1055</v>
      </c>
      <c r="H1051" s="155">
        <v>-7.35</v>
      </c>
      <c r="I1051" s="156"/>
      <c r="L1051" s="151"/>
      <c r="M1051" s="157"/>
      <c r="T1051" s="158"/>
      <c r="AT1051" s="153" t="s">
        <v>207</v>
      </c>
      <c r="AU1051" s="153" t="s">
        <v>86</v>
      </c>
      <c r="AV1051" s="12" t="s">
        <v>86</v>
      </c>
      <c r="AW1051" s="12" t="s">
        <v>30</v>
      </c>
      <c r="AX1051" s="12" t="s">
        <v>73</v>
      </c>
      <c r="AY1051" s="153" t="s">
        <v>199</v>
      </c>
    </row>
    <row r="1052" spans="2:65" s="13" customFormat="1" ht="12">
      <c r="B1052" s="159"/>
      <c r="D1052" s="152" t="s">
        <v>207</v>
      </c>
      <c r="E1052" s="160" t="s">
        <v>1</v>
      </c>
      <c r="F1052" s="161" t="s">
        <v>209</v>
      </c>
      <c r="H1052" s="162">
        <v>567.44000000000005</v>
      </c>
      <c r="I1052" s="163"/>
      <c r="L1052" s="159"/>
      <c r="M1052" s="164"/>
      <c r="T1052" s="165"/>
      <c r="AT1052" s="160" t="s">
        <v>207</v>
      </c>
      <c r="AU1052" s="160" t="s">
        <v>86</v>
      </c>
      <c r="AV1052" s="13" t="s">
        <v>205</v>
      </c>
      <c r="AW1052" s="13" t="s">
        <v>30</v>
      </c>
      <c r="AX1052" s="13" t="s">
        <v>80</v>
      </c>
      <c r="AY1052" s="160" t="s">
        <v>199</v>
      </c>
    </row>
    <row r="1053" spans="2:65" s="1" customFormat="1" ht="24.25" customHeight="1">
      <c r="B1053" s="32"/>
      <c r="C1053" s="173" t="s">
        <v>1056</v>
      </c>
      <c r="D1053" s="173" t="s">
        <v>288</v>
      </c>
      <c r="E1053" s="174" t="s">
        <v>1057</v>
      </c>
      <c r="F1053" s="175" t="s">
        <v>1058</v>
      </c>
      <c r="G1053" s="176" t="s">
        <v>204</v>
      </c>
      <c r="H1053" s="177">
        <v>603.553</v>
      </c>
      <c r="I1053" s="178"/>
      <c r="J1053" s="179">
        <f>ROUND(I1053*H1053,2)</f>
        <v>0</v>
      </c>
      <c r="K1053" s="180"/>
      <c r="L1053" s="181"/>
      <c r="M1053" s="182" t="s">
        <v>1</v>
      </c>
      <c r="N1053" s="183" t="s">
        <v>39</v>
      </c>
      <c r="P1053" s="147">
        <f>O1053*H1053</f>
        <v>0</v>
      </c>
      <c r="Q1053" s="147">
        <v>6.0000000000000001E-3</v>
      </c>
      <c r="R1053" s="147">
        <f>Q1053*H1053</f>
        <v>3.621318</v>
      </c>
      <c r="S1053" s="147">
        <v>0</v>
      </c>
      <c r="T1053" s="148">
        <f>S1053*H1053</f>
        <v>0</v>
      </c>
      <c r="AR1053" s="149" t="s">
        <v>384</v>
      </c>
      <c r="AT1053" s="149" t="s">
        <v>288</v>
      </c>
      <c r="AU1053" s="149" t="s">
        <v>86</v>
      </c>
      <c r="AY1053" s="17" t="s">
        <v>199</v>
      </c>
      <c r="BE1053" s="150">
        <f>IF(N1053="základní",J1053,0)</f>
        <v>0</v>
      </c>
      <c r="BF1053" s="150">
        <f>IF(N1053="snížená",J1053,0)</f>
        <v>0</v>
      </c>
      <c r="BG1053" s="150">
        <f>IF(N1053="zákl. přenesená",J1053,0)</f>
        <v>0</v>
      </c>
      <c r="BH1053" s="150">
        <f>IF(N1053="sníž. přenesená",J1053,0)</f>
        <v>0</v>
      </c>
      <c r="BI1053" s="150">
        <f>IF(N1053="nulová",J1053,0)</f>
        <v>0</v>
      </c>
      <c r="BJ1053" s="17" t="s">
        <v>86</v>
      </c>
      <c r="BK1053" s="150">
        <f>ROUND(I1053*H1053,2)</f>
        <v>0</v>
      </c>
      <c r="BL1053" s="17" t="s">
        <v>298</v>
      </c>
      <c r="BM1053" s="149" t="s">
        <v>3480</v>
      </c>
    </row>
    <row r="1054" spans="2:65" s="12" customFormat="1" ht="12">
      <c r="B1054" s="151"/>
      <c r="D1054" s="152" t="s">
        <v>207</v>
      </c>
      <c r="E1054" s="153" t="s">
        <v>1</v>
      </c>
      <c r="F1054" s="154" t="s">
        <v>1060</v>
      </c>
      <c r="H1054" s="155">
        <v>574.81200000000001</v>
      </c>
      <c r="I1054" s="156"/>
      <c r="L1054" s="151"/>
      <c r="M1054" s="157"/>
      <c r="T1054" s="158"/>
      <c r="AT1054" s="153" t="s">
        <v>207</v>
      </c>
      <c r="AU1054" s="153" t="s">
        <v>86</v>
      </c>
      <c r="AV1054" s="12" t="s">
        <v>86</v>
      </c>
      <c r="AW1054" s="12" t="s">
        <v>30</v>
      </c>
      <c r="AX1054" s="12" t="s">
        <v>73</v>
      </c>
      <c r="AY1054" s="153" t="s">
        <v>199</v>
      </c>
    </row>
    <row r="1055" spans="2:65" s="13" customFormat="1" ht="12">
      <c r="B1055" s="159"/>
      <c r="D1055" s="152" t="s">
        <v>207</v>
      </c>
      <c r="E1055" s="160" t="s">
        <v>1</v>
      </c>
      <c r="F1055" s="161" t="s">
        <v>209</v>
      </c>
      <c r="H1055" s="162">
        <v>574.81200000000001</v>
      </c>
      <c r="I1055" s="163"/>
      <c r="L1055" s="159"/>
      <c r="M1055" s="164"/>
      <c r="T1055" s="165"/>
      <c r="AT1055" s="160" t="s">
        <v>207</v>
      </c>
      <c r="AU1055" s="160" t="s">
        <v>86</v>
      </c>
      <c r="AV1055" s="13" t="s">
        <v>205</v>
      </c>
      <c r="AW1055" s="13" t="s">
        <v>30</v>
      </c>
      <c r="AX1055" s="13" t="s">
        <v>73</v>
      </c>
      <c r="AY1055" s="160" t="s">
        <v>199</v>
      </c>
    </row>
    <row r="1056" spans="2:65" s="12" customFormat="1" ht="12">
      <c r="B1056" s="151"/>
      <c r="D1056" s="152" t="s">
        <v>207</v>
      </c>
      <c r="E1056" s="153" t="s">
        <v>1</v>
      </c>
      <c r="F1056" s="154" t="s">
        <v>1061</v>
      </c>
      <c r="H1056" s="155">
        <v>603.553</v>
      </c>
      <c r="I1056" s="156"/>
      <c r="L1056" s="151"/>
      <c r="M1056" s="157"/>
      <c r="T1056" s="158"/>
      <c r="AT1056" s="153" t="s">
        <v>207</v>
      </c>
      <c r="AU1056" s="153" t="s">
        <v>86</v>
      </c>
      <c r="AV1056" s="12" t="s">
        <v>86</v>
      </c>
      <c r="AW1056" s="12" t="s">
        <v>30</v>
      </c>
      <c r="AX1056" s="12" t="s">
        <v>80</v>
      </c>
      <c r="AY1056" s="153" t="s">
        <v>199</v>
      </c>
    </row>
    <row r="1057" spans="2:65" s="1" customFormat="1" ht="38" customHeight="1">
      <c r="B1057" s="32"/>
      <c r="C1057" s="137" t="s">
        <v>1062</v>
      </c>
      <c r="D1057" s="137" t="s">
        <v>201</v>
      </c>
      <c r="E1057" s="138" t="s">
        <v>1063</v>
      </c>
      <c r="F1057" s="139" t="s">
        <v>1064</v>
      </c>
      <c r="G1057" s="140" t="s">
        <v>204</v>
      </c>
      <c r="H1057" s="141">
        <v>75.8</v>
      </c>
      <c r="I1057" s="142"/>
      <c r="J1057" s="143">
        <f>ROUND(I1057*H1057,2)</f>
        <v>0</v>
      </c>
      <c r="K1057" s="144"/>
      <c r="L1057" s="32"/>
      <c r="M1057" s="145" t="s">
        <v>1</v>
      </c>
      <c r="N1057" s="146" t="s">
        <v>39</v>
      </c>
      <c r="P1057" s="147">
        <f>O1057*H1057</f>
        <v>0</v>
      </c>
      <c r="Q1057" s="147">
        <v>6.3E-3</v>
      </c>
      <c r="R1057" s="147">
        <f>Q1057*H1057</f>
        <v>0.47753999999999996</v>
      </c>
      <c r="S1057" s="147">
        <v>0</v>
      </c>
      <c r="T1057" s="148">
        <f>S1057*H1057</f>
        <v>0</v>
      </c>
      <c r="AR1057" s="149" t="s">
        <v>298</v>
      </c>
      <c r="AT1057" s="149" t="s">
        <v>201</v>
      </c>
      <c r="AU1057" s="149" t="s">
        <v>86</v>
      </c>
      <c r="AY1057" s="17" t="s">
        <v>199</v>
      </c>
      <c r="BE1057" s="150">
        <f>IF(N1057="základní",J1057,0)</f>
        <v>0</v>
      </c>
      <c r="BF1057" s="150">
        <f>IF(N1057="snížená",J1057,0)</f>
        <v>0</v>
      </c>
      <c r="BG1057" s="150">
        <f>IF(N1057="zákl. přenesená",J1057,0)</f>
        <v>0</v>
      </c>
      <c r="BH1057" s="150">
        <f>IF(N1057="sníž. přenesená",J1057,0)</f>
        <v>0</v>
      </c>
      <c r="BI1057" s="150">
        <f>IF(N1057="nulová",J1057,0)</f>
        <v>0</v>
      </c>
      <c r="BJ1057" s="17" t="s">
        <v>86</v>
      </c>
      <c r="BK1057" s="150">
        <f>ROUND(I1057*H1057,2)</f>
        <v>0</v>
      </c>
      <c r="BL1057" s="17" t="s">
        <v>298</v>
      </c>
      <c r="BM1057" s="149" t="s">
        <v>3481</v>
      </c>
    </row>
    <row r="1058" spans="2:65" s="12" customFormat="1" ht="12">
      <c r="B1058" s="151"/>
      <c r="D1058" s="152" t="s">
        <v>207</v>
      </c>
      <c r="E1058" s="153" t="s">
        <v>1</v>
      </c>
      <c r="F1058" s="154" t="s">
        <v>1036</v>
      </c>
      <c r="H1058" s="155">
        <v>73.7</v>
      </c>
      <c r="I1058" s="156"/>
      <c r="L1058" s="151"/>
      <c r="M1058" s="157"/>
      <c r="T1058" s="158"/>
      <c r="AT1058" s="153" t="s">
        <v>207</v>
      </c>
      <c r="AU1058" s="153" t="s">
        <v>86</v>
      </c>
      <c r="AV1058" s="12" t="s">
        <v>86</v>
      </c>
      <c r="AW1058" s="12" t="s">
        <v>30</v>
      </c>
      <c r="AX1058" s="12" t="s">
        <v>73</v>
      </c>
      <c r="AY1058" s="153" t="s">
        <v>199</v>
      </c>
    </row>
    <row r="1059" spans="2:65" s="12" customFormat="1" ht="12">
      <c r="B1059" s="151"/>
      <c r="D1059" s="152" t="s">
        <v>207</v>
      </c>
      <c r="E1059" s="153" t="s">
        <v>1</v>
      </c>
      <c r="F1059" s="154" t="s">
        <v>1037</v>
      </c>
      <c r="H1059" s="155">
        <v>2.1</v>
      </c>
      <c r="I1059" s="156"/>
      <c r="L1059" s="151"/>
      <c r="M1059" s="157"/>
      <c r="T1059" s="158"/>
      <c r="AT1059" s="153" t="s">
        <v>207</v>
      </c>
      <c r="AU1059" s="153" t="s">
        <v>86</v>
      </c>
      <c r="AV1059" s="12" t="s">
        <v>86</v>
      </c>
      <c r="AW1059" s="12" t="s">
        <v>30</v>
      </c>
      <c r="AX1059" s="12" t="s">
        <v>73</v>
      </c>
      <c r="AY1059" s="153" t="s">
        <v>199</v>
      </c>
    </row>
    <row r="1060" spans="2:65" s="13" customFormat="1" ht="12">
      <c r="B1060" s="159"/>
      <c r="D1060" s="152" t="s">
        <v>207</v>
      </c>
      <c r="E1060" s="160" t="s">
        <v>1</v>
      </c>
      <c r="F1060" s="161" t="s">
        <v>1066</v>
      </c>
      <c r="H1060" s="162">
        <v>75.8</v>
      </c>
      <c r="I1060" s="163"/>
      <c r="L1060" s="159"/>
      <c r="M1060" s="164"/>
      <c r="T1060" s="165"/>
      <c r="AT1060" s="160" t="s">
        <v>207</v>
      </c>
      <c r="AU1060" s="160" t="s">
        <v>86</v>
      </c>
      <c r="AV1060" s="13" t="s">
        <v>205</v>
      </c>
      <c r="AW1060" s="13" t="s">
        <v>30</v>
      </c>
      <c r="AX1060" s="13" t="s">
        <v>80</v>
      </c>
      <c r="AY1060" s="160" t="s">
        <v>199</v>
      </c>
    </row>
    <row r="1061" spans="2:65" s="1" customFormat="1" ht="24.25" customHeight="1">
      <c r="B1061" s="32"/>
      <c r="C1061" s="173" t="s">
        <v>1067</v>
      </c>
      <c r="D1061" s="173" t="s">
        <v>288</v>
      </c>
      <c r="E1061" s="174" t="s">
        <v>1068</v>
      </c>
      <c r="F1061" s="175" t="s">
        <v>1069</v>
      </c>
      <c r="G1061" s="176" t="s">
        <v>204</v>
      </c>
      <c r="H1061" s="177">
        <v>79.59</v>
      </c>
      <c r="I1061" s="178"/>
      <c r="J1061" s="179">
        <f>ROUND(I1061*H1061,2)</f>
        <v>0</v>
      </c>
      <c r="K1061" s="180"/>
      <c r="L1061" s="181"/>
      <c r="M1061" s="182" t="s">
        <v>1</v>
      </c>
      <c r="N1061" s="183" t="s">
        <v>39</v>
      </c>
      <c r="P1061" s="147">
        <f>O1061*H1061</f>
        <v>0</v>
      </c>
      <c r="Q1061" s="147">
        <v>7.0000000000000001E-3</v>
      </c>
      <c r="R1061" s="147">
        <f>Q1061*H1061</f>
        <v>0.55713000000000001</v>
      </c>
      <c r="S1061" s="147">
        <v>0</v>
      </c>
      <c r="T1061" s="148">
        <f>S1061*H1061</f>
        <v>0</v>
      </c>
      <c r="AR1061" s="149" t="s">
        <v>384</v>
      </c>
      <c r="AT1061" s="149" t="s">
        <v>288</v>
      </c>
      <c r="AU1061" s="149" t="s">
        <v>86</v>
      </c>
      <c r="AY1061" s="17" t="s">
        <v>199</v>
      </c>
      <c r="BE1061" s="150">
        <f>IF(N1061="základní",J1061,0)</f>
        <v>0</v>
      </c>
      <c r="BF1061" s="150">
        <f>IF(N1061="snížená",J1061,0)</f>
        <v>0</v>
      </c>
      <c r="BG1061" s="150">
        <f>IF(N1061="zákl. přenesená",J1061,0)</f>
        <v>0</v>
      </c>
      <c r="BH1061" s="150">
        <f>IF(N1061="sníž. přenesená",J1061,0)</f>
        <v>0</v>
      </c>
      <c r="BI1061" s="150">
        <f>IF(N1061="nulová",J1061,0)</f>
        <v>0</v>
      </c>
      <c r="BJ1061" s="17" t="s">
        <v>86</v>
      </c>
      <c r="BK1061" s="150">
        <f>ROUND(I1061*H1061,2)</f>
        <v>0</v>
      </c>
      <c r="BL1061" s="17" t="s">
        <v>298</v>
      </c>
      <c r="BM1061" s="149" t="s">
        <v>3482</v>
      </c>
    </row>
    <row r="1062" spans="2:65" s="12" customFormat="1" ht="12">
      <c r="B1062" s="151"/>
      <c r="D1062" s="152" t="s">
        <v>207</v>
      </c>
      <c r="E1062" s="153" t="s">
        <v>1</v>
      </c>
      <c r="F1062" s="154" t="s">
        <v>1071</v>
      </c>
      <c r="H1062" s="155">
        <v>79.59</v>
      </c>
      <c r="I1062" s="156"/>
      <c r="L1062" s="151"/>
      <c r="M1062" s="157"/>
      <c r="T1062" s="158"/>
      <c r="AT1062" s="153" t="s">
        <v>207</v>
      </c>
      <c r="AU1062" s="153" t="s">
        <v>86</v>
      </c>
      <c r="AV1062" s="12" t="s">
        <v>86</v>
      </c>
      <c r="AW1062" s="12" t="s">
        <v>30</v>
      </c>
      <c r="AX1062" s="12" t="s">
        <v>80</v>
      </c>
      <c r="AY1062" s="153" t="s">
        <v>199</v>
      </c>
    </row>
    <row r="1063" spans="2:65" s="1" customFormat="1" ht="24.25" customHeight="1">
      <c r="B1063" s="32"/>
      <c r="C1063" s="137" t="s">
        <v>1072</v>
      </c>
      <c r="D1063" s="137" t="s">
        <v>201</v>
      </c>
      <c r="E1063" s="138" t="s">
        <v>1073</v>
      </c>
      <c r="F1063" s="139" t="s">
        <v>1074</v>
      </c>
      <c r="G1063" s="140" t="s">
        <v>204</v>
      </c>
      <c r="H1063" s="141">
        <v>283.72000000000003</v>
      </c>
      <c r="I1063" s="142"/>
      <c r="J1063" s="143">
        <f>ROUND(I1063*H1063,2)</f>
        <v>0</v>
      </c>
      <c r="K1063" s="144"/>
      <c r="L1063" s="32"/>
      <c r="M1063" s="145" t="s">
        <v>1</v>
      </c>
      <c r="N1063" s="146" t="s">
        <v>39</v>
      </c>
      <c r="P1063" s="147">
        <f>O1063*H1063</f>
        <v>0</v>
      </c>
      <c r="Q1063" s="147">
        <v>1.0000000000000001E-5</v>
      </c>
      <c r="R1063" s="147">
        <f>Q1063*H1063</f>
        <v>2.8372000000000007E-3</v>
      </c>
      <c r="S1063" s="147">
        <v>0</v>
      </c>
      <c r="T1063" s="148">
        <f>S1063*H1063</f>
        <v>0</v>
      </c>
      <c r="AR1063" s="149" t="s">
        <v>298</v>
      </c>
      <c r="AT1063" s="149" t="s">
        <v>201</v>
      </c>
      <c r="AU1063" s="149" t="s">
        <v>86</v>
      </c>
      <c r="AY1063" s="17" t="s">
        <v>199</v>
      </c>
      <c r="BE1063" s="150">
        <f>IF(N1063="základní",J1063,0)</f>
        <v>0</v>
      </c>
      <c r="BF1063" s="150">
        <f>IF(N1063="snížená",J1063,0)</f>
        <v>0</v>
      </c>
      <c r="BG1063" s="150">
        <f>IF(N1063="zákl. přenesená",J1063,0)</f>
        <v>0</v>
      </c>
      <c r="BH1063" s="150">
        <f>IF(N1063="sníž. přenesená",J1063,0)</f>
        <v>0</v>
      </c>
      <c r="BI1063" s="150">
        <f>IF(N1063="nulová",J1063,0)</f>
        <v>0</v>
      </c>
      <c r="BJ1063" s="17" t="s">
        <v>86</v>
      </c>
      <c r="BK1063" s="150">
        <f>ROUND(I1063*H1063,2)</f>
        <v>0</v>
      </c>
      <c r="BL1063" s="17" t="s">
        <v>298</v>
      </c>
      <c r="BM1063" s="149" t="s">
        <v>3483</v>
      </c>
    </row>
    <row r="1064" spans="2:65" s="12" customFormat="1" ht="12">
      <c r="B1064" s="151"/>
      <c r="D1064" s="152" t="s">
        <v>207</v>
      </c>
      <c r="E1064" s="153" t="s">
        <v>1</v>
      </c>
      <c r="F1064" s="154" t="s">
        <v>1076</v>
      </c>
      <c r="H1064" s="155">
        <v>287.39499999999998</v>
      </c>
      <c r="I1064" s="156"/>
      <c r="L1064" s="151"/>
      <c r="M1064" s="157"/>
      <c r="T1064" s="158"/>
      <c r="AT1064" s="153" t="s">
        <v>207</v>
      </c>
      <c r="AU1064" s="153" t="s">
        <v>86</v>
      </c>
      <c r="AV1064" s="12" t="s">
        <v>86</v>
      </c>
      <c r="AW1064" s="12" t="s">
        <v>30</v>
      </c>
      <c r="AX1064" s="12" t="s">
        <v>73</v>
      </c>
      <c r="AY1064" s="153" t="s">
        <v>199</v>
      </c>
    </row>
    <row r="1065" spans="2:65" s="12" customFormat="1" ht="12">
      <c r="B1065" s="151"/>
      <c r="D1065" s="152" t="s">
        <v>207</v>
      </c>
      <c r="E1065" s="153" t="s">
        <v>1</v>
      </c>
      <c r="F1065" s="154" t="s">
        <v>1077</v>
      </c>
      <c r="H1065" s="155">
        <v>-3.6749999999999998</v>
      </c>
      <c r="I1065" s="156"/>
      <c r="L1065" s="151"/>
      <c r="M1065" s="157"/>
      <c r="T1065" s="158"/>
      <c r="AT1065" s="153" t="s">
        <v>207</v>
      </c>
      <c r="AU1065" s="153" t="s">
        <v>86</v>
      </c>
      <c r="AV1065" s="12" t="s">
        <v>86</v>
      </c>
      <c r="AW1065" s="12" t="s">
        <v>30</v>
      </c>
      <c r="AX1065" s="12" t="s">
        <v>73</v>
      </c>
      <c r="AY1065" s="153" t="s">
        <v>199</v>
      </c>
    </row>
    <row r="1066" spans="2:65" s="13" customFormat="1" ht="12">
      <c r="B1066" s="159"/>
      <c r="D1066" s="152" t="s">
        <v>207</v>
      </c>
      <c r="E1066" s="160" t="s">
        <v>1</v>
      </c>
      <c r="F1066" s="161" t="s">
        <v>209</v>
      </c>
      <c r="H1066" s="162">
        <v>283.72000000000003</v>
      </c>
      <c r="I1066" s="163"/>
      <c r="L1066" s="159"/>
      <c r="M1066" s="164"/>
      <c r="T1066" s="165"/>
      <c r="AT1066" s="160" t="s">
        <v>207</v>
      </c>
      <c r="AU1066" s="160" t="s">
        <v>86</v>
      </c>
      <c r="AV1066" s="13" t="s">
        <v>205</v>
      </c>
      <c r="AW1066" s="13" t="s">
        <v>30</v>
      </c>
      <c r="AX1066" s="13" t="s">
        <v>80</v>
      </c>
      <c r="AY1066" s="160" t="s">
        <v>199</v>
      </c>
    </row>
    <row r="1067" spans="2:65" s="1" customFormat="1" ht="24.25" customHeight="1">
      <c r="B1067" s="32"/>
      <c r="C1067" s="173" t="s">
        <v>1078</v>
      </c>
      <c r="D1067" s="173" t="s">
        <v>288</v>
      </c>
      <c r="E1067" s="174" t="s">
        <v>1079</v>
      </c>
      <c r="F1067" s="175" t="s">
        <v>1080</v>
      </c>
      <c r="G1067" s="176" t="s">
        <v>204</v>
      </c>
      <c r="H1067" s="177">
        <v>330.81799999999998</v>
      </c>
      <c r="I1067" s="178"/>
      <c r="J1067" s="179">
        <f>ROUND(I1067*H1067,2)</f>
        <v>0</v>
      </c>
      <c r="K1067" s="180"/>
      <c r="L1067" s="181"/>
      <c r="M1067" s="182" t="s">
        <v>1</v>
      </c>
      <c r="N1067" s="183" t="s">
        <v>39</v>
      </c>
      <c r="P1067" s="147">
        <f>O1067*H1067</f>
        <v>0</v>
      </c>
      <c r="Q1067" s="147">
        <v>1.6000000000000001E-4</v>
      </c>
      <c r="R1067" s="147">
        <f>Q1067*H1067</f>
        <v>5.293088E-2</v>
      </c>
      <c r="S1067" s="147">
        <v>0</v>
      </c>
      <c r="T1067" s="148">
        <f>S1067*H1067</f>
        <v>0</v>
      </c>
      <c r="AR1067" s="149" t="s">
        <v>384</v>
      </c>
      <c r="AT1067" s="149" t="s">
        <v>288</v>
      </c>
      <c r="AU1067" s="149" t="s">
        <v>86</v>
      </c>
      <c r="AY1067" s="17" t="s">
        <v>199</v>
      </c>
      <c r="BE1067" s="150">
        <f>IF(N1067="základní",J1067,0)</f>
        <v>0</v>
      </c>
      <c r="BF1067" s="150">
        <f>IF(N1067="snížená",J1067,0)</f>
        <v>0</v>
      </c>
      <c r="BG1067" s="150">
        <f>IF(N1067="zákl. přenesená",J1067,0)</f>
        <v>0</v>
      </c>
      <c r="BH1067" s="150">
        <f>IF(N1067="sníž. přenesená",J1067,0)</f>
        <v>0</v>
      </c>
      <c r="BI1067" s="150">
        <f>IF(N1067="nulová",J1067,0)</f>
        <v>0</v>
      </c>
      <c r="BJ1067" s="17" t="s">
        <v>86</v>
      </c>
      <c r="BK1067" s="150">
        <f>ROUND(I1067*H1067,2)</f>
        <v>0</v>
      </c>
      <c r="BL1067" s="17" t="s">
        <v>298</v>
      </c>
      <c r="BM1067" s="149" t="s">
        <v>3484</v>
      </c>
    </row>
    <row r="1068" spans="2:65" s="12" customFormat="1" ht="12">
      <c r="B1068" s="151"/>
      <c r="D1068" s="152" t="s">
        <v>207</v>
      </c>
      <c r="E1068" s="153" t="s">
        <v>1</v>
      </c>
      <c r="F1068" s="154" t="s">
        <v>1082</v>
      </c>
      <c r="H1068" s="155">
        <v>330.81799999999998</v>
      </c>
      <c r="I1068" s="156"/>
      <c r="L1068" s="151"/>
      <c r="M1068" s="157"/>
      <c r="T1068" s="158"/>
      <c r="AT1068" s="153" t="s">
        <v>207</v>
      </c>
      <c r="AU1068" s="153" t="s">
        <v>86</v>
      </c>
      <c r="AV1068" s="12" t="s">
        <v>86</v>
      </c>
      <c r="AW1068" s="12" t="s">
        <v>30</v>
      </c>
      <c r="AX1068" s="12" t="s">
        <v>80</v>
      </c>
      <c r="AY1068" s="153" t="s">
        <v>199</v>
      </c>
    </row>
    <row r="1069" spans="2:65" s="1" customFormat="1" ht="24.25" customHeight="1">
      <c r="B1069" s="32"/>
      <c r="C1069" s="137" t="s">
        <v>1083</v>
      </c>
      <c r="D1069" s="137" t="s">
        <v>201</v>
      </c>
      <c r="E1069" s="138" t="s">
        <v>1084</v>
      </c>
      <c r="F1069" s="139" t="s">
        <v>1085</v>
      </c>
      <c r="G1069" s="140" t="s">
        <v>204</v>
      </c>
      <c r="H1069" s="141">
        <v>270.05</v>
      </c>
      <c r="I1069" s="142"/>
      <c r="J1069" s="143">
        <f>ROUND(I1069*H1069,2)</f>
        <v>0</v>
      </c>
      <c r="K1069" s="144"/>
      <c r="L1069" s="32"/>
      <c r="M1069" s="145" t="s">
        <v>1</v>
      </c>
      <c r="N1069" s="146" t="s">
        <v>39</v>
      </c>
      <c r="P1069" s="147">
        <f>O1069*H1069</f>
        <v>0</v>
      </c>
      <c r="Q1069" s="147">
        <v>0</v>
      </c>
      <c r="R1069" s="147">
        <f>Q1069*H1069</f>
        <v>0</v>
      </c>
      <c r="S1069" s="147">
        <v>0</v>
      </c>
      <c r="T1069" s="148">
        <f>S1069*H1069</f>
        <v>0</v>
      </c>
      <c r="AR1069" s="149" t="s">
        <v>298</v>
      </c>
      <c r="AT1069" s="149" t="s">
        <v>201</v>
      </c>
      <c r="AU1069" s="149" t="s">
        <v>86</v>
      </c>
      <c r="AY1069" s="17" t="s">
        <v>199</v>
      </c>
      <c r="BE1069" s="150">
        <f>IF(N1069="základní",J1069,0)</f>
        <v>0</v>
      </c>
      <c r="BF1069" s="150">
        <f>IF(N1069="snížená",J1069,0)</f>
        <v>0</v>
      </c>
      <c r="BG1069" s="150">
        <f>IF(N1069="zákl. přenesená",J1069,0)</f>
        <v>0</v>
      </c>
      <c r="BH1069" s="150">
        <f>IF(N1069="sníž. přenesená",J1069,0)</f>
        <v>0</v>
      </c>
      <c r="BI1069" s="150">
        <f>IF(N1069="nulová",J1069,0)</f>
        <v>0</v>
      </c>
      <c r="BJ1069" s="17" t="s">
        <v>86</v>
      </c>
      <c r="BK1069" s="150">
        <f>ROUND(I1069*H1069,2)</f>
        <v>0</v>
      </c>
      <c r="BL1069" s="17" t="s">
        <v>298</v>
      </c>
      <c r="BM1069" s="149" t="s">
        <v>3485</v>
      </c>
    </row>
    <row r="1070" spans="2:65" s="12" customFormat="1" ht="12">
      <c r="B1070" s="151"/>
      <c r="D1070" s="152" t="s">
        <v>207</v>
      </c>
      <c r="E1070" s="153" t="s">
        <v>1</v>
      </c>
      <c r="F1070" s="154" t="s">
        <v>848</v>
      </c>
      <c r="H1070" s="155">
        <v>13.77</v>
      </c>
      <c r="I1070" s="156"/>
      <c r="L1070" s="151"/>
      <c r="M1070" s="157"/>
      <c r="T1070" s="158"/>
      <c r="AT1070" s="153" t="s">
        <v>207</v>
      </c>
      <c r="AU1070" s="153" t="s">
        <v>86</v>
      </c>
      <c r="AV1070" s="12" t="s">
        <v>86</v>
      </c>
      <c r="AW1070" s="12" t="s">
        <v>30</v>
      </c>
      <c r="AX1070" s="12" t="s">
        <v>73</v>
      </c>
      <c r="AY1070" s="153" t="s">
        <v>199</v>
      </c>
    </row>
    <row r="1071" spans="2:65" s="12" customFormat="1" ht="12">
      <c r="B1071" s="151"/>
      <c r="D1071" s="152" t="s">
        <v>207</v>
      </c>
      <c r="E1071" s="153" t="s">
        <v>1</v>
      </c>
      <c r="F1071" s="154" t="s">
        <v>849</v>
      </c>
      <c r="H1071" s="155">
        <v>9.7200000000000006</v>
      </c>
      <c r="I1071" s="156"/>
      <c r="L1071" s="151"/>
      <c r="M1071" s="157"/>
      <c r="T1071" s="158"/>
      <c r="AT1071" s="153" t="s">
        <v>207</v>
      </c>
      <c r="AU1071" s="153" t="s">
        <v>86</v>
      </c>
      <c r="AV1071" s="12" t="s">
        <v>86</v>
      </c>
      <c r="AW1071" s="12" t="s">
        <v>30</v>
      </c>
      <c r="AX1071" s="12" t="s">
        <v>73</v>
      </c>
      <c r="AY1071" s="153" t="s">
        <v>199</v>
      </c>
    </row>
    <row r="1072" spans="2:65" s="12" customFormat="1" ht="12">
      <c r="B1072" s="151"/>
      <c r="D1072" s="152" t="s">
        <v>207</v>
      </c>
      <c r="E1072" s="153" t="s">
        <v>1</v>
      </c>
      <c r="F1072" s="154" t="s">
        <v>850</v>
      </c>
      <c r="H1072" s="155">
        <v>2.36</v>
      </c>
      <c r="I1072" s="156"/>
      <c r="L1072" s="151"/>
      <c r="M1072" s="157"/>
      <c r="T1072" s="158"/>
      <c r="AT1072" s="153" t="s">
        <v>207</v>
      </c>
      <c r="AU1072" s="153" t="s">
        <v>86</v>
      </c>
      <c r="AV1072" s="12" t="s">
        <v>86</v>
      </c>
      <c r="AW1072" s="12" t="s">
        <v>30</v>
      </c>
      <c r="AX1072" s="12" t="s">
        <v>73</v>
      </c>
      <c r="AY1072" s="153" t="s">
        <v>199</v>
      </c>
    </row>
    <row r="1073" spans="2:51" s="12" customFormat="1" ht="12">
      <c r="B1073" s="151"/>
      <c r="D1073" s="152" t="s">
        <v>207</v>
      </c>
      <c r="E1073" s="153" t="s">
        <v>1</v>
      </c>
      <c r="F1073" s="154" t="s">
        <v>851</v>
      </c>
      <c r="H1073" s="155">
        <v>8.4600000000000009</v>
      </c>
      <c r="I1073" s="156"/>
      <c r="L1073" s="151"/>
      <c r="M1073" s="157"/>
      <c r="T1073" s="158"/>
      <c r="AT1073" s="153" t="s">
        <v>207</v>
      </c>
      <c r="AU1073" s="153" t="s">
        <v>86</v>
      </c>
      <c r="AV1073" s="12" t="s">
        <v>86</v>
      </c>
      <c r="AW1073" s="12" t="s">
        <v>30</v>
      </c>
      <c r="AX1073" s="12" t="s">
        <v>73</v>
      </c>
      <c r="AY1073" s="153" t="s">
        <v>199</v>
      </c>
    </row>
    <row r="1074" spans="2:51" s="12" customFormat="1" ht="12">
      <c r="B1074" s="151"/>
      <c r="D1074" s="152" t="s">
        <v>207</v>
      </c>
      <c r="E1074" s="153" t="s">
        <v>1</v>
      </c>
      <c r="F1074" s="154" t="s">
        <v>852</v>
      </c>
      <c r="H1074" s="155">
        <v>56.34</v>
      </c>
      <c r="I1074" s="156"/>
      <c r="L1074" s="151"/>
      <c r="M1074" s="157"/>
      <c r="T1074" s="158"/>
      <c r="AT1074" s="153" t="s">
        <v>207</v>
      </c>
      <c r="AU1074" s="153" t="s">
        <v>86</v>
      </c>
      <c r="AV1074" s="12" t="s">
        <v>86</v>
      </c>
      <c r="AW1074" s="12" t="s">
        <v>30</v>
      </c>
      <c r="AX1074" s="12" t="s">
        <v>73</v>
      </c>
      <c r="AY1074" s="153" t="s">
        <v>199</v>
      </c>
    </row>
    <row r="1075" spans="2:51" s="12" customFormat="1" ht="12">
      <c r="B1075" s="151"/>
      <c r="D1075" s="152" t="s">
        <v>207</v>
      </c>
      <c r="E1075" s="153" t="s">
        <v>1</v>
      </c>
      <c r="F1075" s="154" t="s">
        <v>853</v>
      </c>
      <c r="H1075" s="155">
        <v>6.57</v>
      </c>
      <c r="I1075" s="156"/>
      <c r="L1075" s="151"/>
      <c r="M1075" s="157"/>
      <c r="T1075" s="158"/>
      <c r="AT1075" s="153" t="s">
        <v>207</v>
      </c>
      <c r="AU1075" s="153" t="s">
        <v>86</v>
      </c>
      <c r="AV1075" s="12" t="s">
        <v>86</v>
      </c>
      <c r="AW1075" s="12" t="s">
        <v>30</v>
      </c>
      <c r="AX1075" s="12" t="s">
        <v>73</v>
      </c>
      <c r="AY1075" s="153" t="s">
        <v>199</v>
      </c>
    </row>
    <row r="1076" spans="2:51" s="12" customFormat="1" ht="12">
      <c r="B1076" s="151"/>
      <c r="D1076" s="152" t="s">
        <v>207</v>
      </c>
      <c r="E1076" s="153" t="s">
        <v>1</v>
      </c>
      <c r="F1076" s="154" t="s">
        <v>854</v>
      </c>
      <c r="H1076" s="155">
        <v>6.74</v>
      </c>
      <c r="I1076" s="156"/>
      <c r="L1076" s="151"/>
      <c r="M1076" s="157"/>
      <c r="T1076" s="158"/>
      <c r="AT1076" s="153" t="s">
        <v>207</v>
      </c>
      <c r="AU1076" s="153" t="s">
        <v>86</v>
      </c>
      <c r="AV1076" s="12" t="s">
        <v>86</v>
      </c>
      <c r="AW1076" s="12" t="s">
        <v>30</v>
      </c>
      <c r="AX1076" s="12" t="s">
        <v>73</v>
      </c>
      <c r="AY1076" s="153" t="s">
        <v>199</v>
      </c>
    </row>
    <row r="1077" spans="2:51" s="12" customFormat="1" ht="12">
      <c r="B1077" s="151"/>
      <c r="D1077" s="152" t="s">
        <v>207</v>
      </c>
      <c r="E1077" s="153" t="s">
        <v>1</v>
      </c>
      <c r="F1077" s="154" t="s">
        <v>855</v>
      </c>
      <c r="H1077" s="155">
        <v>17.23</v>
      </c>
      <c r="I1077" s="156"/>
      <c r="L1077" s="151"/>
      <c r="M1077" s="157"/>
      <c r="T1077" s="158"/>
      <c r="AT1077" s="153" t="s">
        <v>207</v>
      </c>
      <c r="AU1077" s="153" t="s">
        <v>86</v>
      </c>
      <c r="AV1077" s="12" t="s">
        <v>86</v>
      </c>
      <c r="AW1077" s="12" t="s">
        <v>30</v>
      </c>
      <c r="AX1077" s="12" t="s">
        <v>73</v>
      </c>
      <c r="AY1077" s="153" t="s">
        <v>199</v>
      </c>
    </row>
    <row r="1078" spans="2:51" s="12" customFormat="1" ht="12">
      <c r="B1078" s="151"/>
      <c r="D1078" s="152" t="s">
        <v>207</v>
      </c>
      <c r="E1078" s="153" t="s">
        <v>1</v>
      </c>
      <c r="F1078" s="154" t="s">
        <v>856</v>
      </c>
      <c r="H1078" s="155">
        <v>17.23</v>
      </c>
      <c r="I1078" s="156"/>
      <c r="L1078" s="151"/>
      <c r="M1078" s="157"/>
      <c r="T1078" s="158"/>
      <c r="AT1078" s="153" t="s">
        <v>207</v>
      </c>
      <c r="AU1078" s="153" t="s">
        <v>86</v>
      </c>
      <c r="AV1078" s="12" t="s">
        <v>86</v>
      </c>
      <c r="AW1078" s="12" t="s">
        <v>30</v>
      </c>
      <c r="AX1078" s="12" t="s">
        <v>73</v>
      </c>
      <c r="AY1078" s="153" t="s">
        <v>199</v>
      </c>
    </row>
    <row r="1079" spans="2:51" s="12" customFormat="1" ht="12">
      <c r="B1079" s="151"/>
      <c r="D1079" s="152" t="s">
        <v>207</v>
      </c>
      <c r="E1079" s="153" t="s">
        <v>1</v>
      </c>
      <c r="F1079" s="154" t="s">
        <v>857</v>
      </c>
      <c r="H1079" s="155">
        <v>6.74</v>
      </c>
      <c r="I1079" s="156"/>
      <c r="L1079" s="151"/>
      <c r="M1079" s="157"/>
      <c r="T1079" s="158"/>
      <c r="AT1079" s="153" t="s">
        <v>207</v>
      </c>
      <c r="AU1079" s="153" t="s">
        <v>86</v>
      </c>
      <c r="AV1079" s="12" t="s">
        <v>86</v>
      </c>
      <c r="AW1079" s="12" t="s">
        <v>30</v>
      </c>
      <c r="AX1079" s="12" t="s">
        <v>73</v>
      </c>
      <c r="AY1079" s="153" t="s">
        <v>199</v>
      </c>
    </row>
    <row r="1080" spans="2:51" s="12" customFormat="1" ht="12">
      <c r="B1080" s="151"/>
      <c r="D1080" s="152" t="s">
        <v>207</v>
      </c>
      <c r="E1080" s="153" t="s">
        <v>1</v>
      </c>
      <c r="F1080" s="154" t="s">
        <v>858</v>
      </c>
      <c r="H1080" s="155">
        <v>6.74</v>
      </c>
      <c r="I1080" s="156"/>
      <c r="L1080" s="151"/>
      <c r="M1080" s="157"/>
      <c r="T1080" s="158"/>
      <c r="AT1080" s="153" t="s">
        <v>207</v>
      </c>
      <c r="AU1080" s="153" t="s">
        <v>86</v>
      </c>
      <c r="AV1080" s="12" t="s">
        <v>86</v>
      </c>
      <c r="AW1080" s="12" t="s">
        <v>30</v>
      </c>
      <c r="AX1080" s="12" t="s">
        <v>73</v>
      </c>
      <c r="AY1080" s="153" t="s">
        <v>199</v>
      </c>
    </row>
    <row r="1081" spans="2:51" s="12" customFormat="1" ht="12">
      <c r="B1081" s="151"/>
      <c r="D1081" s="152" t="s">
        <v>207</v>
      </c>
      <c r="E1081" s="153" t="s">
        <v>1</v>
      </c>
      <c r="F1081" s="154" t="s">
        <v>859</v>
      </c>
      <c r="H1081" s="155">
        <v>17.23</v>
      </c>
      <c r="I1081" s="156"/>
      <c r="L1081" s="151"/>
      <c r="M1081" s="157"/>
      <c r="T1081" s="158"/>
      <c r="AT1081" s="153" t="s">
        <v>207</v>
      </c>
      <c r="AU1081" s="153" t="s">
        <v>86</v>
      </c>
      <c r="AV1081" s="12" t="s">
        <v>86</v>
      </c>
      <c r="AW1081" s="12" t="s">
        <v>30</v>
      </c>
      <c r="AX1081" s="12" t="s">
        <v>73</v>
      </c>
      <c r="AY1081" s="153" t="s">
        <v>199</v>
      </c>
    </row>
    <row r="1082" spans="2:51" s="12" customFormat="1" ht="12">
      <c r="B1082" s="151"/>
      <c r="D1082" s="152" t="s">
        <v>207</v>
      </c>
      <c r="E1082" s="153" t="s">
        <v>1</v>
      </c>
      <c r="F1082" s="154" t="s">
        <v>860</v>
      </c>
      <c r="H1082" s="155">
        <v>19.84</v>
      </c>
      <c r="I1082" s="156"/>
      <c r="L1082" s="151"/>
      <c r="M1082" s="157"/>
      <c r="T1082" s="158"/>
      <c r="AT1082" s="153" t="s">
        <v>207</v>
      </c>
      <c r="AU1082" s="153" t="s">
        <v>86</v>
      </c>
      <c r="AV1082" s="12" t="s">
        <v>86</v>
      </c>
      <c r="AW1082" s="12" t="s">
        <v>30</v>
      </c>
      <c r="AX1082" s="12" t="s">
        <v>73</v>
      </c>
      <c r="AY1082" s="153" t="s">
        <v>199</v>
      </c>
    </row>
    <row r="1083" spans="2:51" s="12" customFormat="1" ht="12">
      <c r="B1083" s="151"/>
      <c r="D1083" s="152" t="s">
        <v>207</v>
      </c>
      <c r="E1083" s="153" t="s">
        <v>1</v>
      </c>
      <c r="F1083" s="154" t="s">
        <v>861</v>
      </c>
      <c r="H1083" s="155">
        <v>17.23</v>
      </c>
      <c r="I1083" s="156"/>
      <c r="L1083" s="151"/>
      <c r="M1083" s="157"/>
      <c r="T1083" s="158"/>
      <c r="AT1083" s="153" t="s">
        <v>207</v>
      </c>
      <c r="AU1083" s="153" t="s">
        <v>86</v>
      </c>
      <c r="AV1083" s="12" t="s">
        <v>86</v>
      </c>
      <c r="AW1083" s="12" t="s">
        <v>30</v>
      </c>
      <c r="AX1083" s="12" t="s">
        <v>73</v>
      </c>
      <c r="AY1083" s="153" t="s">
        <v>199</v>
      </c>
    </row>
    <row r="1084" spans="2:51" s="12" customFormat="1" ht="12">
      <c r="B1084" s="151"/>
      <c r="D1084" s="152" t="s">
        <v>207</v>
      </c>
      <c r="E1084" s="153" t="s">
        <v>1</v>
      </c>
      <c r="F1084" s="154" t="s">
        <v>862</v>
      </c>
      <c r="H1084" s="155">
        <v>6.74</v>
      </c>
      <c r="I1084" s="156"/>
      <c r="L1084" s="151"/>
      <c r="M1084" s="157"/>
      <c r="T1084" s="158"/>
      <c r="AT1084" s="153" t="s">
        <v>207</v>
      </c>
      <c r="AU1084" s="153" t="s">
        <v>86</v>
      </c>
      <c r="AV1084" s="12" t="s">
        <v>86</v>
      </c>
      <c r="AW1084" s="12" t="s">
        <v>30</v>
      </c>
      <c r="AX1084" s="12" t="s">
        <v>73</v>
      </c>
      <c r="AY1084" s="153" t="s">
        <v>199</v>
      </c>
    </row>
    <row r="1085" spans="2:51" s="12" customFormat="1" ht="12">
      <c r="B1085" s="151"/>
      <c r="D1085" s="152" t="s">
        <v>207</v>
      </c>
      <c r="E1085" s="153" t="s">
        <v>1</v>
      </c>
      <c r="F1085" s="154" t="s">
        <v>863</v>
      </c>
      <c r="H1085" s="155">
        <v>6.74</v>
      </c>
      <c r="I1085" s="156"/>
      <c r="L1085" s="151"/>
      <c r="M1085" s="157"/>
      <c r="T1085" s="158"/>
      <c r="AT1085" s="153" t="s">
        <v>207</v>
      </c>
      <c r="AU1085" s="153" t="s">
        <v>86</v>
      </c>
      <c r="AV1085" s="12" t="s">
        <v>86</v>
      </c>
      <c r="AW1085" s="12" t="s">
        <v>30</v>
      </c>
      <c r="AX1085" s="12" t="s">
        <v>73</v>
      </c>
      <c r="AY1085" s="153" t="s">
        <v>199</v>
      </c>
    </row>
    <row r="1086" spans="2:51" s="12" customFormat="1" ht="12">
      <c r="B1086" s="151"/>
      <c r="D1086" s="152" t="s">
        <v>207</v>
      </c>
      <c r="E1086" s="153" t="s">
        <v>1</v>
      </c>
      <c r="F1086" s="154" t="s">
        <v>864</v>
      </c>
      <c r="H1086" s="155">
        <v>17.23</v>
      </c>
      <c r="I1086" s="156"/>
      <c r="L1086" s="151"/>
      <c r="M1086" s="157"/>
      <c r="T1086" s="158"/>
      <c r="AT1086" s="153" t="s">
        <v>207</v>
      </c>
      <c r="AU1086" s="153" t="s">
        <v>86</v>
      </c>
      <c r="AV1086" s="12" t="s">
        <v>86</v>
      </c>
      <c r="AW1086" s="12" t="s">
        <v>30</v>
      </c>
      <c r="AX1086" s="12" t="s">
        <v>73</v>
      </c>
      <c r="AY1086" s="153" t="s">
        <v>199</v>
      </c>
    </row>
    <row r="1087" spans="2:51" s="12" customFormat="1" ht="12">
      <c r="B1087" s="151"/>
      <c r="D1087" s="152" t="s">
        <v>207</v>
      </c>
      <c r="E1087" s="153" t="s">
        <v>1</v>
      </c>
      <c r="F1087" s="154" t="s">
        <v>865</v>
      </c>
      <c r="H1087" s="155">
        <v>17.23</v>
      </c>
      <c r="I1087" s="156"/>
      <c r="L1087" s="151"/>
      <c r="M1087" s="157"/>
      <c r="T1087" s="158"/>
      <c r="AT1087" s="153" t="s">
        <v>207</v>
      </c>
      <c r="AU1087" s="153" t="s">
        <v>86</v>
      </c>
      <c r="AV1087" s="12" t="s">
        <v>86</v>
      </c>
      <c r="AW1087" s="12" t="s">
        <v>30</v>
      </c>
      <c r="AX1087" s="12" t="s">
        <v>73</v>
      </c>
      <c r="AY1087" s="153" t="s">
        <v>199</v>
      </c>
    </row>
    <row r="1088" spans="2:51" s="12" customFormat="1" ht="12">
      <c r="B1088" s="151"/>
      <c r="D1088" s="152" t="s">
        <v>207</v>
      </c>
      <c r="E1088" s="153" t="s">
        <v>1</v>
      </c>
      <c r="F1088" s="154" t="s">
        <v>866</v>
      </c>
      <c r="H1088" s="155">
        <v>7.83</v>
      </c>
      <c r="I1088" s="156"/>
      <c r="L1088" s="151"/>
      <c r="M1088" s="157"/>
      <c r="T1088" s="158"/>
      <c r="AT1088" s="153" t="s">
        <v>207</v>
      </c>
      <c r="AU1088" s="153" t="s">
        <v>86</v>
      </c>
      <c r="AV1088" s="12" t="s">
        <v>86</v>
      </c>
      <c r="AW1088" s="12" t="s">
        <v>30</v>
      </c>
      <c r="AX1088" s="12" t="s">
        <v>73</v>
      </c>
      <c r="AY1088" s="153" t="s">
        <v>199</v>
      </c>
    </row>
    <row r="1089" spans="2:65" s="12" customFormat="1" ht="12">
      <c r="B1089" s="151"/>
      <c r="D1089" s="152" t="s">
        <v>207</v>
      </c>
      <c r="E1089" s="153" t="s">
        <v>1</v>
      </c>
      <c r="F1089" s="154" t="s">
        <v>867</v>
      </c>
      <c r="H1089" s="155">
        <v>2.37</v>
      </c>
      <c r="I1089" s="156"/>
      <c r="L1089" s="151"/>
      <c r="M1089" s="157"/>
      <c r="T1089" s="158"/>
      <c r="AT1089" s="153" t="s">
        <v>207</v>
      </c>
      <c r="AU1089" s="153" t="s">
        <v>86</v>
      </c>
      <c r="AV1089" s="12" t="s">
        <v>86</v>
      </c>
      <c r="AW1089" s="12" t="s">
        <v>30</v>
      </c>
      <c r="AX1089" s="12" t="s">
        <v>73</v>
      </c>
      <c r="AY1089" s="153" t="s">
        <v>199</v>
      </c>
    </row>
    <row r="1090" spans="2:65" s="12" customFormat="1" ht="12">
      <c r="B1090" s="151"/>
      <c r="D1090" s="152" t="s">
        <v>207</v>
      </c>
      <c r="E1090" s="153" t="s">
        <v>1</v>
      </c>
      <c r="F1090" s="154" t="s">
        <v>868</v>
      </c>
      <c r="H1090" s="155">
        <v>5.71</v>
      </c>
      <c r="I1090" s="156"/>
      <c r="L1090" s="151"/>
      <c r="M1090" s="157"/>
      <c r="T1090" s="158"/>
      <c r="AT1090" s="153" t="s">
        <v>207</v>
      </c>
      <c r="AU1090" s="153" t="s">
        <v>86</v>
      </c>
      <c r="AV1090" s="12" t="s">
        <v>86</v>
      </c>
      <c r="AW1090" s="12" t="s">
        <v>30</v>
      </c>
      <c r="AX1090" s="12" t="s">
        <v>73</v>
      </c>
      <c r="AY1090" s="153" t="s">
        <v>199</v>
      </c>
    </row>
    <row r="1091" spans="2:65" s="13" customFormat="1" ht="12">
      <c r="B1091" s="159"/>
      <c r="D1091" s="152" t="s">
        <v>207</v>
      </c>
      <c r="E1091" s="160" t="s">
        <v>1</v>
      </c>
      <c r="F1091" s="161" t="s">
        <v>209</v>
      </c>
      <c r="H1091" s="162">
        <v>270.05</v>
      </c>
      <c r="I1091" s="163"/>
      <c r="L1091" s="159"/>
      <c r="M1091" s="164"/>
      <c r="T1091" s="165"/>
      <c r="AT1091" s="160" t="s">
        <v>207</v>
      </c>
      <c r="AU1091" s="160" t="s">
        <v>86</v>
      </c>
      <c r="AV1091" s="13" t="s">
        <v>205</v>
      </c>
      <c r="AW1091" s="13" t="s">
        <v>30</v>
      </c>
      <c r="AX1091" s="13" t="s">
        <v>80</v>
      </c>
      <c r="AY1091" s="160" t="s">
        <v>199</v>
      </c>
    </row>
    <row r="1092" spans="2:65" s="1" customFormat="1" ht="24.25" customHeight="1">
      <c r="B1092" s="32"/>
      <c r="C1092" s="173" t="s">
        <v>909</v>
      </c>
      <c r="D1092" s="173" t="s">
        <v>288</v>
      </c>
      <c r="E1092" s="174" t="s">
        <v>1088</v>
      </c>
      <c r="F1092" s="175" t="s">
        <v>1089</v>
      </c>
      <c r="G1092" s="176" t="s">
        <v>204</v>
      </c>
      <c r="H1092" s="177">
        <v>550.90200000000004</v>
      </c>
      <c r="I1092" s="178"/>
      <c r="J1092" s="179">
        <f>ROUND(I1092*H1092,2)</f>
        <v>0</v>
      </c>
      <c r="K1092" s="180"/>
      <c r="L1092" s="181"/>
      <c r="M1092" s="182" t="s">
        <v>1</v>
      </c>
      <c r="N1092" s="183" t="s">
        <v>39</v>
      </c>
      <c r="P1092" s="147">
        <f>O1092*H1092</f>
        <v>0</v>
      </c>
      <c r="Q1092" s="147">
        <v>1.5E-3</v>
      </c>
      <c r="R1092" s="147">
        <f>Q1092*H1092</f>
        <v>0.82635300000000012</v>
      </c>
      <c r="S1092" s="147">
        <v>0</v>
      </c>
      <c r="T1092" s="148">
        <f>S1092*H1092</f>
        <v>0</v>
      </c>
      <c r="AR1092" s="149" t="s">
        <v>384</v>
      </c>
      <c r="AT1092" s="149" t="s">
        <v>288</v>
      </c>
      <c r="AU1092" s="149" t="s">
        <v>86</v>
      </c>
      <c r="AY1092" s="17" t="s">
        <v>199</v>
      </c>
      <c r="BE1092" s="150">
        <f>IF(N1092="základní",J1092,0)</f>
        <v>0</v>
      </c>
      <c r="BF1092" s="150">
        <f>IF(N1092="snížená",J1092,0)</f>
        <v>0</v>
      </c>
      <c r="BG1092" s="150">
        <f>IF(N1092="zákl. přenesená",J1092,0)</f>
        <v>0</v>
      </c>
      <c r="BH1092" s="150">
        <f>IF(N1092="sníž. přenesená",J1092,0)</f>
        <v>0</v>
      </c>
      <c r="BI1092" s="150">
        <f>IF(N1092="nulová",J1092,0)</f>
        <v>0</v>
      </c>
      <c r="BJ1092" s="17" t="s">
        <v>86</v>
      </c>
      <c r="BK1092" s="150">
        <f>ROUND(I1092*H1092,2)</f>
        <v>0</v>
      </c>
      <c r="BL1092" s="17" t="s">
        <v>298</v>
      </c>
      <c r="BM1092" s="149" t="s">
        <v>3486</v>
      </c>
    </row>
    <row r="1093" spans="2:65" s="12" customFormat="1" ht="12">
      <c r="B1093" s="151"/>
      <c r="D1093" s="152" t="s">
        <v>207</v>
      </c>
      <c r="E1093" s="153" t="s">
        <v>1</v>
      </c>
      <c r="F1093" s="154" t="s">
        <v>1091</v>
      </c>
      <c r="H1093" s="155">
        <v>550.90200000000004</v>
      </c>
      <c r="I1093" s="156"/>
      <c r="L1093" s="151"/>
      <c r="M1093" s="157"/>
      <c r="T1093" s="158"/>
      <c r="AT1093" s="153" t="s">
        <v>207</v>
      </c>
      <c r="AU1093" s="153" t="s">
        <v>86</v>
      </c>
      <c r="AV1093" s="12" t="s">
        <v>86</v>
      </c>
      <c r="AW1093" s="12" t="s">
        <v>30</v>
      </c>
      <c r="AX1093" s="12" t="s">
        <v>73</v>
      </c>
      <c r="AY1093" s="153" t="s">
        <v>199</v>
      </c>
    </row>
    <row r="1094" spans="2:65" s="13" customFormat="1" ht="12">
      <c r="B1094" s="159"/>
      <c r="D1094" s="152" t="s">
        <v>207</v>
      </c>
      <c r="E1094" s="160" t="s">
        <v>1</v>
      </c>
      <c r="F1094" s="161" t="s">
        <v>209</v>
      </c>
      <c r="H1094" s="162">
        <v>550.90200000000004</v>
      </c>
      <c r="I1094" s="163"/>
      <c r="L1094" s="159"/>
      <c r="M1094" s="164"/>
      <c r="T1094" s="165"/>
      <c r="AT1094" s="160" t="s">
        <v>207</v>
      </c>
      <c r="AU1094" s="160" t="s">
        <v>86</v>
      </c>
      <c r="AV1094" s="13" t="s">
        <v>205</v>
      </c>
      <c r="AW1094" s="13" t="s">
        <v>30</v>
      </c>
      <c r="AX1094" s="13" t="s">
        <v>80</v>
      </c>
      <c r="AY1094" s="160" t="s">
        <v>199</v>
      </c>
    </row>
    <row r="1095" spans="2:65" s="1" customFormat="1" ht="24.25" customHeight="1">
      <c r="B1095" s="32"/>
      <c r="C1095" s="137" t="s">
        <v>1092</v>
      </c>
      <c r="D1095" s="137" t="s">
        <v>201</v>
      </c>
      <c r="E1095" s="138" t="s">
        <v>1093</v>
      </c>
      <c r="F1095" s="139" t="s">
        <v>1094</v>
      </c>
      <c r="G1095" s="140" t="s">
        <v>204</v>
      </c>
      <c r="H1095" s="141">
        <v>270.05</v>
      </c>
      <c r="I1095" s="142"/>
      <c r="J1095" s="143">
        <f>ROUND(I1095*H1095,2)</f>
        <v>0</v>
      </c>
      <c r="K1095" s="144"/>
      <c r="L1095" s="32"/>
      <c r="M1095" s="145" t="s">
        <v>1</v>
      </c>
      <c r="N1095" s="146" t="s">
        <v>39</v>
      </c>
      <c r="P1095" s="147">
        <f>O1095*H1095</f>
        <v>0</v>
      </c>
      <c r="Q1095" s="147">
        <v>0</v>
      </c>
      <c r="R1095" s="147">
        <f>Q1095*H1095</f>
        <v>0</v>
      </c>
      <c r="S1095" s="147">
        <v>0</v>
      </c>
      <c r="T1095" s="148">
        <f>S1095*H1095</f>
        <v>0</v>
      </c>
      <c r="AR1095" s="149" t="s">
        <v>298</v>
      </c>
      <c r="AT1095" s="149" t="s">
        <v>201</v>
      </c>
      <c r="AU1095" s="149" t="s">
        <v>86</v>
      </c>
      <c r="AY1095" s="17" t="s">
        <v>199</v>
      </c>
      <c r="BE1095" s="150">
        <f>IF(N1095="základní",J1095,0)</f>
        <v>0</v>
      </c>
      <c r="BF1095" s="150">
        <f>IF(N1095="snížená",J1095,0)</f>
        <v>0</v>
      </c>
      <c r="BG1095" s="150">
        <f>IF(N1095="zákl. přenesená",J1095,0)</f>
        <v>0</v>
      </c>
      <c r="BH1095" s="150">
        <f>IF(N1095="sníž. přenesená",J1095,0)</f>
        <v>0</v>
      </c>
      <c r="BI1095" s="150">
        <f>IF(N1095="nulová",J1095,0)</f>
        <v>0</v>
      </c>
      <c r="BJ1095" s="17" t="s">
        <v>86</v>
      </c>
      <c r="BK1095" s="150">
        <f>ROUND(I1095*H1095,2)</f>
        <v>0</v>
      </c>
      <c r="BL1095" s="17" t="s">
        <v>298</v>
      </c>
      <c r="BM1095" s="149" t="s">
        <v>3487</v>
      </c>
    </row>
    <row r="1096" spans="2:65" s="12" customFormat="1" ht="12">
      <c r="B1096" s="151"/>
      <c r="D1096" s="152" t="s">
        <v>207</v>
      </c>
      <c r="E1096" s="153" t="s">
        <v>1</v>
      </c>
      <c r="F1096" s="154" t="s">
        <v>848</v>
      </c>
      <c r="H1096" s="155">
        <v>13.77</v>
      </c>
      <c r="I1096" s="156"/>
      <c r="L1096" s="151"/>
      <c r="M1096" s="157"/>
      <c r="T1096" s="158"/>
      <c r="AT1096" s="153" t="s">
        <v>207</v>
      </c>
      <c r="AU1096" s="153" t="s">
        <v>86</v>
      </c>
      <c r="AV1096" s="12" t="s">
        <v>86</v>
      </c>
      <c r="AW1096" s="12" t="s">
        <v>30</v>
      </c>
      <c r="AX1096" s="12" t="s">
        <v>73</v>
      </c>
      <c r="AY1096" s="153" t="s">
        <v>199</v>
      </c>
    </row>
    <row r="1097" spans="2:65" s="12" customFormat="1" ht="12">
      <c r="B1097" s="151"/>
      <c r="D1097" s="152" t="s">
        <v>207</v>
      </c>
      <c r="E1097" s="153" t="s">
        <v>1</v>
      </c>
      <c r="F1097" s="154" t="s">
        <v>849</v>
      </c>
      <c r="H1097" s="155">
        <v>9.7200000000000006</v>
      </c>
      <c r="I1097" s="156"/>
      <c r="L1097" s="151"/>
      <c r="M1097" s="157"/>
      <c r="T1097" s="158"/>
      <c r="AT1097" s="153" t="s">
        <v>207</v>
      </c>
      <c r="AU1097" s="153" t="s">
        <v>86</v>
      </c>
      <c r="AV1097" s="12" t="s">
        <v>86</v>
      </c>
      <c r="AW1097" s="12" t="s">
        <v>30</v>
      </c>
      <c r="AX1097" s="12" t="s">
        <v>73</v>
      </c>
      <c r="AY1097" s="153" t="s">
        <v>199</v>
      </c>
    </row>
    <row r="1098" spans="2:65" s="12" customFormat="1" ht="12">
      <c r="B1098" s="151"/>
      <c r="D1098" s="152" t="s">
        <v>207</v>
      </c>
      <c r="E1098" s="153" t="s">
        <v>1</v>
      </c>
      <c r="F1098" s="154" t="s">
        <v>850</v>
      </c>
      <c r="H1098" s="155">
        <v>2.36</v>
      </c>
      <c r="I1098" s="156"/>
      <c r="L1098" s="151"/>
      <c r="M1098" s="157"/>
      <c r="T1098" s="158"/>
      <c r="AT1098" s="153" t="s">
        <v>207</v>
      </c>
      <c r="AU1098" s="153" t="s">
        <v>86</v>
      </c>
      <c r="AV1098" s="12" t="s">
        <v>86</v>
      </c>
      <c r="AW1098" s="12" t="s">
        <v>30</v>
      </c>
      <c r="AX1098" s="12" t="s">
        <v>73</v>
      </c>
      <c r="AY1098" s="153" t="s">
        <v>199</v>
      </c>
    </row>
    <row r="1099" spans="2:65" s="12" customFormat="1" ht="12">
      <c r="B1099" s="151"/>
      <c r="D1099" s="152" t="s">
        <v>207</v>
      </c>
      <c r="E1099" s="153" t="s">
        <v>1</v>
      </c>
      <c r="F1099" s="154" t="s">
        <v>851</v>
      </c>
      <c r="H1099" s="155">
        <v>8.4600000000000009</v>
      </c>
      <c r="I1099" s="156"/>
      <c r="L1099" s="151"/>
      <c r="M1099" s="157"/>
      <c r="T1099" s="158"/>
      <c r="AT1099" s="153" t="s">
        <v>207</v>
      </c>
      <c r="AU1099" s="153" t="s">
        <v>86</v>
      </c>
      <c r="AV1099" s="12" t="s">
        <v>86</v>
      </c>
      <c r="AW1099" s="12" t="s">
        <v>30</v>
      </c>
      <c r="AX1099" s="12" t="s">
        <v>73</v>
      </c>
      <c r="AY1099" s="153" t="s">
        <v>199</v>
      </c>
    </row>
    <row r="1100" spans="2:65" s="12" customFormat="1" ht="12">
      <c r="B1100" s="151"/>
      <c r="D1100" s="152" t="s">
        <v>207</v>
      </c>
      <c r="E1100" s="153" t="s">
        <v>1</v>
      </c>
      <c r="F1100" s="154" t="s">
        <v>852</v>
      </c>
      <c r="H1100" s="155">
        <v>56.34</v>
      </c>
      <c r="I1100" s="156"/>
      <c r="L1100" s="151"/>
      <c r="M1100" s="157"/>
      <c r="T1100" s="158"/>
      <c r="AT1100" s="153" t="s">
        <v>207</v>
      </c>
      <c r="AU1100" s="153" t="s">
        <v>86</v>
      </c>
      <c r="AV1100" s="12" t="s">
        <v>86</v>
      </c>
      <c r="AW1100" s="12" t="s">
        <v>30</v>
      </c>
      <c r="AX1100" s="12" t="s">
        <v>73</v>
      </c>
      <c r="AY1100" s="153" t="s">
        <v>199</v>
      </c>
    </row>
    <row r="1101" spans="2:65" s="12" customFormat="1" ht="12">
      <c r="B1101" s="151"/>
      <c r="D1101" s="152" t="s">
        <v>207</v>
      </c>
      <c r="E1101" s="153" t="s">
        <v>1</v>
      </c>
      <c r="F1101" s="154" t="s">
        <v>853</v>
      </c>
      <c r="H1101" s="155">
        <v>6.57</v>
      </c>
      <c r="I1101" s="156"/>
      <c r="L1101" s="151"/>
      <c r="M1101" s="157"/>
      <c r="T1101" s="158"/>
      <c r="AT1101" s="153" t="s">
        <v>207</v>
      </c>
      <c r="AU1101" s="153" t="s">
        <v>86</v>
      </c>
      <c r="AV1101" s="12" t="s">
        <v>86</v>
      </c>
      <c r="AW1101" s="12" t="s">
        <v>30</v>
      </c>
      <c r="AX1101" s="12" t="s">
        <v>73</v>
      </c>
      <c r="AY1101" s="153" t="s">
        <v>199</v>
      </c>
    </row>
    <row r="1102" spans="2:65" s="12" customFormat="1" ht="12">
      <c r="B1102" s="151"/>
      <c r="D1102" s="152" t="s">
        <v>207</v>
      </c>
      <c r="E1102" s="153" t="s">
        <v>1</v>
      </c>
      <c r="F1102" s="154" t="s">
        <v>854</v>
      </c>
      <c r="H1102" s="155">
        <v>6.74</v>
      </c>
      <c r="I1102" s="156"/>
      <c r="L1102" s="151"/>
      <c r="M1102" s="157"/>
      <c r="T1102" s="158"/>
      <c r="AT1102" s="153" t="s">
        <v>207</v>
      </c>
      <c r="AU1102" s="153" t="s">
        <v>86</v>
      </c>
      <c r="AV1102" s="12" t="s">
        <v>86</v>
      </c>
      <c r="AW1102" s="12" t="s">
        <v>30</v>
      </c>
      <c r="AX1102" s="12" t="s">
        <v>73</v>
      </c>
      <c r="AY1102" s="153" t="s">
        <v>199</v>
      </c>
    </row>
    <row r="1103" spans="2:65" s="12" customFormat="1" ht="12">
      <c r="B1103" s="151"/>
      <c r="D1103" s="152" t="s">
        <v>207</v>
      </c>
      <c r="E1103" s="153" t="s">
        <v>1</v>
      </c>
      <c r="F1103" s="154" t="s">
        <v>855</v>
      </c>
      <c r="H1103" s="155">
        <v>17.23</v>
      </c>
      <c r="I1103" s="156"/>
      <c r="L1103" s="151"/>
      <c r="M1103" s="157"/>
      <c r="T1103" s="158"/>
      <c r="AT1103" s="153" t="s">
        <v>207</v>
      </c>
      <c r="AU1103" s="153" t="s">
        <v>86</v>
      </c>
      <c r="AV1103" s="12" t="s">
        <v>86</v>
      </c>
      <c r="AW1103" s="12" t="s">
        <v>30</v>
      </c>
      <c r="AX1103" s="12" t="s">
        <v>73</v>
      </c>
      <c r="AY1103" s="153" t="s">
        <v>199</v>
      </c>
    </row>
    <row r="1104" spans="2:65" s="12" customFormat="1" ht="12">
      <c r="B1104" s="151"/>
      <c r="D1104" s="152" t="s">
        <v>207</v>
      </c>
      <c r="E1104" s="153" t="s">
        <v>1</v>
      </c>
      <c r="F1104" s="154" t="s">
        <v>856</v>
      </c>
      <c r="H1104" s="155">
        <v>17.23</v>
      </c>
      <c r="I1104" s="156"/>
      <c r="L1104" s="151"/>
      <c r="M1104" s="157"/>
      <c r="T1104" s="158"/>
      <c r="AT1104" s="153" t="s">
        <v>207</v>
      </c>
      <c r="AU1104" s="153" t="s">
        <v>86</v>
      </c>
      <c r="AV1104" s="12" t="s">
        <v>86</v>
      </c>
      <c r="AW1104" s="12" t="s">
        <v>30</v>
      </c>
      <c r="AX1104" s="12" t="s">
        <v>73</v>
      </c>
      <c r="AY1104" s="153" t="s">
        <v>199</v>
      </c>
    </row>
    <row r="1105" spans="2:65" s="12" customFormat="1" ht="12">
      <c r="B1105" s="151"/>
      <c r="D1105" s="152" t="s">
        <v>207</v>
      </c>
      <c r="E1105" s="153" t="s">
        <v>1</v>
      </c>
      <c r="F1105" s="154" t="s">
        <v>857</v>
      </c>
      <c r="H1105" s="155">
        <v>6.74</v>
      </c>
      <c r="I1105" s="156"/>
      <c r="L1105" s="151"/>
      <c r="M1105" s="157"/>
      <c r="T1105" s="158"/>
      <c r="AT1105" s="153" t="s">
        <v>207</v>
      </c>
      <c r="AU1105" s="153" t="s">
        <v>86</v>
      </c>
      <c r="AV1105" s="12" t="s">
        <v>86</v>
      </c>
      <c r="AW1105" s="12" t="s">
        <v>30</v>
      </c>
      <c r="AX1105" s="12" t="s">
        <v>73</v>
      </c>
      <c r="AY1105" s="153" t="s">
        <v>199</v>
      </c>
    </row>
    <row r="1106" spans="2:65" s="12" customFormat="1" ht="12">
      <c r="B1106" s="151"/>
      <c r="D1106" s="152" t="s">
        <v>207</v>
      </c>
      <c r="E1106" s="153" t="s">
        <v>1</v>
      </c>
      <c r="F1106" s="154" t="s">
        <v>858</v>
      </c>
      <c r="H1106" s="155">
        <v>6.74</v>
      </c>
      <c r="I1106" s="156"/>
      <c r="L1106" s="151"/>
      <c r="M1106" s="157"/>
      <c r="T1106" s="158"/>
      <c r="AT1106" s="153" t="s">
        <v>207</v>
      </c>
      <c r="AU1106" s="153" t="s">
        <v>86</v>
      </c>
      <c r="AV1106" s="12" t="s">
        <v>86</v>
      </c>
      <c r="AW1106" s="12" t="s">
        <v>30</v>
      </c>
      <c r="AX1106" s="12" t="s">
        <v>73</v>
      </c>
      <c r="AY1106" s="153" t="s">
        <v>199</v>
      </c>
    </row>
    <row r="1107" spans="2:65" s="12" customFormat="1" ht="12">
      <c r="B1107" s="151"/>
      <c r="D1107" s="152" t="s">
        <v>207</v>
      </c>
      <c r="E1107" s="153" t="s">
        <v>1</v>
      </c>
      <c r="F1107" s="154" t="s">
        <v>859</v>
      </c>
      <c r="H1107" s="155">
        <v>17.23</v>
      </c>
      <c r="I1107" s="156"/>
      <c r="L1107" s="151"/>
      <c r="M1107" s="157"/>
      <c r="T1107" s="158"/>
      <c r="AT1107" s="153" t="s">
        <v>207</v>
      </c>
      <c r="AU1107" s="153" t="s">
        <v>86</v>
      </c>
      <c r="AV1107" s="12" t="s">
        <v>86</v>
      </c>
      <c r="AW1107" s="12" t="s">
        <v>30</v>
      </c>
      <c r="AX1107" s="12" t="s">
        <v>73</v>
      </c>
      <c r="AY1107" s="153" t="s">
        <v>199</v>
      </c>
    </row>
    <row r="1108" spans="2:65" s="12" customFormat="1" ht="12">
      <c r="B1108" s="151"/>
      <c r="D1108" s="152" t="s">
        <v>207</v>
      </c>
      <c r="E1108" s="153" t="s">
        <v>1</v>
      </c>
      <c r="F1108" s="154" t="s">
        <v>860</v>
      </c>
      <c r="H1108" s="155">
        <v>19.84</v>
      </c>
      <c r="I1108" s="156"/>
      <c r="L1108" s="151"/>
      <c r="M1108" s="157"/>
      <c r="T1108" s="158"/>
      <c r="AT1108" s="153" t="s">
        <v>207</v>
      </c>
      <c r="AU1108" s="153" t="s">
        <v>86</v>
      </c>
      <c r="AV1108" s="12" t="s">
        <v>86</v>
      </c>
      <c r="AW1108" s="12" t="s">
        <v>30</v>
      </c>
      <c r="AX1108" s="12" t="s">
        <v>73</v>
      </c>
      <c r="AY1108" s="153" t="s">
        <v>199</v>
      </c>
    </row>
    <row r="1109" spans="2:65" s="12" customFormat="1" ht="12">
      <c r="B1109" s="151"/>
      <c r="D1109" s="152" t="s">
        <v>207</v>
      </c>
      <c r="E1109" s="153" t="s">
        <v>1</v>
      </c>
      <c r="F1109" s="154" t="s">
        <v>861</v>
      </c>
      <c r="H1109" s="155">
        <v>17.23</v>
      </c>
      <c r="I1109" s="156"/>
      <c r="L1109" s="151"/>
      <c r="M1109" s="157"/>
      <c r="T1109" s="158"/>
      <c r="AT1109" s="153" t="s">
        <v>207</v>
      </c>
      <c r="AU1109" s="153" t="s">
        <v>86</v>
      </c>
      <c r="AV1109" s="12" t="s">
        <v>86</v>
      </c>
      <c r="AW1109" s="12" t="s">
        <v>30</v>
      </c>
      <c r="AX1109" s="12" t="s">
        <v>73</v>
      </c>
      <c r="AY1109" s="153" t="s">
        <v>199</v>
      </c>
    </row>
    <row r="1110" spans="2:65" s="12" customFormat="1" ht="12">
      <c r="B1110" s="151"/>
      <c r="D1110" s="152" t="s">
        <v>207</v>
      </c>
      <c r="E1110" s="153" t="s">
        <v>1</v>
      </c>
      <c r="F1110" s="154" t="s">
        <v>862</v>
      </c>
      <c r="H1110" s="155">
        <v>6.74</v>
      </c>
      <c r="I1110" s="156"/>
      <c r="L1110" s="151"/>
      <c r="M1110" s="157"/>
      <c r="T1110" s="158"/>
      <c r="AT1110" s="153" t="s">
        <v>207</v>
      </c>
      <c r="AU1110" s="153" t="s">
        <v>86</v>
      </c>
      <c r="AV1110" s="12" t="s">
        <v>86</v>
      </c>
      <c r="AW1110" s="12" t="s">
        <v>30</v>
      </c>
      <c r="AX1110" s="12" t="s">
        <v>73</v>
      </c>
      <c r="AY1110" s="153" t="s">
        <v>199</v>
      </c>
    </row>
    <row r="1111" spans="2:65" s="12" customFormat="1" ht="12">
      <c r="B1111" s="151"/>
      <c r="D1111" s="152" t="s">
        <v>207</v>
      </c>
      <c r="E1111" s="153" t="s">
        <v>1</v>
      </c>
      <c r="F1111" s="154" t="s">
        <v>863</v>
      </c>
      <c r="H1111" s="155">
        <v>6.74</v>
      </c>
      <c r="I1111" s="156"/>
      <c r="L1111" s="151"/>
      <c r="M1111" s="157"/>
      <c r="T1111" s="158"/>
      <c r="AT1111" s="153" t="s">
        <v>207</v>
      </c>
      <c r="AU1111" s="153" t="s">
        <v>86</v>
      </c>
      <c r="AV1111" s="12" t="s">
        <v>86</v>
      </c>
      <c r="AW1111" s="12" t="s">
        <v>30</v>
      </c>
      <c r="AX1111" s="12" t="s">
        <v>73</v>
      </c>
      <c r="AY1111" s="153" t="s">
        <v>199</v>
      </c>
    </row>
    <row r="1112" spans="2:65" s="12" customFormat="1" ht="12">
      <c r="B1112" s="151"/>
      <c r="D1112" s="152" t="s">
        <v>207</v>
      </c>
      <c r="E1112" s="153" t="s">
        <v>1</v>
      </c>
      <c r="F1112" s="154" t="s">
        <v>864</v>
      </c>
      <c r="H1112" s="155">
        <v>17.23</v>
      </c>
      <c r="I1112" s="156"/>
      <c r="L1112" s="151"/>
      <c r="M1112" s="157"/>
      <c r="T1112" s="158"/>
      <c r="AT1112" s="153" t="s">
        <v>207</v>
      </c>
      <c r="AU1112" s="153" t="s">
        <v>86</v>
      </c>
      <c r="AV1112" s="12" t="s">
        <v>86</v>
      </c>
      <c r="AW1112" s="12" t="s">
        <v>30</v>
      </c>
      <c r="AX1112" s="12" t="s">
        <v>73</v>
      </c>
      <c r="AY1112" s="153" t="s">
        <v>199</v>
      </c>
    </row>
    <row r="1113" spans="2:65" s="12" customFormat="1" ht="12">
      <c r="B1113" s="151"/>
      <c r="D1113" s="152" t="s">
        <v>207</v>
      </c>
      <c r="E1113" s="153" t="s">
        <v>1</v>
      </c>
      <c r="F1113" s="154" t="s">
        <v>865</v>
      </c>
      <c r="H1113" s="155">
        <v>17.23</v>
      </c>
      <c r="I1113" s="156"/>
      <c r="L1113" s="151"/>
      <c r="M1113" s="157"/>
      <c r="T1113" s="158"/>
      <c r="AT1113" s="153" t="s">
        <v>207</v>
      </c>
      <c r="AU1113" s="153" t="s">
        <v>86</v>
      </c>
      <c r="AV1113" s="12" t="s">
        <v>86</v>
      </c>
      <c r="AW1113" s="12" t="s">
        <v>30</v>
      </c>
      <c r="AX1113" s="12" t="s">
        <v>73</v>
      </c>
      <c r="AY1113" s="153" t="s">
        <v>199</v>
      </c>
    </row>
    <row r="1114" spans="2:65" s="12" customFormat="1" ht="12">
      <c r="B1114" s="151"/>
      <c r="D1114" s="152" t="s">
        <v>207</v>
      </c>
      <c r="E1114" s="153" t="s">
        <v>1</v>
      </c>
      <c r="F1114" s="154" t="s">
        <v>866</v>
      </c>
      <c r="H1114" s="155">
        <v>7.83</v>
      </c>
      <c r="I1114" s="156"/>
      <c r="L1114" s="151"/>
      <c r="M1114" s="157"/>
      <c r="T1114" s="158"/>
      <c r="AT1114" s="153" t="s">
        <v>207</v>
      </c>
      <c r="AU1114" s="153" t="s">
        <v>86</v>
      </c>
      <c r="AV1114" s="12" t="s">
        <v>86</v>
      </c>
      <c r="AW1114" s="12" t="s">
        <v>30</v>
      </c>
      <c r="AX1114" s="12" t="s">
        <v>73</v>
      </c>
      <c r="AY1114" s="153" t="s">
        <v>199</v>
      </c>
    </row>
    <row r="1115" spans="2:65" s="12" customFormat="1" ht="12">
      <c r="B1115" s="151"/>
      <c r="D1115" s="152" t="s">
        <v>207</v>
      </c>
      <c r="E1115" s="153" t="s">
        <v>1</v>
      </c>
      <c r="F1115" s="154" t="s">
        <v>867</v>
      </c>
      <c r="H1115" s="155">
        <v>2.37</v>
      </c>
      <c r="I1115" s="156"/>
      <c r="L1115" s="151"/>
      <c r="M1115" s="157"/>
      <c r="T1115" s="158"/>
      <c r="AT1115" s="153" t="s">
        <v>207</v>
      </c>
      <c r="AU1115" s="153" t="s">
        <v>86</v>
      </c>
      <c r="AV1115" s="12" t="s">
        <v>86</v>
      </c>
      <c r="AW1115" s="12" t="s">
        <v>30</v>
      </c>
      <c r="AX1115" s="12" t="s">
        <v>73</v>
      </c>
      <c r="AY1115" s="153" t="s">
        <v>199</v>
      </c>
    </row>
    <row r="1116" spans="2:65" s="12" customFormat="1" ht="12">
      <c r="B1116" s="151"/>
      <c r="D1116" s="152" t="s">
        <v>207</v>
      </c>
      <c r="E1116" s="153" t="s">
        <v>1</v>
      </c>
      <c r="F1116" s="154" t="s">
        <v>868</v>
      </c>
      <c r="H1116" s="155">
        <v>5.71</v>
      </c>
      <c r="I1116" s="156"/>
      <c r="L1116" s="151"/>
      <c r="M1116" s="157"/>
      <c r="T1116" s="158"/>
      <c r="AT1116" s="153" t="s">
        <v>207</v>
      </c>
      <c r="AU1116" s="153" t="s">
        <v>86</v>
      </c>
      <c r="AV1116" s="12" t="s">
        <v>86</v>
      </c>
      <c r="AW1116" s="12" t="s">
        <v>30</v>
      </c>
      <c r="AX1116" s="12" t="s">
        <v>73</v>
      </c>
      <c r="AY1116" s="153" t="s">
        <v>199</v>
      </c>
    </row>
    <row r="1117" spans="2:65" s="13" customFormat="1" ht="12">
      <c r="B1117" s="159"/>
      <c r="D1117" s="152" t="s">
        <v>207</v>
      </c>
      <c r="E1117" s="160" t="s">
        <v>1</v>
      </c>
      <c r="F1117" s="161" t="s">
        <v>209</v>
      </c>
      <c r="H1117" s="162">
        <v>270.05</v>
      </c>
      <c r="I1117" s="163"/>
      <c r="L1117" s="159"/>
      <c r="M1117" s="164"/>
      <c r="T1117" s="165"/>
      <c r="AT1117" s="160" t="s">
        <v>207</v>
      </c>
      <c r="AU1117" s="160" t="s">
        <v>86</v>
      </c>
      <c r="AV1117" s="13" t="s">
        <v>205</v>
      </c>
      <c r="AW1117" s="13" t="s">
        <v>30</v>
      </c>
      <c r="AX1117" s="13" t="s">
        <v>80</v>
      </c>
      <c r="AY1117" s="160" t="s">
        <v>199</v>
      </c>
    </row>
    <row r="1118" spans="2:65" s="1" customFormat="1" ht="24.25" customHeight="1">
      <c r="B1118" s="32"/>
      <c r="C1118" s="173" t="s">
        <v>1087</v>
      </c>
      <c r="D1118" s="173" t="s">
        <v>288</v>
      </c>
      <c r="E1118" s="174" t="s">
        <v>1088</v>
      </c>
      <c r="F1118" s="175" t="s">
        <v>1089</v>
      </c>
      <c r="G1118" s="176" t="s">
        <v>204</v>
      </c>
      <c r="H1118" s="177">
        <v>275.45100000000002</v>
      </c>
      <c r="I1118" s="178"/>
      <c r="J1118" s="179">
        <f>ROUND(I1118*H1118,2)</f>
        <v>0</v>
      </c>
      <c r="K1118" s="180"/>
      <c r="L1118" s="181"/>
      <c r="M1118" s="182" t="s">
        <v>1</v>
      </c>
      <c r="N1118" s="183" t="s">
        <v>39</v>
      </c>
      <c r="P1118" s="147">
        <f>O1118*H1118</f>
        <v>0</v>
      </c>
      <c r="Q1118" s="147">
        <v>1.5E-3</v>
      </c>
      <c r="R1118" s="147">
        <f>Q1118*H1118</f>
        <v>0.41317650000000006</v>
      </c>
      <c r="S1118" s="147">
        <v>0</v>
      </c>
      <c r="T1118" s="148">
        <f>S1118*H1118</f>
        <v>0</v>
      </c>
      <c r="AR1118" s="149" t="s">
        <v>384</v>
      </c>
      <c r="AT1118" s="149" t="s">
        <v>288</v>
      </c>
      <c r="AU1118" s="149" t="s">
        <v>86</v>
      </c>
      <c r="AY1118" s="17" t="s">
        <v>199</v>
      </c>
      <c r="BE1118" s="150">
        <f>IF(N1118="základní",J1118,0)</f>
        <v>0</v>
      </c>
      <c r="BF1118" s="150">
        <f>IF(N1118="snížená",J1118,0)</f>
        <v>0</v>
      </c>
      <c r="BG1118" s="150">
        <f>IF(N1118="zákl. přenesená",J1118,0)</f>
        <v>0</v>
      </c>
      <c r="BH1118" s="150">
        <f>IF(N1118="sníž. přenesená",J1118,0)</f>
        <v>0</v>
      </c>
      <c r="BI1118" s="150">
        <f>IF(N1118="nulová",J1118,0)</f>
        <v>0</v>
      </c>
      <c r="BJ1118" s="17" t="s">
        <v>86</v>
      </c>
      <c r="BK1118" s="150">
        <f>ROUND(I1118*H1118,2)</f>
        <v>0</v>
      </c>
      <c r="BL1118" s="17" t="s">
        <v>298</v>
      </c>
      <c r="BM1118" s="149" t="s">
        <v>3488</v>
      </c>
    </row>
    <row r="1119" spans="2:65" s="12" customFormat="1" ht="12">
      <c r="B1119" s="151"/>
      <c r="D1119" s="152" t="s">
        <v>207</v>
      </c>
      <c r="E1119" s="153" t="s">
        <v>1</v>
      </c>
      <c r="F1119" s="154" t="s">
        <v>1098</v>
      </c>
      <c r="H1119" s="155">
        <v>275.45100000000002</v>
      </c>
      <c r="I1119" s="156"/>
      <c r="L1119" s="151"/>
      <c r="M1119" s="157"/>
      <c r="T1119" s="158"/>
      <c r="AT1119" s="153" t="s">
        <v>207</v>
      </c>
      <c r="AU1119" s="153" t="s">
        <v>86</v>
      </c>
      <c r="AV1119" s="12" t="s">
        <v>86</v>
      </c>
      <c r="AW1119" s="12" t="s">
        <v>30</v>
      </c>
      <c r="AX1119" s="12" t="s">
        <v>73</v>
      </c>
      <c r="AY1119" s="153" t="s">
        <v>199</v>
      </c>
    </row>
    <row r="1120" spans="2:65" s="13" customFormat="1" ht="12">
      <c r="B1120" s="159"/>
      <c r="D1120" s="152" t="s">
        <v>207</v>
      </c>
      <c r="E1120" s="160" t="s">
        <v>1</v>
      </c>
      <c r="F1120" s="161" t="s">
        <v>209</v>
      </c>
      <c r="H1120" s="162">
        <v>275.45100000000002</v>
      </c>
      <c r="I1120" s="163"/>
      <c r="L1120" s="159"/>
      <c r="M1120" s="164"/>
      <c r="T1120" s="165"/>
      <c r="AT1120" s="160" t="s">
        <v>207</v>
      </c>
      <c r="AU1120" s="160" t="s">
        <v>86</v>
      </c>
      <c r="AV1120" s="13" t="s">
        <v>205</v>
      </c>
      <c r="AW1120" s="13" t="s">
        <v>30</v>
      </c>
      <c r="AX1120" s="13" t="s">
        <v>80</v>
      </c>
      <c r="AY1120" s="160" t="s">
        <v>199</v>
      </c>
    </row>
    <row r="1121" spans="2:65" s="1" customFormat="1" ht="24.25" customHeight="1">
      <c r="B1121" s="32"/>
      <c r="C1121" s="137" t="s">
        <v>1099</v>
      </c>
      <c r="D1121" s="137" t="s">
        <v>201</v>
      </c>
      <c r="E1121" s="138" t="s">
        <v>1100</v>
      </c>
      <c r="F1121" s="139" t="s">
        <v>1101</v>
      </c>
      <c r="G1121" s="140" t="s">
        <v>247</v>
      </c>
      <c r="H1121" s="141">
        <v>6.0389999999999997</v>
      </c>
      <c r="I1121" s="142"/>
      <c r="J1121" s="143">
        <f>ROUND(I1121*H1121,2)</f>
        <v>0</v>
      </c>
      <c r="K1121" s="144"/>
      <c r="L1121" s="32"/>
      <c r="M1121" s="145" t="s">
        <v>1</v>
      </c>
      <c r="N1121" s="146" t="s">
        <v>39</v>
      </c>
      <c r="P1121" s="147">
        <f>O1121*H1121</f>
        <v>0</v>
      </c>
      <c r="Q1121" s="147">
        <v>0</v>
      </c>
      <c r="R1121" s="147">
        <f>Q1121*H1121</f>
        <v>0</v>
      </c>
      <c r="S1121" s="147">
        <v>0</v>
      </c>
      <c r="T1121" s="148">
        <f>S1121*H1121</f>
        <v>0</v>
      </c>
      <c r="AR1121" s="149" t="s">
        <v>298</v>
      </c>
      <c r="AT1121" s="149" t="s">
        <v>201</v>
      </c>
      <c r="AU1121" s="149" t="s">
        <v>86</v>
      </c>
      <c r="AY1121" s="17" t="s">
        <v>199</v>
      </c>
      <c r="BE1121" s="150">
        <f>IF(N1121="základní",J1121,0)</f>
        <v>0</v>
      </c>
      <c r="BF1121" s="150">
        <f>IF(N1121="snížená",J1121,0)</f>
        <v>0</v>
      </c>
      <c r="BG1121" s="150">
        <f>IF(N1121="zákl. přenesená",J1121,0)</f>
        <v>0</v>
      </c>
      <c r="BH1121" s="150">
        <f>IF(N1121="sníž. přenesená",J1121,0)</f>
        <v>0</v>
      </c>
      <c r="BI1121" s="150">
        <f>IF(N1121="nulová",J1121,0)</f>
        <v>0</v>
      </c>
      <c r="BJ1121" s="17" t="s">
        <v>86</v>
      </c>
      <c r="BK1121" s="150">
        <f>ROUND(I1121*H1121,2)</f>
        <v>0</v>
      </c>
      <c r="BL1121" s="17" t="s">
        <v>298</v>
      </c>
      <c r="BM1121" s="149" t="s">
        <v>3489</v>
      </c>
    </row>
    <row r="1122" spans="2:65" s="11" customFormat="1" ht="23" customHeight="1">
      <c r="B1122" s="125"/>
      <c r="D1122" s="126" t="s">
        <v>72</v>
      </c>
      <c r="E1122" s="135" t="s">
        <v>1103</v>
      </c>
      <c r="F1122" s="135" t="s">
        <v>1104</v>
      </c>
      <c r="I1122" s="128"/>
      <c r="J1122" s="136">
        <f>BK1122</f>
        <v>0</v>
      </c>
      <c r="L1122" s="125"/>
      <c r="M1122" s="130"/>
      <c r="P1122" s="131">
        <f>SUM(P1123:P1163)</f>
        <v>0</v>
      </c>
      <c r="R1122" s="131">
        <f>SUM(R1123:R1163)</f>
        <v>0.23452000000000001</v>
      </c>
      <c r="T1122" s="132">
        <f>SUM(T1123:T1163)</f>
        <v>0</v>
      </c>
      <c r="AR1122" s="126" t="s">
        <v>86</v>
      </c>
      <c r="AT1122" s="133" t="s">
        <v>72</v>
      </c>
      <c r="AU1122" s="133" t="s">
        <v>80</v>
      </c>
      <c r="AY1122" s="126" t="s">
        <v>199</v>
      </c>
      <c r="BK1122" s="134">
        <f>SUM(BK1123:BK1163)</f>
        <v>0</v>
      </c>
    </row>
    <row r="1123" spans="2:65" s="1" customFormat="1" ht="16.5" customHeight="1">
      <c r="B1123" s="32"/>
      <c r="C1123" s="137" t="s">
        <v>1105</v>
      </c>
      <c r="D1123" s="137" t="s">
        <v>201</v>
      </c>
      <c r="E1123" s="138" t="s">
        <v>1106</v>
      </c>
      <c r="F1123" s="139" t="s">
        <v>1107</v>
      </c>
      <c r="G1123" s="140" t="s">
        <v>264</v>
      </c>
      <c r="H1123" s="141">
        <v>43</v>
      </c>
      <c r="I1123" s="142"/>
      <c r="J1123" s="143">
        <f>ROUND(I1123*H1123,2)</f>
        <v>0</v>
      </c>
      <c r="K1123" s="144"/>
      <c r="L1123" s="32"/>
      <c r="M1123" s="145" t="s">
        <v>1</v>
      </c>
      <c r="N1123" s="146" t="s">
        <v>39</v>
      </c>
      <c r="P1123" s="147">
        <f>O1123*H1123</f>
        <v>0</v>
      </c>
      <c r="Q1123" s="147">
        <v>1.5499999999999999E-3</v>
      </c>
      <c r="R1123" s="147">
        <f>Q1123*H1123</f>
        <v>6.6650000000000001E-2</v>
      </c>
      <c r="S1123" s="147">
        <v>0</v>
      </c>
      <c r="T1123" s="148">
        <f>S1123*H1123</f>
        <v>0</v>
      </c>
      <c r="AR1123" s="149" t="s">
        <v>298</v>
      </c>
      <c r="AT1123" s="149" t="s">
        <v>201</v>
      </c>
      <c r="AU1123" s="149" t="s">
        <v>86</v>
      </c>
      <c r="AY1123" s="17" t="s">
        <v>199</v>
      </c>
      <c r="BE1123" s="150">
        <f>IF(N1123="základní",J1123,0)</f>
        <v>0</v>
      </c>
      <c r="BF1123" s="150">
        <f>IF(N1123="snížená",J1123,0)</f>
        <v>0</v>
      </c>
      <c r="BG1123" s="150">
        <f>IF(N1123="zákl. přenesená",J1123,0)</f>
        <v>0</v>
      </c>
      <c r="BH1123" s="150">
        <f>IF(N1123="sníž. přenesená",J1123,0)</f>
        <v>0</v>
      </c>
      <c r="BI1123" s="150">
        <f>IF(N1123="nulová",J1123,0)</f>
        <v>0</v>
      </c>
      <c r="BJ1123" s="17" t="s">
        <v>86</v>
      </c>
      <c r="BK1123" s="150">
        <f>ROUND(I1123*H1123,2)</f>
        <v>0</v>
      </c>
      <c r="BL1123" s="17" t="s">
        <v>298</v>
      </c>
      <c r="BM1123" s="149" t="s">
        <v>3490</v>
      </c>
    </row>
    <row r="1124" spans="2:65" s="12" customFormat="1" ht="12">
      <c r="B1124" s="151"/>
      <c r="D1124" s="152" t="s">
        <v>207</v>
      </c>
      <c r="E1124" s="153" t="s">
        <v>1</v>
      </c>
      <c r="F1124" s="154" t="s">
        <v>1109</v>
      </c>
      <c r="H1124" s="155">
        <v>43</v>
      </c>
      <c r="I1124" s="156"/>
      <c r="L1124" s="151"/>
      <c r="M1124" s="157"/>
      <c r="T1124" s="158"/>
      <c r="AT1124" s="153" t="s">
        <v>207</v>
      </c>
      <c r="AU1124" s="153" t="s">
        <v>86</v>
      </c>
      <c r="AV1124" s="12" t="s">
        <v>86</v>
      </c>
      <c r="AW1124" s="12" t="s">
        <v>30</v>
      </c>
      <c r="AX1124" s="12" t="s">
        <v>73</v>
      </c>
      <c r="AY1124" s="153" t="s">
        <v>199</v>
      </c>
    </row>
    <row r="1125" spans="2:65" s="13" customFormat="1" ht="12">
      <c r="B1125" s="159"/>
      <c r="D1125" s="152" t="s">
        <v>207</v>
      </c>
      <c r="E1125" s="160" t="s">
        <v>1</v>
      </c>
      <c r="F1125" s="161" t="s">
        <v>209</v>
      </c>
      <c r="H1125" s="162">
        <v>43</v>
      </c>
      <c r="I1125" s="163"/>
      <c r="L1125" s="159"/>
      <c r="M1125" s="164"/>
      <c r="T1125" s="165"/>
      <c r="AT1125" s="160" t="s">
        <v>207</v>
      </c>
      <c r="AU1125" s="160" t="s">
        <v>86</v>
      </c>
      <c r="AV1125" s="13" t="s">
        <v>205</v>
      </c>
      <c r="AW1125" s="13" t="s">
        <v>30</v>
      </c>
      <c r="AX1125" s="13" t="s">
        <v>80</v>
      </c>
      <c r="AY1125" s="160" t="s">
        <v>199</v>
      </c>
    </row>
    <row r="1126" spans="2:65" s="1" customFormat="1" ht="16.5" customHeight="1">
      <c r="B1126" s="32"/>
      <c r="C1126" s="137" t="s">
        <v>1111</v>
      </c>
      <c r="D1126" s="137" t="s">
        <v>201</v>
      </c>
      <c r="E1126" s="138" t="s">
        <v>1112</v>
      </c>
      <c r="F1126" s="139" t="s">
        <v>1113</v>
      </c>
      <c r="G1126" s="140" t="s">
        <v>264</v>
      </c>
      <c r="H1126" s="141">
        <v>14</v>
      </c>
      <c r="I1126" s="142"/>
      <c r="J1126" s="143">
        <f>ROUND(I1126*H1126,2)</f>
        <v>0</v>
      </c>
      <c r="K1126" s="144"/>
      <c r="L1126" s="32"/>
      <c r="M1126" s="145" t="s">
        <v>1</v>
      </c>
      <c r="N1126" s="146" t="s">
        <v>39</v>
      </c>
      <c r="P1126" s="147">
        <f>O1126*H1126</f>
        <v>0</v>
      </c>
      <c r="Q1126" s="147">
        <v>4.8000000000000001E-4</v>
      </c>
      <c r="R1126" s="147">
        <f>Q1126*H1126</f>
        <v>6.7200000000000003E-3</v>
      </c>
      <c r="S1126" s="147">
        <v>0</v>
      </c>
      <c r="T1126" s="148">
        <f>S1126*H1126</f>
        <v>0</v>
      </c>
      <c r="AR1126" s="149" t="s">
        <v>298</v>
      </c>
      <c r="AT1126" s="149" t="s">
        <v>201</v>
      </c>
      <c r="AU1126" s="149" t="s">
        <v>86</v>
      </c>
      <c r="AY1126" s="17" t="s">
        <v>199</v>
      </c>
      <c r="BE1126" s="150">
        <f>IF(N1126="základní",J1126,0)</f>
        <v>0</v>
      </c>
      <c r="BF1126" s="150">
        <f>IF(N1126="snížená",J1126,0)</f>
        <v>0</v>
      </c>
      <c r="BG1126" s="150">
        <f>IF(N1126="zákl. přenesená",J1126,0)</f>
        <v>0</v>
      </c>
      <c r="BH1126" s="150">
        <f>IF(N1126="sníž. přenesená",J1126,0)</f>
        <v>0</v>
      </c>
      <c r="BI1126" s="150">
        <f>IF(N1126="nulová",J1126,0)</f>
        <v>0</v>
      </c>
      <c r="BJ1126" s="17" t="s">
        <v>86</v>
      </c>
      <c r="BK1126" s="150">
        <f>ROUND(I1126*H1126,2)</f>
        <v>0</v>
      </c>
      <c r="BL1126" s="17" t="s">
        <v>298</v>
      </c>
      <c r="BM1126" s="149" t="s">
        <v>3491</v>
      </c>
    </row>
    <row r="1127" spans="2:65" s="12" customFormat="1" ht="12">
      <c r="B1127" s="151"/>
      <c r="D1127" s="152" t="s">
        <v>207</v>
      </c>
      <c r="E1127" s="153" t="s">
        <v>1</v>
      </c>
      <c r="F1127" s="154" t="s">
        <v>1115</v>
      </c>
      <c r="H1127" s="155">
        <v>14</v>
      </c>
      <c r="I1127" s="156"/>
      <c r="L1127" s="151"/>
      <c r="M1127" s="157"/>
      <c r="T1127" s="158"/>
      <c r="AT1127" s="153" t="s">
        <v>207</v>
      </c>
      <c r="AU1127" s="153" t="s">
        <v>86</v>
      </c>
      <c r="AV1127" s="12" t="s">
        <v>86</v>
      </c>
      <c r="AW1127" s="12" t="s">
        <v>30</v>
      </c>
      <c r="AX1127" s="12" t="s">
        <v>73</v>
      </c>
      <c r="AY1127" s="153" t="s">
        <v>199</v>
      </c>
    </row>
    <row r="1128" spans="2:65" s="13" customFormat="1" ht="12">
      <c r="B1128" s="159"/>
      <c r="D1128" s="152" t="s">
        <v>207</v>
      </c>
      <c r="E1128" s="160" t="s">
        <v>1</v>
      </c>
      <c r="F1128" s="161" t="s">
        <v>209</v>
      </c>
      <c r="H1128" s="162">
        <v>14</v>
      </c>
      <c r="I1128" s="163"/>
      <c r="L1128" s="159"/>
      <c r="M1128" s="164"/>
      <c r="T1128" s="165"/>
      <c r="AT1128" s="160" t="s">
        <v>207</v>
      </c>
      <c r="AU1128" s="160" t="s">
        <v>86</v>
      </c>
      <c r="AV1128" s="13" t="s">
        <v>205</v>
      </c>
      <c r="AW1128" s="13" t="s">
        <v>30</v>
      </c>
      <c r="AX1128" s="13" t="s">
        <v>80</v>
      </c>
      <c r="AY1128" s="160" t="s">
        <v>199</v>
      </c>
    </row>
    <row r="1129" spans="2:65" s="1" customFormat="1" ht="16.5" customHeight="1">
      <c r="B1129" s="32"/>
      <c r="C1129" s="137" t="s">
        <v>1116</v>
      </c>
      <c r="D1129" s="137" t="s">
        <v>201</v>
      </c>
      <c r="E1129" s="138" t="s">
        <v>1117</v>
      </c>
      <c r="F1129" s="139" t="s">
        <v>1118</v>
      </c>
      <c r="G1129" s="140" t="s">
        <v>264</v>
      </c>
      <c r="H1129" s="141">
        <v>28</v>
      </c>
      <c r="I1129" s="142"/>
      <c r="J1129" s="143">
        <f>ROUND(I1129*H1129,2)</f>
        <v>0</v>
      </c>
      <c r="K1129" s="144"/>
      <c r="L1129" s="32"/>
      <c r="M1129" s="145" t="s">
        <v>1</v>
      </c>
      <c r="N1129" s="146" t="s">
        <v>39</v>
      </c>
      <c r="P1129" s="147">
        <f>O1129*H1129</f>
        <v>0</v>
      </c>
      <c r="Q1129" s="147">
        <v>7.1000000000000002E-4</v>
      </c>
      <c r="R1129" s="147">
        <f>Q1129*H1129</f>
        <v>1.9880000000000002E-2</v>
      </c>
      <c r="S1129" s="147">
        <v>0</v>
      </c>
      <c r="T1129" s="148">
        <f>S1129*H1129</f>
        <v>0</v>
      </c>
      <c r="AR1129" s="149" t="s">
        <v>298</v>
      </c>
      <c r="AT1129" s="149" t="s">
        <v>201</v>
      </c>
      <c r="AU1129" s="149" t="s">
        <v>86</v>
      </c>
      <c r="AY1129" s="17" t="s">
        <v>199</v>
      </c>
      <c r="BE1129" s="150">
        <f>IF(N1129="základní",J1129,0)</f>
        <v>0</v>
      </c>
      <c r="BF1129" s="150">
        <f>IF(N1129="snížená",J1129,0)</f>
        <v>0</v>
      </c>
      <c r="BG1129" s="150">
        <f>IF(N1129="zákl. přenesená",J1129,0)</f>
        <v>0</v>
      </c>
      <c r="BH1129" s="150">
        <f>IF(N1129="sníž. přenesená",J1129,0)</f>
        <v>0</v>
      </c>
      <c r="BI1129" s="150">
        <f>IF(N1129="nulová",J1129,0)</f>
        <v>0</v>
      </c>
      <c r="BJ1129" s="17" t="s">
        <v>86</v>
      </c>
      <c r="BK1129" s="150">
        <f>ROUND(I1129*H1129,2)</f>
        <v>0</v>
      </c>
      <c r="BL1129" s="17" t="s">
        <v>298</v>
      </c>
      <c r="BM1129" s="149" t="s">
        <v>3492</v>
      </c>
    </row>
    <row r="1130" spans="2:65" s="12" customFormat="1" ht="12">
      <c r="B1130" s="151"/>
      <c r="D1130" s="152" t="s">
        <v>207</v>
      </c>
      <c r="E1130" s="153" t="s">
        <v>1</v>
      </c>
      <c r="F1130" s="154" t="s">
        <v>1120</v>
      </c>
      <c r="H1130" s="155">
        <v>28</v>
      </c>
      <c r="I1130" s="156"/>
      <c r="L1130" s="151"/>
      <c r="M1130" s="157"/>
      <c r="T1130" s="158"/>
      <c r="AT1130" s="153" t="s">
        <v>207</v>
      </c>
      <c r="AU1130" s="153" t="s">
        <v>86</v>
      </c>
      <c r="AV1130" s="12" t="s">
        <v>86</v>
      </c>
      <c r="AW1130" s="12" t="s">
        <v>30</v>
      </c>
      <c r="AX1130" s="12" t="s">
        <v>73</v>
      </c>
      <c r="AY1130" s="153" t="s">
        <v>199</v>
      </c>
    </row>
    <row r="1131" spans="2:65" s="13" customFormat="1" ht="12">
      <c r="B1131" s="159"/>
      <c r="D1131" s="152" t="s">
        <v>207</v>
      </c>
      <c r="E1131" s="160" t="s">
        <v>1</v>
      </c>
      <c r="F1131" s="161" t="s">
        <v>209</v>
      </c>
      <c r="H1131" s="162">
        <v>28</v>
      </c>
      <c r="I1131" s="163"/>
      <c r="L1131" s="159"/>
      <c r="M1131" s="164"/>
      <c r="T1131" s="165"/>
      <c r="AT1131" s="160" t="s">
        <v>207</v>
      </c>
      <c r="AU1131" s="160" t="s">
        <v>86</v>
      </c>
      <c r="AV1131" s="13" t="s">
        <v>205</v>
      </c>
      <c r="AW1131" s="13" t="s">
        <v>30</v>
      </c>
      <c r="AX1131" s="13" t="s">
        <v>80</v>
      </c>
      <c r="AY1131" s="160" t="s">
        <v>199</v>
      </c>
    </row>
    <row r="1132" spans="2:65" s="1" customFormat="1" ht="16.5" customHeight="1">
      <c r="B1132" s="32"/>
      <c r="C1132" s="137" t="s">
        <v>1121</v>
      </c>
      <c r="D1132" s="137" t="s">
        <v>201</v>
      </c>
      <c r="E1132" s="138" t="s">
        <v>1122</v>
      </c>
      <c r="F1132" s="139" t="s">
        <v>1123</v>
      </c>
      <c r="G1132" s="140" t="s">
        <v>264</v>
      </c>
      <c r="H1132" s="141">
        <v>11</v>
      </c>
      <c r="I1132" s="142"/>
      <c r="J1132" s="143">
        <f>ROUND(I1132*H1132,2)</f>
        <v>0</v>
      </c>
      <c r="K1132" s="144"/>
      <c r="L1132" s="32"/>
      <c r="M1132" s="145" t="s">
        <v>1</v>
      </c>
      <c r="N1132" s="146" t="s">
        <v>39</v>
      </c>
      <c r="P1132" s="147">
        <f>O1132*H1132</f>
        <v>0</v>
      </c>
      <c r="Q1132" s="147">
        <v>2.2399999999999998E-3</v>
      </c>
      <c r="R1132" s="147">
        <f>Q1132*H1132</f>
        <v>2.4639999999999999E-2</v>
      </c>
      <c r="S1132" s="147">
        <v>0</v>
      </c>
      <c r="T1132" s="148">
        <f>S1132*H1132</f>
        <v>0</v>
      </c>
      <c r="AR1132" s="149" t="s">
        <v>298</v>
      </c>
      <c r="AT1132" s="149" t="s">
        <v>201</v>
      </c>
      <c r="AU1132" s="149" t="s">
        <v>86</v>
      </c>
      <c r="AY1132" s="17" t="s">
        <v>199</v>
      </c>
      <c r="BE1132" s="150">
        <f>IF(N1132="základní",J1132,0)</f>
        <v>0</v>
      </c>
      <c r="BF1132" s="150">
        <f>IF(N1132="snížená",J1132,0)</f>
        <v>0</v>
      </c>
      <c r="BG1132" s="150">
        <f>IF(N1132="zákl. přenesená",J1132,0)</f>
        <v>0</v>
      </c>
      <c r="BH1132" s="150">
        <f>IF(N1132="sníž. přenesená",J1132,0)</f>
        <v>0</v>
      </c>
      <c r="BI1132" s="150">
        <f>IF(N1132="nulová",J1132,0)</f>
        <v>0</v>
      </c>
      <c r="BJ1132" s="17" t="s">
        <v>86</v>
      </c>
      <c r="BK1132" s="150">
        <f>ROUND(I1132*H1132,2)</f>
        <v>0</v>
      </c>
      <c r="BL1132" s="17" t="s">
        <v>298</v>
      </c>
      <c r="BM1132" s="149" t="s">
        <v>3493</v>
      </c>
    </row>
    <row r="1133" spans="2:65" s="12" customFormat="1" ht="12">
      <c r="B1133" s="151"/>
      <c r="D1133" s="152" t="s">
        <v>207</v>
      </c>
      <c r="E1133" s="153" t="s">
        <v>1</v>
      </c>
      <c r="F1133" s="154" t="s">
        <v>1125</v>
      </c>
      <c r="H1133" s="155">
        <v>11</v>
      </c>
      <c r="I1133" s="156"/>
      <c r="L1133" s="151"/>
      <c r="M1133" s="157"/>
      <c r="T1133" s="158"/>
      <c r="AT1133" s="153" t="s">
        <v>207</v>
      </c>
      <c r="AU1133" s="153" t="s">
        <v>86</v>
      </c>
      <c r="AV1133" s="12" t="s">
        <v>86</v>
      </c>
      <c r="AW1133" s="12" t="s">
        <v>30</v>
      </c>
      <c r="AX1133" s="12" t="s">
        <v>73</v>
      </c>
      <c r="AY1133" s="153" t="s">
        <v>199</v>
      </c>
    </row>
    <row r="1134" spans="2:65" s="13" customFormat="1" ht="12">
      <c r="B1134" s="159"/>
      <c r="D1134" s="152" t="s">
        <v>207</v>
      </c>
      <c r="E1134" s="160" t="s">
        <v>1</v>
      </c>
      <c r="F1134" s="161" t="s">
        <v>209</v>
      </c>
      <c r="H1134" s="162">
        <v>11</v>
      </c>
      <c r="I1134" s="163"/>
      <c r="L1134" s="159"/>
      <c r="M1134" s="164"/>
      <c r="T1134" s="165"/>
      <c r="AT1134" s="160" t="s">
        <v>207</v>
      </c>
      <c r="AU1134" s="160" t="s">
        <v>86</v>
      </c>
      <c r="AV1134" s="13" t="s">
        <v>205</v>
      </c>
      <c r="AW1134" s="13" t="s">
        <v>30</v>
      </c>
      <c r="AX1134" s="13" t="s">
        <v>80</v>
      </c>
      <c r="AY1134" s="160" t="s">
        <v>199</v>
      </c>
    </row>
    <row r="1135" spans="2:65" s="1" customFormat="1" ht="24.25" customHeight="1">
      <c r="B1135" s="32"/>
      <c r="C1135" s="137" t="s">
        <v>1126</v>
      </c>
      <c r="D1135" s="137" t="s">
        <v>201</v>
      </c>
      <c r="E1135" s="138" t="s">
        <v>1127</v>
      </c>
      <c r="F1135" s="139" t="s">
        <v>1128</v>
      </c>
      <c r="G1135" s="140" t="s">
        <v>264</v>
      </c>
      <c r="H1135" s="141">
        <v>6</v>
      </c>
      <c r="I1135" s="142"/>
      <c r="J1135" s="143">
        <f>ROUND(I1135*H1135,2)</f>
        <v>0</v>
      </c>
      <c r="K1135" s="144"/>
      <c r="L1135" s="32"/>
      <c r="M1135" s="145" t="s">
        <v>1</v>
      </c>
      <c r="N1135" s="146" t="s">
        <v>39</v>
      </c>
      <c r="P1135" s="147">
        <f>O1135*H1135</f>
        <v>0</v>
      </c>
      <c r="Q1135" s="147">
        <v>9.3000000000000005E-4</v>
      </c>
      <c r="R1135" s="147">
        <f>Q1135*H1135</f>
        <v>5.5799999999999999E-3</v>
      </c>
      <c r="S1135" s="147">
        <v>0</v>
      </c>
      <c r="T1135" s="148">
        <f>S1135*H1135</f>
        <v>0</v>
      </c>
      <c r="AR1135" s="149" t="s">
        <v>298</v>
      </c>
      <c r="AT1135" s="149" t="s">
        <v>201</v>
      </c>
      <c r="AU1135" s="149" t="s">
        <v>86</v>
      </c>
      <c r="AY1135" s="17" t="s">
        <v>199</v>
      </c>
      <c r="BE1135" s="150">
        <f>IF(N1135="základní",J1135,0)</f>
        <v>0</v>
      </c>
      <c r="BF1135" s="150">
        <f>IF(N1135="snížená",J1135,0)</f>
        <v>0</v>
      </c>
      <c r="BG1135" s="150">
        <f>IF(N1135="zákl. přenesená",J1135,0)</f>
        <v>0</v>
      </c>
      <c r="BH1135" s="150">
        <f>IF(N1135="sníž. přenesená",J1135,0)</f>
        <v>0</v>
      </c>
      <c r="BI1135" s="150">
        <f>IF(N1135="nulová",J1135,0)</f>
        <v>0</v>
      </c>
      <c r="BJ1135" s="17" t="s">
        <v>86</v>
      </c>
      <c r="BK1135" s="150">
        <f>ROUND(I1135*H1135,2)</f>
        <v>0</v>
      </c>
      <c r="BL1135" s="17" t="s">
        <v>298</v>
      </c>
      <c r="BM1135" s="149" t="s">
        <v>3494</v>
      </c>
    </row>
    <row r="1136" spans="2:65" s="12" customFormat="1" ht="12">
      <c r="B1136" s="151"/>
      <c r="D1136" s="152" t="s">
        <v>207</v>
      </c>
      <c r="E1136" s="153" t="s">
        <v>1</v>
      </c>
      <c r="F1136" s="154" t="s">
        <v>1130</v>
      </c>
      <c r="H1136" s="155">
        <v>6</v>
      </c>
      <c r="I1136" s="156"/>
      <c r="L1136" s="151"/>
      <c r="M1136" s="157"/>
      <c r="T1136" s="158"/>
      <c r="AT1136" s="153" t="s">
        <v>207</v>
      </c>
      <c r="AU1136" s="153" t="s">
        <v>86</v>
      </c>
      <c r="AV1136" s="12" t="s">
        <v>86</v>
      </c>
      <c r="AW1136" s="12" t="s">
        <v>30</v>
      </c>
      <c r="AX1136" s="12" t="s">
        <v>73</v>
      </c>
      <c r="AY1136" s="153" t="s">
        <v>199</v>
      </c>
    </row>
    <row r="1137" spans="2:65" s="13" customFormat="1" ht="12">
      <c r="B1137" s="159"/>
      <c r="D1137" s="152" t="s">
        <v>207</v>
      </c>
      <c r="E1137" s="160" t="s">
        <v>1</v>
      </c>
      <c r="F1137" s="161" t="s">
        <v>209</v>
      </c>
      <c r="H1137" s="162">
        <v>6</v>
      </c>
      <c r="I1137" s="163"/>
      <c r="L1137" s="159"/>
      <c r="M1137" s="164"/>
      <c r="T1137" s="165"/>
      <c r="AT1137" s="160" t="s">
        <v>207</v>
      </c>
      <c r="AU1137" s="160" t="s">
        <v>86</v>
      </c>
      <c r="AV1137" s="13" t="s">
        <v>205</v>
      </c>
      <c r="AW1137" s="13" t="s">
        <v>30</v>
      </c>
      <c r="AX1137" s="13" t="s">
        <v>80</v>
      </c>
      <c r="AY1137" s="160" t="s">
        <v>199</v>
      </c>
    </row>
    <row r="1138" spans="2:65" s="1" customFormat="1" ht="24.25" customHeight="1">
      <c r="B1138" s="32"/>
      <c r="C1138" s="137" t="s">
        <v>1132</v>
      </c>
      <c r="D1138" s="137" t="s">
        <v>201</v>
      </c>
      <c r="E1138" s="138" t="s">
        <v>1133</v>
      </c>
      <c r="F1138" s="139" t="s">
        <v>1134</v>
      </c>
      <c r="G1138" s="140" t="s">
        <v>264</v>
      </c>
      <c r="H1138" s="141">
        <v>42</v>
      </c>
      <c r="I1138" s="142"/>
      <c r="J1138" s="143">
        <f>ROUND(I1138*H1138,2)</f>
        <v>0</v>
      </c>
      <c r="K1138" s="144"/>
      <c r="L1138" s="32"/>
      <c r="M1138" s="145" t="s">
        <v>1</v>
      </c>
      <c r="N1138" s="146" t="s">
        <v>39</v>
      </c>
      <c r="P1138" s="147">
        <f>O1138*H1138</f>
        <v>0</v>
      </c>
      <c r="Q1138" s="147">
        <v>1.7700000000000001E-3</v>
      </c>
      <c r="R1138" s="147">
        <f>Q1138*H1138</f>
        <v>7.4340000000000003E-2</v>
      </c>
      <c r="S1138" s="147">
        <v>0</v>
      </c>
      <c r="T1138" s="148">
        <f>S1138*H1138</f>
        <v>0</v>
      </c>
      <c r="AR1138" s="149" t="s">
        <v>298</v>
      </c>
      <c r="AT1138" s="149" t="s">
        <v>201</v>
      </c>
      <c r="AU1138" s="149" t="s">
        <v>86</v>
      </c>
      <c r="AY1138" s="17" t="s">
        <v>199</v>
      </c>
      <c r="BE1138" s="150">
        <f>IF(N1138="základní",J1138,0)</f>
        <v>0</v>
      </c>
      <c r="BF1138" s="150">
        <f>IF(N1138="snížená",J1138,0)</f>
        <v>0</v>
      </c>
      <c r="BG1138" s="150">
        <f>IF(N1138="zákl. přenesená",J1138,0)</f>
        <v>0</v>
      </c>
      <c r="BH1138" s="150">
        <f>IF(N1138="sníž. přenesená",J1138,0)</f>
        <v>0</v>
      </c>
      <c r="BI1138" s="150">
        <f>IF(N1138="nulová",J1138,0)</f>
        <v>0</v>
      </c>
      <c r="BJ1138" s="17" t="s">
        <v>86</v>
      </c>
      <c r="BK1138" s="150">
        <f>ROUND(I1138*H1138,2)</f>
        <v>0</v>
      </c>
      <c r="BL1138" s="17" t="s">
        <v>298</v>
      </c>
      <c r="BM1138" s="149" t="s">
        <v>3495</v>
      </c>
    </row>
    <row r="1139" spans="2:65" s="12" customFormat="1" ht="12">
      <c r="B1139" s="151"/>
      <c r="D1139" s="152" t="s">
        <v>207</v>
      </c>
      <c r="E1139" s="153" t="s">
        <v>1</v>
      </c>
      <c r="F1139" s="154" t="s">
        <v>3496</v>
      </c>
      <c r="H1139" s="155">
        <v>42</v>
      </c>
      <c r="I1139" s="156"/>
      <c r="L1139" s="151"/>
      <c r="M1139" s="157"/>
      <c r="T1139" s="158"/>
      <c r="AT1139" s="153" t="s">
        <v>207</v>
      </c>
      <c r="AU1139" s="153" t="s">
        <v>86</v>
      </c>
      <c r="AV1139" s="12" t="s">
        <v>86</v>
      </c>
      <c r="AW1139" s="12" t="s">
        <v>30</v>
      </c>
      <c r="AX1139" s="12" t="s">
        <v>73</v>
      </c>
      <c r="AY1139" s="153" t="s">
        <v>199</v>
      </c>
    </row>
    <row r="1140" spans="2:65" s="13" customFormat="1" ht="12">
      <c r="B1140" s="159"/>
      <c r="D1140" s="152" t="s">
        <v>207</v>
      </c>
      <c r="E1140" s="160" t="s">
        <v>1</v>
      </c>
      <c r="F1140" s="161" t="s">
        <v>209</v>
      </c>
      <c r="H1140" s="162">
        <v>42</v>
      </c>
      <c r="I1140" s="163"/>
      <c r="L1140" s="159"/>
      <c r="M1140" s="164"/>
      <c r="T1140" s="165"/>
      <c r="AT1140" s="160" t="s">
        <v>207</v>
      </c>
      <c r="AU1140" s="160" t="s">
        <v>86</v>
      </c>
      <c r="AV1140" s="13" t="s">
        <v>205</v>
      </c>
      <c r="AW1140" s="13" t="s">
        <v>30</v>
      </c>
      <c r="AX1140" s="13" t="s">
        <v>80</v>
      </c>
      <c r="AY1140" s="160" t="s">
        <v>199</v>
      </c>
    </row>
    <row r="1141" spans="2:65" s="1" customFormat="1" ht="16.5" customHeight="1">
      <c r="B1141" s="32"/>
      <c r="C1141" s="137" t="s">
        <v>1137</v>
      </c>
      <c r="D1141" s="137" t="s">
        <v>201</v>
      </c>
      <c r="E1141" s="138" t="s">
        <v>1138</v>
      </c>
      <c r="F1141" s="139" t="s">
        <v>1139</v>
      </c>
      <c r="G1141" s="140" t="s">
        <v>296</v>
      </c>
      <c r="H1141" s="141">
        <v>11</v>
      </c>
      <c r="I1141" s="142"/>
      <c r="J1141" s="143">
        <f>ROUND(I1141*H1141,2)</f>
        <v>0</v>
      </c>
      <c r="K1141" s="144"/>
      <c r="L1141" s="32"/>
      <c r="M1141" s="145" t="s">
        <v>1</v>
      </c>
      <c r="N1141" s="146" t="s">
        <v>39</v>
      </c>
      <c r="P1141" s="147">
        <f>O1141*H1141</f>
        <v>0</v>
      </c>
      <c r="Q1141" s="147">
        <v>0</v>
      </c>
      <c r="R1141" s="147">
        <f>Q1141*H1141</f>
        <v>0</v>
      </c>
      <c r="S1141" s="147">
        <v>0</v>
      </c>
      <c r="T1141" s="148">
        <f>S1141*H1141</f>
        <v>0</v>
      </c>
      <c r="AR1141" s="149" t="s">
        <v>298</v>
      </c>
      <c r="AT1141" s="149" t="s">
        <v>201</v>
      </c>
      <c r="AU1141" s="149" t="s">
        <v>86</v>
      </c>
      <c r="AY1141" s="17" t="s">
        <v>199</v>
      </c>
      <c r="BE1141" s="150">
        <f>IF(N1141="základní",J1141,0)</f>
        <v>0</v>
      </c>
      <c r="BF1141" s="150">
        <f>IF(N1141="snížená",J1141,0)</f>
        <v>0</v>
      </c>
      <c r="BG1141" s="150">
        <f>IF(N1141="zákl. přenesená",J1141,0)</f>
        <v>0</v>
      </c>
      <c r="BH1141" s="150">
        <f>IF(N1141="sníž. přenesená",J1141,0)</f>
        <v>0</v>
      </c>
      <c r="BI1141" s="150">
        <f>IF(N1141="nulová",J1141,0)</f>
        <v>0</v>
      </c>
      <c r="BJ1141" s="17" t="s">
        <v>86</v>
      </c>
      <c r="BK1141" s="150">
        <f>ROUND(I1141*H1141,2)</f>
        <v>0</v>
      </c>
      <c r="BL1141" s="17" t="s">
        <v>298</v>
      </c>
      <c r="BM1141" s="149" t="s">
        <v>3497</v>
      </c>
    </row>
    <row r="1142" spans="2:65" s="12" customFormat="1" ht="12">
      <c r="B1142" s="151"/>
      <c r="D1142" s="152" t="s">
        <v>207</v>
      </c>
      <c r="E1142" s="153" t="s">
        <v>1</v>
      </c>
      <c r="F1142" s="154" t="s">
        <v>1125</v>
      </c>
      <c r="H1142" s="155">
        <v>11</v>
      </c>
      <c r="I1142" s="156"/>
      <c r="L1142" s="151"/>
      <c r="M1142" s="157"/>
      <c r="T1142" s="158"/>
      <c r="AT1142" s="153" t="s">
        <v>207</v>
      </c>
      <c r="AU1142" s="153" t="s">
        <v>86</v>
      </c>
      <c r="AV1142" s="12" t="s">
        <v>86</v>
      </c>
      <c r="AW1142" s="12" t="s">
        <v>30</v>
      </c>
      <c r="AX1142" s="12" t="s">
        <v>73</v>
      </c>
      <c r="AY1142" s="153" t="s">
        <v>199</v>
      </c>
    </row>
    <row r="1143" spans="2:65" s="13" customFormat="1" ht="12">
      <c r="B1143" s="159"/>
      <c r="D1143" s="152" t="s">
        <v>207</v>
      </c>
      <c r="E1143" s="160" t="s">
        <v>1</v>
      </c>
      <c r="F1143" s="161" t="s">
        <v>209</v>
      </c>
      <c r="H1143" s="162">
        <v>11</v>
      </c>
      <c r="I1143" s="163"/>
      <c r="L1143" s="159"/>
      <c r="M1143" s="164"/>
      <c r="T1143" s="165"/>
      <c r="AT1143" s="160" t="s">
        <v>207</v>
      </c>
      <c r="AU1143" s="160" t="s">
        <v>86</v>
      </c>
      <c r="AV1143" s="13" t="s">
        <v>205</v>
      </c>
      <c r="AW1143" s="13" t="s">
        <v>30</v>
      </c>
      <c r="AX1143" s="13" t="s">
        <v>80</v>
      </c>
      <c r="AY1143" s="160" t="s">
        <v>199</v>
      </c>
    </row>
    <row r="1144" spans="2:65" s="1" customFormat="1" ht="16.5" customHeight="1">
      <c r="B1144" s="32"/>
      <c r="C1144" s="137" t="s">
        <v>1141</v>
      </c>
      <c r="D1144" s="137" t="s">
        <v>201</v>
      </c>
      <c r="E1144" s="138" t="s">
        <v>1142</v>
      </c>
      <c r="F1144" s="139" t="s">
        <v>1143</v>
      </c>
      <c r="G1144" s="140" t="s">
        <v>296</v>
      </c>
      <c r="H1144" s="141">
        <v>7</v>
      </c>
      <c r="I1144" s="142"/>
      <c r="J1144" s="143">
        <f>ROUND(I1144*H1144,2)</f>
        <v>0</v>
      </c>
      <c r="K1144" s="144"/>
      <c r="L1144" s="32"/>
      <c r="M1144" s="145" t="s">
        <v>1</v>
      </c>
      <c r="N1144" s="146" t="s">
        <v>39</v>
      </c>
      <c r="P1144" s="147">
        <f>O1144*H1144</f>
        <v>0</v>
      </c>
      <c r="Q1144" s="147">
        <v>0</v>
      </c>
      <c r="R1144" s="147">
        <f>Q1144*H1144</f>
        <v>0</v>
      </c>
      <c r="S1144" s="147">
        <v>0</v>
      </c>
      <c r="T1144" s="148">
        <f>S1144*H1144</f>
        <v>0</v>
      </c>
      <c r="AR1144" s="149" t="s">
        <v>298</v>
      </c>
      <c r="AT1144" s="149" t="s">
        <v>201</v>
      </c>
      <c r="AU1144" s="149" t="s">
        <v>86</v>
      </c>
      <c r="AY1144" s="17" t="s">
        <v>199</v>
      </c>
      <c r="BE1144" s="150">
        <f>IF(N1144="základní",J1144,0)</f>
        <v>0</v>
      </c>
      <c r="BF1144" s="150">
        <f>IF(N1144="snížená",J1144,0)</f>
        <v>0</v>
      </c>
      <c r="BG1144" s="150">
        <f>IF(N1144="zákl. přenesená",J1144,0)</f>
        <v>0</v>
      </c>
      <c r="BH1144" s="150">
        <f>IF(N1144="sníž. přenesená",J1144,0)</f>
        <v>0</v>
      </c>
      <c r="BI1144" s="150">
        <f>IF(N1144="nulová",J1144,0)</f>
        <v>0</v>
      </c>
      <c r="BJ1144" s="17" t="s">
        <v>86</v>
      </c>
      <c r="BK1144" s="150">
        <f>ROUND(I1144*H1144,2)</f>
        <v>0</v>
      </c>
      <c r="BL1144" s="17" t="s">
        <v>298</v>
      </c>
      <c r="BM1144" s="149" t="s">
        <v>3498</v>
      </c>
    </row>
    <row r="1145" spans="2:65" s="12" customFormat="1" ht="12">
      <c r="B1145" s="151"/>
      <c r="D1145" s="152" t="s">
        <v>207</v>
      </c>
      <c r="E1145" s="153" t="s">
        <v>1</v>
      </c>
      <c r="F1145" s="154" t="s">
        <v>1145</v>
      </c>
      <c r="H1145" s="155">
        <v>7</v>
      </c>
      <c r="I1145" s="156"/>
      <c r="L1145" s="151"/>
      <c r="M1145" s="157"/>
      <c r="T1145" s="158"/>
      <c r="AT1145" s="153" t="s">
        <v>207</v>
      </c>
      <c r="AU1145" s="153" t="s">
        <v>86</v>
      </c>
      <c r="AV1145" s="12" t="s">
        <v>86</v>
      </c>
      <c r="AW1145" s="12" t="s">
        <v>30</v>
      </c>
      <c r="AX1145" s="12" t="s">
        <v>73</v>
      </c>
      <c r="AY1145" s="153" t="s">
        <v>199</v>
      </c>
    </row>
    <row r="1146" spans="2:65" s="13" customFormat="1" ht="12">
      <c r="B1146" s="159"/>
      <c r="D1146" s="152" t="s">
        <v>207</v>
      </c>
      <c r="E1146" s="160" t="s">
        <v>1</v>
      </c>
      <c r="F1146" s="161" t="s">
        <v>209</v>
      </c>
      <c r="H1146" s="162">
        <v>7</v>
      </c>
      <c r="I1146" s="163"/>
      <c r="L1146" s="159"/>
      <c r="M1146" s="164"/>
      <c r="T1146" s="165"/>
      <c r="AT1146" s="160" t="s">
        <v>207</v>
      </c>
      <c r="AU1146" s="160" t="s">
        <v>86</v>
      </c>
      <c r="AV1146" s="13" t="s">
        <v>205</v>
      </c>
      <c r="AW1146" s="13" t="s">
        <v>30</v>
      </c>
      <c r="AX1146" s="13" t="s">
        <v>80</v>
      </c>
      <c r="AY1146" s="160" t="s">
        <v>199</v>
      </c>
    </row>
    <row r="1147" spans="2:65" s="1" customFormat="1" ht="21.75" customHeight="1">
      <c r="B1147" s="32"/>
      <c r="C1147" s="137" t="s">
        <v>1146</v>
      </c>
      <c r="D1147" s="137" t="s">
        <v>201</v>
      </c>
      <c r="E1147" s="138" t="s">
        <v>1147</v>
      </c>
      <c r="F1147" s="139" t="s">
        <v>1148</v>
      </c>
      <c r="G1147" s="140" t="s">
        <v>296</v>
      </c>
      <c r="H1147" s="141">
        <v>8</v>
      </c>
      <c r="I1147" s="142"/>
      <c r="J1147" s="143">
        <f>ROUND(I1147*H1147,2)</f>
        <v>0</v>
      </c>
      <c r="K1147" s="144"/>
      <c r="L1147" s="32"/>
      <c r="M1147" s="145" t="s">
        <v>1</v>
      </c>
      <c r="N1147" s="146" t="s">
        <v>39</v>
      </c>
      <c r="P1147" s="147">
        <f>O1147*H1147</f>
        <v>0</v>
      </c>
      <c r="Q1147" s="147">
        <v>0</v>
      </c>
      <c r="R1147" s="147">
        <f>Q1147*H1147</f>
        <v>0</v>
      </c>
      <c r="S1147" s="147">
        <v>0</v>
      </c>
      <c r="T1147" s="148">
        <f>S1147*H1147</f>
        <v>0</v>
      </c>
      <c r="AR1147" s="149" t="s">
        <v>298</v>
      </c>
      <c r="AT1147" s="149" t="s">
        <v>201</v>
      </c>
      <c r="AU1147" s="149" t="s">
        <v>86</v>
      </c>
      <c r="AY1147" s="17" t="s">
        <v>199</v>
      </c>
      <c r="BE1147" s="150">
        <f>IF(N1147="základní",J1147,0)</f>
        <v>0</v>
      </c>
      <c r="BF1147" s="150">
        <f>IF(N1147="snížená",J1147,0)</f>
        <v>0</v>
      </c>
      <c r="BG1147" s="150">
        <f>IF(N1147="zákl. přenesená",J1147,0)</f>
        <v>0</v>
      </c>
      <c r="BH1147" s="150">
        <f>IF(N1147="sníž. přenesená",J1147,0)</f>
        <v>0</v>
      </c>
      <c r="BI1147" s="150">
        <f>IF(N1147="nulová",J1147,0)</f>
        <v>0</v>
      </c>
      <c r="BJ1147" s="17" t="s">
        <v>86</v>
      </c>
      <c r="BK1147" s="150">
        <f>ROUND(I1147*H1147,2)</f>
        <v>0</v>
      </c>
      <c r="BL1147" s="17" t="s">
        <v>298</v>
      </c>
      <c r="BM1147" s="149" t="s">
        <v>3499</v>
      </c>
    </row>
    <row r="1148" spans="2:65" s="12" customFormat="1" ht="12">
      <c r="B1148" s="151"/>
      <c r="D1148" s="152" t="s">
        <v>207</v>
      </c>
      <c r="E1148" s="153" t="s">
        <v>1</v>
      </c>
      <c r="F1148" s="154" t="s">
        <v>1150</v>
      </c>
      <c r="H1148" s="155">
        <v>8</v>
      </c>
      <c r="I1148" s="156"/>
      <c r="L1148" s="151"/>
      <c r="M1148" s="157"/>
      <c r="T1148" s="158"/>
      <c r="AT1148" s="153" t="s">
        <v>207</v>
      </c>
      <c r="AU1148" s="153" t="s">
        <v>86</v>
      </c>
      <c r="AV1148" s="12" t="s">
        <v>86</v>
      </c>
      <c r="AW1148" s="12" t="s">
        <v>30</v>
      </c>
      <c r="AX1148" s="12" t="s">
        <v>73</v>
      </c>
      <c r="AY1148" s="153" t="s">
        <v>199</v>
      </c>
    </row>
    <row r="1149" spans="2:65" s="13" customFormat="1" ht="12">
      <c r="B1149" s="159"/>
      <c r="D1149" s="152" t="s">
        <v>207</v>
      </c>
      <c r="E1149" s="160" t="s">
        <v>1</v>
      </c>
      <c r="F1149" s="161" t="s">
        <v>209</v>
      </c>
      <c r="H1149" s="162">
        <v>8</v>
      </c>
      <c r="I1149" s="163"/>
      <c r="L1149" s="159"/>
      <c r="M1149" s="164"/>
      <c r="T1149" s="165"/>
      <c r="AT1149" s="160" t="s">
        <v>207</v>
      </c>
      <c r="AU1149" s="160" t="s">
        <v>86</v>
      </c>
      <c r="AV1149" s="13" t="s">
        <v>205</v>
      </c>
      <c r="AW1149" s="13" t="s">
        <v>30</v>
      </c>
      <c r="AX1149" s="13" t="s">
        <v>80</v>
      </c>
      <c r="AY1149" s="160" t="s">
        <v>199</v>
      </c>
    </row>
    <row r="1150" spans="2:65" s="1" customFormat="1" ht="24.25" customHeight="1">
      <c r="B1150" s="32"/>
      <c r="C1150" s="137" t="s">
        <v>1151</v>
      </c>
      <c r="D1150" s="137" t="s">
        <v>201</v>
      </c>
      <c r="E1150" s="138" t="s">
        <v>1152</v>
      </c>
      <c r="F1150" s="139" t="s">
        <v>1153</v>
      </c>
      <c r="G1150" s="140" t="s">
        <v>296</v>
      </c>
      <c r="H1150" s="141">
        <v>1</v>
      </c>
      <c r="I1150" s="142"/>
      <c r="J1150" s="143">
        <f t="shared" ref="J1150:J1155" si="0">ROUND(I1150*H1150,2)</f>
        <v>0</v>
      </c>
      <c r="K1150" s="144"/>
      <c r="L1150" s="32"/>
      <c r="M1150" s="145" t="s">
        <v>1</v>
      </c>
      <c r="N1150" s="146" t="s">
        <v>39</v>
      </c>
      <c r="P1150" s="147">
        <f t="shared" ref="P1150:P1155" si="1">O1150*H1150</f>
        <v>0</v>
      </c>
      <c r="Q1150" s="147">
        <v>1.48E-3</v>
      </c>
      <c r="R1150" s="147">
        <f t="shared" ref="R1150:R1155" si="2">Q1150*H1150</f>
        <v>1.48E-3</v>
      </c>
      <c r="S1150" s="147">
        <v>0</v>
      </c>
      <c r="T1150" s="148">
        <f t="shared" ref="T1150:T1155" si="3">S1150*H1150</f>
        <v>0</v>
      </c>
      <c r="AR1150" s="149" t="s">
        <v>298</v>
      </c>
      <c r="AT1150" s="149" t="s">
        <v>201</v>
      </c>
      <c r="AU1150" s="149" t="s">
        <v>86</v>
      </c>
      <c r="AY1150" s="17" t="s">
        <v>199</v>
      </c>
      <c r="BE1150" s="150">
        <f t="shared" ref="BE1150:BE1155" si="4">IF(N1150="základní",J1150,0)</f>
        <v>0</v>
      </c>
      <c r="BF1150" s="150">
        <f t="shared" ref="BF1150:BF1155" si="5">IF(N1150="snížená",J1150,0)</f>
        <v>0</v>
      </c>
      <c r="BG1150" s="150">
        <f t="shared" ref="BG1150:BG1155" si="6">IF(N1150="zákl. přenesená",J1150,0)</f>
        <v>0</v>
      </c>
      <c r="BH1150" s="150">
        <f t="shared" ref="BH1150:BH1155" si="7">IF(N1150="sníž. přenesená",J1150,0)</f>
        <v>0</v>
      </c>
      <c r="BI1150" s="150">
        <f t="shared" ref="BI1150:BI1155" si="8">IF(N1150="nulová",J1150,0)</f>
        <v>0</v>
      </c>
      <c r="BJ1150" s="17" t="s">
        <v>86</v>
      </c>
      <c r="BK1150" s="150">
        <f t="shared" ref="BK1150:BK1155" si="9">ROUND(I1150*H1150,2)</f>
        <v>0</v>
      </c>
      <c r="BL1150" s="17" t="s">
        <v>298</v>
      </c>
      <c r="BM1150" s="149" t="s">
        <v>3500</v>
      </c>
    </row>
    <row r="1151" spans="2:65" s="1" customFormat="1" ht="24.25" customHeight="1">
      <c r="B1151" s="32"/>
      <c r="C1151" s="137" t="s">
        <v>1155</v>
      </c>
      <c r="D1151" s="137" t="s">
        <v>201</v>
      </c>
      <c r="E1151" s="138" t="s">
        <v>1156</v>
      </c>
      <c r="F1151" s="139" t="s">
        <v>1157</v>
      </c>
      <c r="G1151" s="140" t="s">
        <v>296</v>
      </c>
      <c r="H1151" s="141">
        <v>1</v>
      </c>
      <c r="I1151" s="142"/>
      <c r="J1151" s="143">
        <f t="shared" si="0"/>
        <v>0</v>
      </c>
      <c r="K1151" s="144"/>
      <c r="L1151" s="32"/>
      <c r="M1151" s="145" t="s">
        <v>1</v>
      </c>
      <c r="N1151" s="146" t="s">
        <v>39</v>
      </c>
      <c r="P1151" s="147">
        <f t="shared" si="1"/>
        <v>0</v>
      </c>
      <c r="Q1151" s="147">
        <v>4.3800000000000002E-3</v>
      </c>
      <c r="R1151" s="147">
        <f t="shared" si="2"/>
        <v>4.3800000000000002E-3</v>
      </c>
      <c r="S1151" s="147">
        <v>0</v>
      </c>
      <c r="T1151" s="148">
        <f t="shared" si="3"/>
        <v>0</v>
      </c>
      <c r="AR1151" s="149" t="s">
        <v>298</v>
      </c>
      <c r="AT1151" s="149" t="s">
        <v>201</v>
      </c>
      <c r="AU1151" s="149" t="s">
        <v>86</v>
      </c>
      <c r="AY1151" s="17" t="s">
        <v>199</v>
      </c>
      <c r="BE1151" s="150">
        <f t="shared" si="4"/>
        <v>0</v>
      </c>
      <c r="BF1151" s="150">
        <f t="shared" si="5"/>
        <v>0</v>
      </c>
      <c r="BG1151" s="150">
        <f t="shared" si="6"/>
        <v>0</v>
      </c>
      <c r="BH1151" s="150">
        <f t="shared" si="7"/>
        <v>0</v>
      </c>
      <c r="BI1151" s="150">
        <f t="shared" si="8"/>
        <v>0</v>
      </c>
      <c r="BJ1151" s="17" t="s">
        <v>86</v>
      </c>
      <c r="BK1151" s="150">
        <f t="shared" si="9"/>
        <v>0</v>
      </c>
      <c r="BL1151" s="17" t="s">
        <v>298</v>
      </c>
      <c r="BM1151" s="149" t="s">
        <v>3501</v>
      </c>
    </row>
    <row r="1152" spans="2:65" s="1" customFormat="1" ht="24.25" customHeight="1">
      <c r="B1152" s="32"/>
      <c r="C1152" s="137" t="s">
        <v>1159</v>
      </c>
      <c r="D1152" s="137" t="s">
        <v>201</v>
      </c>
      <c r="E1152" s="138" t="s">
        <v>1160</v>
      </c>
      <c r="F1152" s="139" t="s">
        <v>1161</v>
      </c>
      <c r="G1152" s="140" t="s">
        <v>296</v>
      </c>
      <c r="H1152" s="141">
        <v>6</v>
      </c>
      <c r="I1152" s="142"/>
      <c r="J1152" s="143">
        <f t="shared" si="0"/>
        <v>0</v>
      </c>
      <c r="K1152" s="144"/>
      <c r="L1152" s="32"/>
      <c r="M1152" s="145" t="s">
        <v>1</v>
      </c>
      <c r="N1152" s="146" t="s">
        <v>39</v>
      </c>
      <c r="P1152" s="147">
        <f t="shared" si="1"/>
        <v>0</v>
      </c>
      <c r="Q1152" s="147">
        <v>4.79E-3</v>
      </c>
      <c r="R1152" s="147">
        <f t="shared" si="2"/>
        <v>2.8740000000000002E-2</v>
      </c>
      <c r="S1152" s="147">
        <v>0</v>
      </c>
      <c r="T1152" s="148">
        <f t="shared" si="3"/>
        <v>0</v>
      </c>
      <c r="AR1152" s="149" t="s">
        <v>298</v>
      </c>
      <c r="AT1152" s="149" t="s">
        <v>201</v>
      </c>
      <c r="AU1152" s="149" t="s">
        <v>86</v>
      </c>
      <c r="AY1152" s="17" t="s">
        <v>199</v>
      </c>
      <c r="BE1152" s="150">
        <f t="shared" si="4"/>
        <v>0</v>
      </c>
      <c r="BF1152" s="150">
        <f t="shared" si="5"/>
        <v>0</v>
      </c>
      <c r="BG1152" s="150">
        <f t="shared" si="6"/>
        <v>0</v>
      </c>
      <c r="BH1152" s="150">
        <f t="shared" si="7"/>
        <v>0</v>
      </c>
      <c r="BI1152" s="150">
        <f t="shared" si="8"/>
        <v>0</v>
      </c>
      <c r="BJ1152" s="17" t="s">
        <v>86</v>
      </c>
      <c r="BK1152" s="150">
        <f t="shared" si="9"/>
        <v>0</v>
      </c>
      <c r="BL1152" s="17" t="s">
        <v>298</v>
      </c>
      <c r="BM1152" s="149" t="s">
        <v>3502</v>
      </c>
    </row>
    <row r="1153" spans="2:65" s="1" customFormat="1" ht="16.5" customHeight="1">
      <c r="B1153" s="32"/>
      <c r="C1153" s="137" t="s">
        <v>1163</v>
      </c>
      <c r="D1153" s="137" t="s">
        <v>201</v>
      </c>
      <c r="E1153" s="138" t="s">
        <v>1164</v>
      </c>
      <c r="F1153" s="139" t="s">
        <v>1165</v>
      </c>
      <c r="G1153" s="140" t="s">
        <v>296</v>
      </c>
      <c r="H1153" s="141">
        <v>7</v>
      </c>
      <c r="I1153" s="142"/>
      <c r="J1153" s="143">
        <f t="shared" si="0"/>
        <v>0</v>
      </c>
      <c r="K1153" s="144"/>
      <c r="L1153" s="32"/>
      <c r="M1153" s="145" t="s">
        <v>1</v>
      </c>
      <c r="N1153" s="146" t="s">
        <v>39</v>
      </c>
      <c r="P1153" s="147">
        <f t="shared" si="1"/>
        <v>0</v>
      </c>
      <c r="Q1153" s="147">
        <v>2.9E-4</v>
      </c>
      <c r="R1153" s="147">
        <f t="shared" si="2"/>
        <v>2.0300000000000001E-3</v>
      </c>
      <c r="S1153" s="147">
        <v>0</v>
      </c>
      <c r="T1153" s="148">
        <f t="shared" si="3"/>
        <v>0</v>
      </c>
      <c r="AR1153" s="149" t="s">
        <v>298</v>
      </c>
      <c r="AT1153" s="149" t="s">
        <v>201</v>
      </c>
      <c r="AU1153" s="149" t="s">
        <v>86</v>
      </c>
      <c r="AY1153" s="17" t="s">
        <v>199</v>
      </c>
      <c r="BE1153" s="150">
        <f t="shared" si="4"/>
        <v>0</v>
      </c>
      <c r="BF1153" s="150">
        <f t="shared" si="5"/>
        <v>0</v>
      </c>
      <c r="BG1153" s="150">
        <f t="shared" si="6"/>
        <v>0</v>
      </c>
      <c r="BH1153" s="150">
        <f t="shared" si="7"/>
        <v>0</v>
      </c>
      <c r="BI1153" s="150">
        <f t="shared" si="8"/>
        <v>0</v>
      </c>
      <c r="BJ1153" s="17" t="s">
        <v>86</v>
      </c>
      <c r="BK1153" s="150">
        <f t="shared" si="9"/>
        <v>0</v>
      </c>
      <c r="BL1153" s="17" t="s">
        <v>298</v>
      </c>
      <c r="BM1153" s="149" t="s">
        <v>3503</v>
      </c>
    </row>
    <row r="1154" spans="2:65" s="1" customFormat="1" ht="21.75" customHeight="1">
      <c r="B1154" s="32"/>
      <c r="C1154" s="137" t="s">
        <v>1167</v>
      </c>
      <c r="D1154" s="137" t="s">
        <v>201</v>
      </c>
      <c r="E1154" s="138" t="s">
        <v>1168</v>
      </c>
      <c r="F1154" s="139" t="s">
        <v>1169</v>
      </c>
      <c r="G1154" s="140" t="s">
        <v>296</v>
      </c>
      <c r="H1154" s="141">
        <v>1</v>
      </c>
      <c r="I1154" s="142"/>
      <c r="J1154" s="143">
        <f t="shared" si="0"/>
        <v>0</v>
      </c>
      <c r="K1154" s="144"/>
      <c r="L1154" s="32"/>
      <c r="M1154" s="145" t="s">
        <v>1</v>
      </c>
      <c r="N1154" s="146" t="s">
        <v>39</v>
      </c>
      <c r="P1154" s="147">
        <f t="shared" si="1"/>
        <v>0</v>
      </c>
      <c r="Q1154" s="147">
        <v>8.0000000000000007E-5</v>
      </c>
      <c r="R1154" s="147">
        <f t="shared" si="2"/>
        <v>8.0000000000000007E-5</v>
      </c>
      <c r="S1154" s="147">
        <v>0</v>
      </c>
      <c r="T1154" s="148">
        <f t="shared" si="3"/>
        <v>0</v>
      </c>
      <c r="AR1154" s="149" t="s">
        <v>298</v>
      </c>
      <c r="AT1154" s="149" t="s">
        <v>201</v>
      </c>
      <c r="AU1154" s="149" t="s">
        <v>86</v>
      </c>
      <c r="AY1154" s="17" t="s">
        <v>199</v>
      </c>
      <c r="BE1154" s="150">
        <f t="shared" si="4"/>
        <v>0</v>
      </c>
      <c r="BF1154" s="150">
        <f t="shared" si="5"/>
        <v>0</v>
      </c>
      <c r="BG1154" s="150">
        <f t="shared" si="6"/>
        <v>0</v>
      </c>
      <c r="BH1154" s="150">
        <f t="shared" si="7"/>
        <v>0</v>
      </c>
      <c r="BI1154" s="150">
        <f t="shared" si="8"/>
        <v>0</v>
      </c>
      <c r="BJ1154" s="17" t="s">
        <v>86</v>
      </c>
      <c r="BK1154" s="150">
        <f t="shared" si="9"/>
        <v>0</v>
      </c>
      <c r="BL1154" s="17" t="s">
        <v>298</v>
      </c>
      <c r="BM1154" s="149" t="s">
        <v>3504</v>
      </c>
    </row>
    <row r="1155" spans="2:65" s="1" customFormat="1" ht="21.75" customHeight="1">
      <c r="B1155" s="32"/>
      <c r="C1155" s="137" t="s">
        <v>1171</v>
      </c>
      <c r="D1155" s="137" t="s">
        <v>201</v>
      </c>
      <c r="E1155" s="138" t="s">
        <v>1172</v>
      </c>
      <c r="F1155" s="139" t="s">
        <v>1173</v>
      </c>
      <c r="G1155" s="140" t="s">
        <v>264</v>
      </c>
      <c r="H1155" s="141">
        <v>144</v>
      </c>
      <c r="I1155" s="142"/>
      <c r="J1155" s="143">
        <f t="shared" si="0"/>
        <v>0</v>
      </c>
      <c r="K1155" s="144"/>
      <c r="L1155" s="32"/>
      <c r="M1155" s="145" t="s">
        <v>1</v>
      </c>
      <c r="N1155" s="146" t="s">
        <v>39</v>
      </c>
      <c r="P1155" s="147">
        <f t="shared" si="1"/>
        <v>0</v>
      </c>
      <c r="Q1155" s="147">
        <v>0</v>
      </c>
      <c r="R1155" s="147">
        <f t="shared" si="2"/>
        <v>0</v>
      </c>
      <c r="S1155" s="147">
        <v>0</v>
      </c>
      <c r="T1155" s="148">
        <f t="shared" si="3"/>
        <v>0</v>
      </c>
      <c r="AR1155" s="149" t="s">
        <v>298</v>
      </c>
      <c r="AT1155" s="149" t="s">
        <v>201</v>
      </c>
      <c r="AU1155" s="149" t="s">
        <v>86</v>
      </c>
      <c r="AY1155" s="17" t="s">
        <v>199</v>
      </c>
      <c r="BE1155" s="150">
        <f t="shared" si="4"/>
        <v>0</v>
      </c>
      <c r="BF1155" s="150">
        <f t="shared" si="5"/>
        <v>0</v>
      </c>
      <c r="BG1155" s="150">
        <f t="shared" si="6"/>
        <v>0</v>
      </c>
      <c r="BH1155" s="150">
        <f t="shared" si="7"/>
        <v>0</v>
      </c>
      <c r="BI1155" s="150">
        <f t="shared" si="8"/>
        <v>0</v>
      </c>
      <c r="BJ1155" s="17" t="s">
        <v>86</v>
      </c>
      <c r="BK1155" s="150">
        <f t="shared" si="9"/>
        <v>0</v>
      </c>
      <c r="BL1155" s="17" t="s">
        <v>298</v>
      </c>
      <c r="BM1155" s="149" t="s">
        <v>3505</v>
      </c>
    </row>
    <row r="1156" spans="2:65" s="12" customFormat="1" ht="12">
      <c r="B1156" s="151"/>
      <c r="D1156" s="152" t="s">
        <v>207</v>
      </c>
      <c r="E1156" s="153" t="s">
        <v>1</v>
      </c>
      <c r="F1156" s="154" t="s">
        <v>1175</v>
      </c>
      <c r="H1156" s="155">
        <v>144</v>
      </c>
      <c r="I1156" s="156"/>
      <c r="L1156" s="151"/>
      <c r="M1156" s="157"/>
      <c r="T1156" s="158"/>
      <c r="AT1156" s="153" t="s">
        <v>207</v>
      </c>
      <c r="AU1156" s="153" t="s">
        <v>86</v>
      </c>
      <c r="AV1156" s="12" t="s">
        <v>86</v>
      </c>
      <c r="AW1156" s="12" t="s">
        <v>30</v>
      </c>
      <c r="AX1156" s="12" t="s">
        <v>73</v>
      </c>
      <c r="AY1156" s="153" t="s">
        <v>199</v>
      </c>
    </row>
    <row r="1157" spans="2:65" s="13" customFormat="1" ht="12">
      <c r="B1157" s="159"/>
      <c r="D1157" s="152" t="s">
        <v>207</v>
      </c>
      <c r="E1157" s="160" t="s">
        <v>1</v>
      </c>
      <c r="F1157" s="161" t="s">
        <v>209</v>
      </c>
      <c r="H1157" s="162">
        <v>144</v>
      </c>
      <c r="I1157" s="163"/>
      <c r="L1157" s="159"/>
      <c r="M1157" s="164"/>
      <c r="T1157" s="165"/>
      <c r="AT1157" s="160" t="s">
        <v>207</v>
      </c>
      <c r="AU1157" s="160" t="s">
        <v>86</v>
      </c>
      <c r="AV1157" s="13" t="s">
        <v>205</v>
      </c>
      <c r="AW1157" s="13" t="s">
        <v>30</v>
      </c>
      <c r="AX1157" s="13" t="s">
        <v>80</v>
      </c>
      <c r="AY1157" s="160" t="s">
        <v>199</v>
      </c>
    </row>
    <row r="1158" spans="2:65" s="1" customFormat="1" ht="16.5" customHeight="1">
      <c r="B1158" s="32"/>
      <c r="C1158" s="137" t="s">
        <v>1176</v>
      </c>
      <c r="D1158" s="137" t="s">
        <v>201</v>
      </c>
      <c r="E1158" s="138" t="s">
        <v>1177</v>
      </c>
      <c r="F1158" s="139" t="s">
        <v>1178</v>
      </c>
      <c r="G1158" s="140" t="s">
        <v>354</v>
      </c>
      <c r="H1158" s="141">
        <v>1</v>
      </c>
      <c r="I1158" s="142"/>
      <c r="J1158" s="143">
        <f>ROUND(I1158*H1158,2)</f>
        <v>0</v>
      </c>
      <c r="K1158" s="144"/>
      <c r="L1158" s="32"/>
      <c r="M1158" s="145" t="s">
        <v>1</v>
      </c>
      <c r="N1158" s="146" t="s">
        <v>39</v>
      </c>
      <c r="P1158" s="147">
        <f>O1158*H1158</f>
        <v>0</v>
      </c>
      <c r="Q1158" s="147">
        <v>0</v>
      </c>
      <c r="R1158" s="147">
        <f>Q1158*H1158</f>
        <v>0</v>
      </c>
      <c r="S1158" s="147">
        <v>0</v>
      </c>
      <c r="T1158" s="148">
        <f>S1158*H1158</f>
        <v>0</v>
      </c>
      <c r="AR1158" s="149" t="s">
        <v>1179</v>
      </c>
      <c r="AT1158" s="149" t="s">
        <v>201</v>
      </c>
      <c r="AU1158" s="149" t="s">
        <v>86</v>
      </c>
      <c r="AY1158" s="17" t="s">
        <v>199</v>
      </c>
      <c r="BE1158" s="150">
        <f>IF(N1158="základní",J1158,0)</f>
        <v>0</v>
      </c>
      <c r="BF1158" s="150">
        <f>IF(N1158="snížená",J1158,0)</f>
        <v>0</v>
      </c>
      <c r="BG1158" s="150">
        <f>IF(N1158="zákl. přenesená",J1158,0)</f>
        <v>0</v>
      </c>
      <c r="BH1158" s="150">
        <f>IF(N1158="sníž. přenesená",J1158,0)</f>
        <v>0</v>
      </c>
      <c r="BI1158" s="150">
        <f>IF(N1158="nulová",J1158,0)</f>
        <v>0</v>
      </c>
      <c r="BJ1158" s="17" t="s">
        <v>86</v>
      </c>
      <c r="BK1158" s="150">
        <f>ROUND(I1158*H1158,2)</f>
        <v>0</v>
      </c>
      <c r="BL1158" s="17" t="s">
        <v>1179</v>
      </c>
      <c r="BM1158" s="149" t="s">
        <v>3506</v>
      </c>
    </row>
    <row r="1159" spans="2:65" s="1" customFormat="1" ht="16.5" customHeight="1">
      <c r="B1159" s="32"/>
      <c r="C1159" s="137" t="s">
        <v>1181</v>
      </c>
      <c r="D1159" s="137" t="s">
        <v>201</v>
      </c>
      <c r="E1159" s="138" t="s">
        <v>1182</v>
      </c>
      <c r="F1159" s="139" t="s">
        <v>1183</v>
      </c>
      <c r="G1159" s="140" t="s">
        <v>354</v>
      </c>
      <c r="H1159" s="141">
        <v>1</v>
      </c>
      <c r="I1159" s="142"/>
      <c r="J1159" s="143">
        <f>ROUND(I1159*H1159,2)</f>
        <v>0</v>
      </c>
      <c r="K1159" s="144"/>
      <c r="L1159" s="32"/>
      <c r="M1159" s="145" t="s">
        <v>1</v>
      </c>
      <c r="N1159" s="146" t="s">
        <v>39</v>
      </c>
      <c r="P1159" s="147">
        <f>O1159*H1159</f>
        <v>0</v>
      </c>
      <c r="Q1159" s="147">
        <v>0</v>
      </c>
      <c r="R1159" s="147">
        <f>Q1159*H1159</f>
        <v>0</v>
      </c>
      <c r="S1159" s="147">
        <v>0</v>
      </c>
      <c r="T1159" s="148">
        <f>S1159*H1159</f>
        <v>0</v>
      </c>
      <c r="AR1159" s="149" t="s">
        <v>1179</v>
      </c>
      <c r="AT1159" s="149" t="s">
        <v>201</v>
      </c>
      <c r="AU1159" s="149" t="s">
        <v>86</v>
      </c>
      <c r="AY1159" s="17" t="s">
        <v>199</v>
      </c>
      <c r="BE1159" s="150">
        <f>IF(N1159="základní",J1159,0)</f>
        <v>0</v>
      </c>
      <c r="BF1159" s="150">
        <f>IF(N1159="snížená",J1159,0)</f>
        <v>0</v>
      </c>
      <c r="BG1159" s="150">
        <f>IF(N1159="zákl. přenesená",J1159,0)</f>
        <v>0</v>
      </c>
      <c r="BH1159" s="150">
        <f>IF(N1159="sníž. přenesená",J1159,0)</f>
        <v>0</v>
      </c>
      <c r="BI1159" s="150">
        <f>IF(N1159="nulová",J1159,0)</f>
        <v>0</v>
      </c>
      <c r="BJ1159" s="17" t="s">
        <v>86</v>
      </c>
      <c r="BK1159" s="150">
        <f>ROUND(I1159*H1159,2)</f>
        <v>0</v>
      </c>
      <c r="BL1159" s="17" t="s">
        <v>1179</v>
      </c>
      <c r="BM1159" s="149" t="s">
        <v>3507</v>
      </c>
    </row>
    <row r="1160" spans="2:65" s="1" customFormat="1" ht="16.5" customHeight="1">
      <c r="B1160" s="32"/>
      <c r="C1160" s="137" t="s">
        <v>1185</v>
      </c>
      <c r="D1160" s="137" t="s">
        <v>201</v>
      </c>
      <c r="E1160" s="138" t="s">
        <v>1186</v>
      </c>
      <c r="F1160" s="139" t="s">
        <v>1187</v>
      </c>
      <c r="G1160" s="140" t="s">
        <v>1188</v>
      </c>
      <c r="H1160" s="141">
        <v>8</v>
      </c>
      <c r="I1160" s="142"/>
      <c r="J1160" s="143">
        <f>ROUND(I1160*H1160,2)</f>
        <v>0</v>
      </c>
      <c r="K1160" s="144"/>
      <c r="L1160" s="32"/>
      <c r="M1160" s="145" t="s">
        <v>1</v>
      </c>
      <c r="N1160" s="146" t="s">
        <v>39</v>
      </c>
      <c r="P1160" s="147">
        <f>O1160*H1160</f>
        <v>0</v>
      </c>
      <c r="Q1160" s="147">
        <v>0</v>
      </c>
      <c r="R1160" s="147">
        <f>Q1160*H1160</f>
        <v>0</v>
      </c>
      <c r="S1160" s="147">
        <v>0</v>
      </c>
      <c r="T1160" s="148">
        <f>S1160*H1160</f>
        <v>0</v>
      </c>
      <c r="AR1160" s="149" t="s">
        <v>1179</v>
      </c>
      <c r="AT1160" s="149" t="s">
        <v>201</v>
      </c>
      <c r="AU1160" s="149" t="s">
        <v>86</v>
      </c>
      <c r="AY1160" s="17" t="s">
        <v>199</v>
      </c>
      <c r="BE1160" s="150">
        <f>IF(N1160="základní",J1160,0)</f>
        <v>0</v>
      </c>
      <c r="BF1160" s="150">
        <f>IF(N1160="snížená",J1160,0)</f>
        <v>0</v>
      </c>
      <c r="BG1160" s="150">
        <f>IF(N1160="zákl. přenesená",J1160,0)</f>
        <v>0</v>
      </c>
      <c r="BH1160" s="150">
        <f>IF(N1160="sníž. přenesená",J1160,0)</f>
        <v>0</v>
      </c>
      <c r="BI1160" s="150">
        <f>IF(N1160="nulová",J1160,0)</f>
        <v>0</v>
      </c>
      <c r="BJ1160" s="17" t="s">
        <v>86</v>
      </c>
      <c r="BK1160" s="150">
        <f>ROUND(I1160*H1160,2)</f>
        <v>0</v>
      </c>
      <c r="BL1160" s="17" t="s">
        <v>1179</v>
      </c>
      <c r="BM1160" s="149" t="s">
        <v>3508</v>
      </c>
    </row>
    <row r="1161" spans="2:65" s="12" customFormat="1" ht="12">
      <c r="B1161" s="151"/>
      <c r="D1161" s="152" t="s">
        <v>207</v>
      </c>
      <c r="E1161" s="153" t="s">
        <v>1</v>
      </c>
      <c r="F1161" s="154" t="s">
        <v>1150</v>
      </c>
      <c r="H1161" s="155">
        <v>8</v>
      </c>
      <c r="I1161" s="156"/>
      <c r="L1161" s="151"/>
      <c r="M1161" s="157"/>
      <c r="T1161" s="158"/>
      <c r="AT1161" s="153" t="s">
        <v>207</v>
      </c>
      <c r="AU1161" s="153" t="s">
        <v>86</v>
      </c>
      <c r="AV1161" s="12" t="s">
        <v>86</v>
      </c>
      <c r="AW1161" s="12" t="s">
        <v>30</v>
      </c>
      <c r="AX1161" s="12" t="s">
        <v>73</v>
      </c>
      <c r="AY1161" s="153" t="s">
        <v>199</v>
      </c>
    </row>
    <row r="1162" spans="2:65" s="13" customFormat="1" ht="12">
      <c r="B1162" s="159"/>
      <c r="D1162" s="152" t="s">
        <v>207</v>
      </c>
      <c r="E1162" s="160" t="s">
        <v>1</v>
      </c>
      <c r="F1162" s="161" t="s">
        <v>1190</v>
      </c>
      <c r="H1162" s="162">
        <v>8</v>
      </c>
      <c r="I1162" s="163"/>
      <c r="L1162" s="159"/>
      <c r="M1162" s="164"/>
      <c r="T1162" s="165"/>
      <c r="AT1162" s="160" t="s">
        <v>207</v>
      </c>
      <c r="AU1162" s="160" t="s">
        <v>86</v>
      </c>
      <c r="AV1162" s="13" t="s">
        <v>205</v>
      </c>
      <c r="AW1162" s="13" t="s">
        <v>30</v>
      </c>
      <c r="AX1162" s="13" t="s">
        <v>80</v>
      </c>
      <c r="AY1162" s="160" t="s">
        <v>199</v>
      </c>
    </row>
    <row r="1163" spans="2:65" s="1" customFormat="1" ht="24.25" customHeight="1">
      <c r="B1163" s="32"/>
      <c r="C1163" s="137" t="s">
        <v>1191</v>
      </c>
      <c r="D1163" s="137" t="s">
        <v>201</v>
      </c>
      <c r="E1163" s="138" t="s">
        <v>1192</v>
      </c>
      <c r="F1163" s="139" t="s">
        <v>1193</v>
      </c>
      <c r="G1163" s="140" t="s">
        <v>247</v>
      </c>
      <c r="H1163" s="141">
        <v>0.2</v>
      </c>
      <c r="I1163" s="142"/>
      <c r="J1163" s="143">
        <f>ROUND(I1163*H1163,2)</f>
        <v>0</v>
      </c>
      <c r="K1163" s="144"/>
      <c r="L1163" s="32"/>
      <c r="M1163" s="145" t="s">
        <v>1</v>
      </c>
      <c r="N1163" s="146" t="s">
        <v>39</v>
      </c>
      <c r="P1163" s="147">
        <f>O1163*H1163</f>
        <v>0</v>
      </c>
      <c r="Q1163" s="147">
        <v>0</v>
      </c>
      <c r="R1163" s="147">
        <f>Q1163*H1163</f>
        <v>0</v>
      </c>
      <c r="S1163" s="147">
        <v>0</v>
      </c>
      <c r="T1163" s="148">
        <f>S1163*H1163</f>
        <v>0</v>
      </c>
      <c r="AR1163" s="149" t="s">
        <v>298</v>
      </c>
      <c r="AT1163" s="149" t="s">
        <v>201</v>
      </c>
      <c r="AU1163" s="149" t="s">
        <v>86</v>
      </c>
      <c r="AY1163" s="17" t="s">
        <v>199</v>
      </c>
      <c r="BE1163" s="150">
        <f>IF(N1163="základní",J1163,0)</f>
        <v>0</v>
      </c>
      <c r="BF1163" s="150">
        <f>IF(N1163="snížená",J1163,0)</f>
        <v>0</v>
      </c>
      <c r="BG1163" s="150">
        <f>IF(N1163="zákl. přenesená",J1163,0)</f>
        <v>0</v>
      </c>
      <c r="BH1163" s="150">
        <f>IF(N1163="sníž. přenesená",J1163,0)</f>
        <v>0</v>
      </c>
      <c r="BI1163" s="150">
        <f>IF(N1163="nulová",J1163,0)</f>
        <v>0</v>
      </c>
      <c r="BJ1163" s="17" t="s">
        <v>86</v>
      </c>
      <c r="BK1163" s="150">
        <f>ROUND(I1163*H1163,2)</f>
        <v>0</v>
      </c>
      <c r="BL1163" s="17" t="s">
        <v>298</v>
      </c>
      <c r="BM1163" s="149" t="s">
        <v>3509</v>
      </c>
    </row>
    <row r="1164" spans="2:65" s="11" customFormat="1" ht="23" customHeight="1">
      <c r="B1164" s="125"/>
      <c r="D1164" s="126" t="s">
        <v>72</v>
      </c>
      <c r="E1164" s="135" t="s">
        <v>1195</v>
      </c>
      <c r="F1164" s="135" t="s">
        <v>1196</v>
      </c>
      <c r="I1164" s="128"/>
      <c r="J1164" s="136">
        <f>BK1164</f>
        <v>0</v>
      </c>
      <c r="L1164" s="125"/>
      <c r="M1164" s="130"/>
      <c r="P1164" s="131">
        <f>SUM(P1165:P1232)</f>
        <v>0</v>
      </c>
      <c r="R1164" s="131">
        <f>SUM(R1165:R1232)</f>
        <v>0.14285000000000003</v>
      </c>
      <c r="T1164" s="132">
        <f>SUM(T1165:T1232)</f>
        <v>0</v>
      </c>
      <c r="AR1164" s="126" t="s">
        <v>86</v>
      </c>
      <c r="AT1164" s="133" t="s">
        <v>72</v>
      </c>
      <c r="AU1164" s="133" t="s">
        <v>80</v>
      </c>
      <c r="AY1164" s="126" t="s">
        <v>199</v>
      </c>
      <c r="BK1164" s="134">
        <f>SUM(BK1165:BK1232)</f>
        <v>0</v>
      </c>
    </row>
    <row r="1165" spans="2:65" s="1" customFormat="1" ht="24.25" customHeight="1">
      <c r="B1165" s="32"/>
      <c r="C1165" s="137" t="s">
        <v>1197</v>
      </c>
      <c r="D1165" s="137" t="s">
        <v>201</v>
      </c>
      <c r="E1165" s="138" t="s">
        <v>1198</v>
      </c>
      <c r="F1165" s="139" t="s">
        <v>1199</v>
      </c>
      <c r="G1165" s="140" t="s">
        <v>264</v>
      </c>
      <c r="H1165" s="141">
        <v>71</v>
      </c>
      <c r="I1165" s="142"/>
      <c r="J1165" s="143">
        <f>ROUND(I1165*H1165,2)</f>
        <v>0</v>
      </c>
      <c r="K1165" s="144"/>
      <c r="L1165" s="32"/>
      <c r="M1165" s="145" t="s">
        <v>1</v>
      </c>
      <c r="N1165" s="146" t="s">
        <v>39</v>
      </c>
      <c r="P1165" s="147">
        <f>O1165*H1165</f>
        <v>0</v>
      </c>
      <c r="Q1165" s="147">
        <v>2.0000000000000001E-4</v>
      </c>
      <c r="R1165" s="147">
        <f>Q1165*H1165</f>
        <v>1.4200000000000001E-2</v>
      </c>
      <c r="S1165" s="147">
        <v>0</v>
      </c>
      <c r="T1165" s="148">
        <f>S1165*H1165</f>
        <v>0</v>
      </c>
      <c r="AR1165" s="149" t="s">
        <v>298</v>
      </c>
      <c r="AT1165" s="149" t="s">
        <v>201</v>
      </c>
      <c r="AU1165" s="149" t="s">
        <v>86</v>
      </c>
      <c r="AY1165" s="17" t="s">
        <v>199</v>
      </c>
      <c r="BE1165" s="150">
        <f>IF(N1165="základní",J1165,0)</f>
        <v>0</v>
      </c>
      <c r="BF1165" s="150">
        <f>IF(N1165="snížená",J1165,0)</f>
        <v>0</v>
      </c>
      <c r="BG1165" s="150">
        <f>IF(N1165="zákl. přenesená",J1165,0)</f>
        <v>0</v>
      </c>
      <c r="BH1165" s="150">
        <f>IF(N1165="sníž. přenesená",J1165,0)</f>
        <v>0</v>
      </c>
      <c r="BI1165" s="150">
        <f>IF(N1165="nulová",J1165,0)</f>
        <v>0</v>
      </c>
      <c r="BJ1165" s="17" t="s">
        <v>86</v>
      </c>
      <c r="BK1165" s="150">
        <f>ROUND(I1165*H1165,2)</f>
        <v>0</v>
      </c>
      <c r="BL1165" s="17" t="s">
        <v>298</v>
      </c>
      <c r="BM1165" s="149" t="s">
        <v>3510</v>
      </c>
    </row>
    <row r="1166" spans="2:65" s="12" customFormat="1" ht="12">
      <c r="B1166" s="151"/>
      <c r="D1166" s="152" t="s">
        <v>207</v>
      </c>
      <c r="E1166" s="153" t="s">
        <v>1</v>
      </c>
      <c r="F1166" s="154" t="s">
        <v>1201</v>
      </c>
      <c r="H1166" s="155">
        <v>71</v>
      </c>
      <c r="I1166" s="156"/>
      <c r="L1166" s="151"/>
      <c r="M1166" s="157"/>
      <c r="T1166" s="158"/>
      <c r="AT1166" s="153" t="s">
        <v>207</v>
      </c>
      <c r="AU1166" s="153" t="s">
        <v>86</v>
      </c>
      <c r="AV1166" s="12" t="s">
        <v>86</v>
      </c>
      <c r="AW1166" s="12" t="s">
        <v>30</v>
      </c>
      <c r="AX1166" s="12" t="s">
        <v>73</v>
      </c>
      <c r="AY1166" s="153" t="s">
        <v>199</v>
      </c>
    </row>
    <row r="1167" spans="2:65" s="13" customFormat="1" ht="12">
      <c r="B1167" s="159"/>
      <c r="D1167" s="152" t="s">
        <v>207</v>
      </c>
      <c r="E1167" s="160" t="s">
        <v>1</v>
      </c>
      <c r="F1167" s="161" t="s">
        <v>209</v>
      </c>
      <c r="H1167" s="162">
        <v>71</v>
      </c>
      <c r="I1167" s="163"/>
      <c r="L1167" s="159"/>
      <c r="M1167" s="164"/>
      <c r="T1167" s="165"/>
      <c r="AT1167" s="160" t="s">
        <v>207</v>
      </c>
      <c r="AU1167" s="160" t="s">
        <v>86</v>
      </c>
      <c r="AV1167" s="13" t="s">
        <v>205</v>
      </c>
      <c r="AW1167" s="13" t="s">
        <v>30</v>
      </c>
      <c r="AX1167" s="13" t="s">
        <v>80</v>
      </c>
      <c r="AY1167" s="160" t="s">
        <v>199</v>
      </c>
    </row>
    <row r="1168" spans="2:65" s="1" customFormat="1" ht="24.25" customHeight="1">
      <c r="B1168" s="32"/>
      <c r="C1168" s="137" t="s">
        <v>1202</v>
      </c>
      <c r="D1168" s="137" t="s">
        <v>201</v>
      </c>
      <c r="E1168" s="138" t="s">
        <v>1203</v>
      </c>
      <c r="F1168" s="139" t="s">
        <v>1204</v>
      </c>
      <c r="G1168" s="140" t="s">
        <v>264</v>
      </c>
      <c r="H1168" s="141">
        <v>27</v>
      </c>
      <c r="I1168" s="142"/>
      <c r="J1168" s="143">
        <f>ROUND(I1168*H1168,2)</f>
        <v>0</v>
      </c>
      <c r="K1168" s="144"/>
      <c r="L1168" s="32"/>
      <c r="M1168" s="145" t="s">
        <v>1</v>
      </c>
      <c r="N1168" s="146" t="s">
        <v>39</v>
      </c>
      <c r="P1168" s="147">
        <f>O1168*H1168</f>
        <v>0</v>
      </c>
      <c r="Q1168" s="147">
        <v>3.4000000000000002E-4</v>
      </c>
      <c r="R1168" s="147">
        <f>Q1168*H1168</f>
        <v>9.1800000000000007E-3</v>
      </c>
      <c r="S1168" s="147">
        <v>0</v>
      </c>
      <c r="T1168" s="148">
        <f>S1168*H1168</f>
        <v>0</v>
      </c>
      <c r="AR1168" s="149" t="s">
        <v>298</v>
      </c>
      <c r="AT1168" s="149" t="s">
        <v>201</v>
      </c>
      <c r="AU1168" s="149" t="s">
        <v>86</v>
      </c>
      <c r="AY1168" s="17" t="s">
        <v>199</v>
      </c>
      <c r="BE1168" s="150">
        <f>IF(N1168="základní",J1168,0)</f>
        <v>0</v>
      </c>
      <c r="BF1168" s="150">
        <f>IF(N1168="snížená",J1168,0)</f>
        <v>0</v>
      </c>
      <c r="BG1168" s="150">
        <f>IF(N1168="zákl. přenesená",J1168,0)</f>
        <v>0</v>
      </c>
      <c r="BH1168" s="150">
        <f>IF(N1168="sníž. přenesená",J1168,0)</f>
        <v>0</v>
      </c>
      <c r="BI1168" s="150">
        <f>IF(N1168="nulová",J1168,0)</f>
        <v>0</v>
      </c>
      <c r="BJ1168" s="17" t="s">
        <v>86</v>
      </c>
      <c r="BK1168" s="150">
        <f>ROUND(I1168*H1168,2)</f>
        <v>0</v>
      </c>
      <c r="BL1168" s="17" t="s">
        <v>298</v>
      </c>
      <c r="BM1168" s="149" t="s">
        <v>3511</v>
      </c>
    </row>
    <row r="1169" spans="2:65" s="12" customFormat="1" ht="12">
      <c r="B1169" s="151"/>
      <c r="D1169" s="152" t="s">
        <v>207</v>
      </c>
      <c r="E1169" s="153" t="s">
        <v>1</v>
      </c>
      <c r="F1169" s="154" t="s">
        <v>1206</v>
      </c>
      <c r="H1169" s="155">
        <v>27</v>
      </c>
      <c r="I1169" s="156"/>
      <c r="L1169" s="151"/>
      <c r="M1169" s="157"/>
      <c r="T1169" s="158"/>
      <c r="AT1169" s="153" t="s">
        <v>207</v>
      </c>
      <c r="AU1169" s="153" t="s">
        <v>86</v>
      </c>
      <c r="AV1169" s="12" t="s">
        <v>86</v>
      </c>
      <c r="AW1169" s="12" t="s">
        <v>30</v>
      </c>
      <c r="AX1169" s="12" t="s">
        <v>73</v>
      </c>
      <c r="AY1169" s="153" t="s">
        <v>199</v>
      </c>
    </row>
    <row r="1170" spans="2:65" s="13" customFormat="1" ht="12">
      <c r="B1170" s="159"/>
      <c r="D1170" s="152" t="s">
        <v>207</v>
      </c>
      <c r="E1170" s="160" t="s">
        <v>1</v>
      </c>
      <c r="F1170" s="161" t="s">
        <v>209</v>
      </c>
      <c r="H1170" s="162">
        <v>27</v>
      </c>
      <c r="I1170" s="163"/>
      <c r="L1170" s="159"/>
      <c r="M1170" s="164"/>
      <c r="T1170" s="165"/>
      <c r="AT1170" s="160" t="s">
        <v>207</v>
      </c>
      <c r="AU1170" s="160" t="s">
        <v>86</v>
      </c>
      <c r="AV1170" s="13" t="s">
        <v>205</v>
      </c>
      <c r="AW1170" s="13" t="s">
        <v>30</v>
      </c>
      <c r="AX1170" s="13" t="s">
        <v>80</v>
      </c>
      <c r="AY1170" s="160" t="s">
        <v>199</v>
      </c>
    </row>
    <row r="1171" spans="2:65" s="1" customFormat="1" ht="24.25" customHeight="1">
      <c r="B1171" s="32"/>
      <c r="C1171" s="137" t="s">
        <v>1207</v>
      </c>
      <c r="D1171" s="137" t="s">
        <v>201</v>
      </c>
      <c r="E1171" s="138" t="s">
        <v>1208</v>
      </c>
      <c r="F1171" s="139" t="s">
        <v>1209</v>
      </c>
      <c r="G1171" s="140" t="s">
        <v>264</v>
      </c>
      <c r="H1171" s="141">
        <v>29</v>
      </c>
      <c r="I1171" s="142"/>
      <c r="J1171" s="143">
        <f>ROUND(I1171*H1171,2)</f>
        <v>0</v>
      </c>
      <c r="K1171" s="144"/>
      <c r="L1171" s="32"/>
      <c r="M1171" s="145" t="s">
        <v>1</v>
      </c>
      <c r="N1171" s="146" t="s">
        <v>39</v>
      </c>
      <c r="P1171" s="147">
        <f>O1171*H1171</f>
        <v>0</v>
      </c>
      <c r="Q1171" s="147">
        <v>5.9000000000000003E-4</v>
      </c>
      <c r="R1171" s="147">
        <f>Q1171*H1171</f>
        <v>1.711E-2</v>
      </c>
      <c r="S1171" s="147">
        <v>0</v>
      </c>
      <c r="T1171" s="148">
        <f>S1171*H1171</f>
        <v>0</v>
      </c>
      <c r="AR1171" s="149" t="s">
        <v>298</v>
      </c>
      <c r="AT1171" s="149" t="s">
        <v>201</v>
      </c>
      <c r="AU1171" s="149" t="s">
        <v>86</v>
      </c>
      <c r="AY1171" s="17" t="s">
        <v>199</v>
      </c>
      <c r="BE1171" s="150">
        <f>IF(N1171="základní",J1171,0)</f>
        <v>0</v>
      </c>
      <c r="BF1171" s="150">
        <f>IF(N1171="snížená",J1171,0)</f>
        <v>0</v>
      </c>
      <c r="BG1171" s="150">
        <f>IF(N1171="zákl. přenesená",J1171,0)</f>
        <v>0</v>
      </c>
      <c r="BH1171" s="150">
        <f>IF(N1171="sníž. přenesená",J1171,0)</f>
        <v>0</v>
      </c>
      <c r="BI1171" s="150">
        <f>IF(N1171="nulová",J1171,0)</f>
        <v>0</v>
      </c>
      <c r="BJ1171" s="17" t="s">
        <v>86</v>
      </c>
      <c r="BK1171" s="150">
        <f>ROUND(I1171*H1171,2)</f>
        <v>0</v>
      </c>
      <c r="BL1171" s="17" t="s">
        <v>298</v>
      </c>
      <c r="BM1171" s="149" t="s">
        <v>3512</v>
      </c>
    </row>
    <row r="1172" spans="2:65" s="12" customFormat="1" ht="12">
      <c r="B1172" s="151"/>
      <c r="D1172" s="152" t="s">
        <v>207</v>
      </c>
      <c r="E1172" s="153" t="s">
        <v>1</v>
      </c>
      <c r="F1172" s="154" t="s">
        <v>1211</v>
      </c>
      <c r="H1172" s="155">
        <v>29</v>
      </c>
      <c r="I1172" s="156"/>
      <c r="L1172" s="151"/>
      <c r="M1172" s="157"/>
      <c r="T1172" s="158"/>
      <c r="AT1172" s="153" t="s">
        <v>207</v>
      </c>
      <c r="AU1172" s="153" t="s">
        <v>86</v>
      </c>
      <c r="AV1172" s="12" t="s">
        <v>86</v>
      </c>
      <c r="AW1172" s="12" t="s">
        <v>30</v>
      </c>
      <c r="AX1172" s="12" t="s">
        <v>73</v>
      </c>
      <c r="AY1172" s="153" t="s">
        <v>199</v>
      </c>
    </row>
    <row r="1173" spans="2:65" s="13" customFormat="1" ht="12">
      <c r="B1173" s="159"/>
      <c r="D1173" s="152" t="s">
        <v>207</v>
      </c>
      <c r="E1173" s="160" t="s">
        <v>1</v>
      </c>
      <c r="F1173" s="161" t="s">
        <v>209</v>
      </c>
      <c r="H1173" s="162">
        <v>29</v>
      </c>
      <c r="I1173" s="163"/>
      <c r="L1173" s="159"/>
      <c r="M1173" s="164"/>
      <c r="T1173" s="165"/>
      <c r="AT1173" s="160" t="s">
        <v>207</v>
      </c>
      <c r="AU1173" s="160" t="s">
        <v>86</v>
      </c>
      <c r="AV1173" s="13" t="s">
        <v>205</v>
      </c>
      <c r="AW1173" s="13" t="s">
        <v>30</v>
      </c>
      <c r="AX1173" s="13" t="s">
        <v>80</v>
      </c>
      <c r="AY1173" s="160" t="s">
        <v>199</v>
      </c>
    </row>
    <row r="1174" spans="2:65" s="1" customFormat="1" ht="24.25" customHeight="1">
      <c r="B1174" s="32"/>
      <c r="C1174" s="137" t="s">
        <v>1212</v>
      </c>
      <c r="D1174" s="137" t="s">
        <v>201</v>
      </c>
      <c r="E1174" s="138" t="s">
        <v>1213</v>
      </c>
      <c r="F1174" s="139" t="s">
        <v>1214</v>
      </c>
      <c r="G1174" s="140" t="s">
        <v>264</v>
      </c>
      <c r="H1174" s="141">
        <v>37</v>
      </c>
      <c r="I1174" s="142"/>
      <c r="J1174" s="143">
        <f>ROUND(I1174*H1174,2)</f>
        <v>0</v>
      </c>
      <c r="K1174" s="144"/>
      <c r="L1174" s="32"/>
      <c r="M1174" s="145" t="s">
        <v>1</v>
      </c>
      <c r="N1174" s="146" t="s">
        <v>39</v>
      </c>
      <c r="P1174" s="147">
        <f>O1174*H1174</f>
        <v>0</v>
      </c>
      <c r="Q1174" s="147">
        <v>7.3999999999999999E-4</v>
      </c>
      <c r="R1174" s="147">
        <f>Q1174*H1174</f>
        <v>2.7379999999999998E-2</v>
      </c>
      <c r="S1174" s="147">
        <v>0</v>
      </c>
      <c r="T1174" s="148">
        <f>S1174*H1174</f>
        <v>0</v>
      </c>
      <c r="AR1174" s="149" t="s">
        <v>298</v>
      </c>
      <c r="AT1174" s="149" t="s">
        <v>201</v>
      </c>
      <c r="AU1174" s="149" t="s">
        <v>86</v>
      </c>
      <c r="AY1174" s="17" t="s">
        <v>199</v>
      </c>
      <c r="BE1174" s="150">
        <f>IF(N1174="základní",J1174,0)</f>
        <v>0</v>
      </c>
      <c r="BF1174" s="150">
        <f>IF(N1174="snížená",J1174,0)</f>
        <v>0</v>
      </c>
      <c r="BG1174" s="150">
        <f>IF(N1174="zákl. přenesená",J1174,0)</f>
        <v>0</v>
      </c>
      <c r="BH1174" s="150">
        <f>IF(N1174="sníž. přenesená",J1174,0)</f>
        <v>0</v>
      </c>
      <c r="BI1174" s="150">
        <f>IF(N1174="nulová",J1174,0)</f>
        <v>0</v>
      </c>
      <c r="BJ1174" s="17" t="s">
        <v>86</v>
      </c>
      <c r="BK1174" s="150">
        <f>ROUND(I1174*H1174,2)</f>
        <v>0</v>
      </c>
      <c r="BL1174" s="17" t="s">
        <v>298</v>
      </c>
      <c r="BM1174" s="149" t="s">
        <v>3513</v>
      </c>
    </row>
    <row r="1175" spans="2:65" s="12" customFormat="1" ht="12">
      <c r="B1175" s="151"/>
      <c r="D1175" s="152" t="s">
        <v>207</v>
      </c>
      <c r="E1175" s="153" t="s">
        <v>1</v>
      </c>
      <c r="F1175" s="154" t="s">
        <v>1216</v>
      </c>
      <c r="H1175" s="155">
        <v>37</v>
      </c>
      <c r="I1175" s="156"/>
      <c r="L1175" s="151"/>
      <c r="M1175" s="157"/>
      <c r="T1175" s="158"/>
      <c r="AT1175" s="153" t="s">
        <v>207</v>
      </c>
      <c r="AU1175" s="153" t="s">
        <v>86</v>
      </c>
      <c r="AV1175" s="12" t="s">
        <v>86</v>
      </c>
      <c r="AW1175" s="12" t="s">
        <v>30</v>
      </c>
      <c r="AX1175" s="12" t="s">
        <v>73</v>
      </c>
      <c r="AY1175" s="153" t="s">
        <v>199</v>
      </c>
    </row>
    <row r="1176" spans="2:65" s="13" customFormat="1" ht="12">
      <c r="B1176" s="159"/>
      <c r="D1176" s="152" t="s">
        <v>207</v>
      </c>
      <c r="E1176" s="160" t="s">
        <v>1</v>
      </c>
      <c r="F1176" s="161" t="s">
        <v>209</v>
      </c>
      <c r="H1176" s="162">
        <v>37</v>
      </c>
      <c r="I1176" s="163"/>
      <c r="L1176" s="159"/>
      <c r="M1176" s="164"/>
      <c r="T1176" s="165"/>
      <c r="AT1176" s="160" t="s">
        <v>207</v>
      </c>
      <c r="AU1176" s="160" t="s">
        <v>86</v>
      </c>
      <c r="AV1176" s="13" t="s">
        <v>205</v>
      </c>
      <c r="AW1176" s="13" t="s">
        <v>30</v>
      </c>
      <c r="AX1176" s="13" t="s">
        <v>80</v>
      </c>
      <c r="AY1176" s="160" t="s">
        <v>199</v>
      </c>
    </row>
    <row r="1177" spans="2:65" s="1" customFormat="1" ht="38" customHeight="1">
      <c r="B1177" s="32"/>
      <c r="C1177" s="137" t="s">
        <v>1217</v>
      </c>
      <c r="D1177" s="137" t="s">
        <v>201</v>
      </c>
      <c r="E1177" s="138" t="s">
        <v>1218</v>
      </c>
      <c r="F1177" s="139" t="s">
        <v>1219</v>
      </c>
      <c r="G1177" s="140" t="s">
        <v>264</v>
      </c>
      <c r="H1177" s="141">
        <v>71</v>
      </c>
      <c r="I1177" s="142"/>
      <c r="J1177" s="143">
        <f>ROUND(I1177*H1177,2)</f>
        <v>0</v>
      </c>
      <c r="K1177" s="144"/>
      <c r="L1177" s="32"/>
      <c r="M1177" s="145" t="s">
        <v>1</v>
      </c>
      <c r="N1177" s="146" t="s">
        <v>39</v>
      </c>
      <c r="P1177" s="147">
        <f>O1177*H1177</f>
        <v>0</v>
      </c>
      <c r="Q1177" s="147">
        <v>6.9999999999999994E-5</v>
      </c>
      <c r="R1177" s="147">
        <f>Q1177*H1177</f>
        <v>4.9699999999999996E-3</v>
      </c>
      <c r="S1177" s="147">
        <v>0</v>
      </c>
      <c r="T1177" s="148">
        <f>S1177*H1177</f>
        <v>0</v>
      </c>
      <c r="AR1177" s="149" t="s">
        <v>298</v>
      </c>
      <c r="AT1177" s="149" t="s">
        <v>201</v>
      </c>
      <c r="AU1177" s="149" t="s">
        <v>86</v>
      </c>
      <c r="AY1177" s="17" t="s">
        <v>199</v>
      </c>
      <c r="BE1177" s="150">
        <f>IF(N1177="základní",J1177,0)</f>
        <v>0</v>
      </c>
      <c r="BF1177" s="150">
        <f>IF(N1177="snížená",J1177,0)</f>
        <v>0</v>
      </c>
      <c r="BG1177" s="150">
        <f>IF(N1177="zákl. přenesená",J1177,0)</f>
        <v>0</v>
      </c>
      <c r="BH1177" s="150">
        <f>IF(N1177="sníž. přenesená",J1177,0)</f>
        <v>0</v>
      </c>
      <c r="BI1177" s="150">
        <f>IF(N1177="nulová",J1177,0)</f>
        <v>0</v>
      </c>
      <c r="BJ1177" s="17" t="s">
        <v>86</v>
      </c>
      <c r="BK1177" s="150">
        <f>ROUND(I1177*H1177,2)</f>
        <v>0</v>
      </c>
      <c r="BL1177" s="17" t="s">
        <v>298</v>
      </c>
      <c r="BM1177" s="149" t="s">
        <v>3514</v>
      </c>
    </row>
    <row r="1178" spans="2:65" s="12" customFormat="1" ht="12">
      <c r="B1178" s="151"/>
      <c r="D1178" s="152" t="s">
        <v>207</v>
      </c>
      <c r="E1178" s="153" t="s">
        <v>1</v>
      </c>
      <c r="F1178" s="154" t="s">
        <v>1201</v>
      </c>
      <c r="H1178" s="155">
        <v>71</v>
      </c>
      <c r="I1178" s="156"/>
      <c r="L1178" s="151"/>
      <c r="M1178" s="157"/>
      <c r="T1178" s="158"/>
      <c r="AT1178" s="153" t="s">
        <v>207</v>
      </c>
      <c r="AU1178" s="153" t="s">
        <v>86</v>
      </c>
      <c r="AV1178" s="12" t="s">
        <v>86</v>
      </c>
      <c r="AW1178" s="12" t="s">
        <v>30</v>
      </c>
      <c r="AX1178" s="12" t="s">
        <v>73</v>
      </c>
      <c r="AY1178" s="153" t="s">
        <v>199</v>
      </c>
    </row>
    <row r="1179" spans="2:65" s="13" customFormat="1" ht="12">
      <c r="B1179" s="159"/>
      <c r="D1179" s="152" t="s">
        <v>207</v>
      </c>
      <c r="E1179" s="160" t="s">
        <v>1</v>
      </c>
      <c r="F1179" s="161" t="s">
        <v>209</v>
      </c>
      <c r="H1179" s="162">
        <v>71</v>
      </c>
      <c r="I1179" s="163"/>
      <c r="L1179" s="159"/>
      <c r="M1179" s="164"/>
      <c r="T1179" s="165"/>
      <c r="AT1179" s="160" t="s">
        <v>207</v>
      </c>
      <c r="AU1179" s="160" t="s">
        <v>86</v>
      </c>
      <c r="AV1179" s="13" t="s">
        <v>205</v>
      </c>
      <c r="AW1179" s="13" t="s">
        <v>30</v>
      </c>
      <c r="AX1179" s="13" t="s">
        <v>80</v>
      </c>
      <c r="AY1179" s="160" t="s">
        <v>199</v>
      </c>
    </row>
    <row r="1180" spans="2:65" s="1" customFormat="1" ht="38" customHeight="1">
      <c r="B1180" s="32"/>
      <c r="C1180" s="137" t="s">
        <v>1221</v>
      </c>
      <c r="D1180" s="137" t="s">
        <v>201</v>
      </c>
      <c r="E1180" s="138" t="s">
        <v>1222</v>
      </c>
      <c r="F1180" s="139" t="s">
        <v>1223</v>
      </c>
      <c r="G1180" s="140" t="s">
        <v>264</v>
      </c>
      <c r="H1180" s="141">
        <v>62</v>
      </c>
      <c r="I1180" s="142"/>
      <c r="J1180" s="143">
        <f>ROUND(I1180*H1180,2)</f>
        <v>0</v>
      </c>
      <c r="K1180" s="144"/>
      <c r="L1180" s="32"/>
      <c r="M1180" s="145" t="s">
        <v>1</v>
      </c>
      <c r="N1180" s="146" t="s">
        <v>39</v>
      </c>
      <c r="P1180" s="147">
        <f>O1180*H1180</f>
        <v>0</v>
      </c>
      <c r="Q1180" s="147">
        <v>9.0000000000000006E-5</v>
      </c>
      <c r="R1180" s="147">
        <f>Q1180*H1180</f>
        <v>5.5800000000000008E-3</v>
      </c>
      <c r="S1180" s="147">
        <v>0</v>
      </c>
      <c r="T1180" s="148">
        <f>S1180*H1180</f>
        <v>0</v>
      </c>
      <c r="AR1180" s="149" t="s">
        <v>298</v>
      </c>
      <c r="AT1180" s="149" t="s">
        <v>201</v>
      </c>
      <c r="AU1180" s="149" t="s">
        <v>86</v>
      </c>
      <c r="AY1180" s="17" t="s">
        <v>199</v>
      </c>
      <c r="BE1180" s="150">
        <f>IF(N1180="základní",J1180,0)</f>
        <v>0</v>
      </c>
      <c r="BF1180" s="150">
        <f>IF(N1180="snížená",J1180,0)</f>
        <v>0</v>
      </c>
      <c r="BG1180" s="150">
        <f>IF(N1180="zákl. přenesená",J1180,0)</f>
        <v>0</v>
      </c>
      <c r="BH1180" s="150">
        <f>IF(N1180="sníž. přenesená",J1180,0)</f>
        <v>0</v>
      </c>
      <c r="BI1180" s="150">
        <f>IF(N1180="nulová",J1180,0)</f>
        <v>0</v>
      </c>
      <c r="BJ1180" s="17" t="s">
        <v>86</v>
      </c>
      <c r="BK1180" s="150">
        <f>ROUND(I1180*H1180,2)</f>
        <v>0</v>
      </c>
      <c r="BL1180" s="17" t="s">
        <v>298</v>
      </c>
      <c r="BM1180" s="149" t="s">
        <v>3515</v>
      </c>
    </row>
    <row r="1181" spans="2:65" s="12" customFormat="1" ht="12">
      <c r="B1181" s="151"/>
      <c r="D1181" s="152" t="s">
        <v>207</v>
      </c>
      <c r="E1181" s="153" t="s">
        <v>1</v>
      </c>
      <c r="F1181" s="154" t="s">
        <v>1225</v>
      </c>
      <c r="H1181" s="155">
        <v>62</v>
      </c>
      <c r="I1181" s="156"/>
      <c r="L1181" s="151"/>
      <c r="M1181" s="157"/>
      <c r="T1181" s="158"/>
      <c r="AT1181" s="153" t="s">
        <v>207</v>
      </c>
      <c r="AU1181" s="153" t="s">
        <v>86</v>
      </c>
      <c r="AV1181" s="12" t="s">
        <v>86</v>
      </c>
      <c r="AW1181" s="12" t="s">
        <v>30</v>
      </c>
      <c r="AX1181" s="12" t="s">
        <v>73</v>
      </c>
      <c r="AY1181" s="153" t="s">
        <v>199</v>
      </c>
    </row>
    <row r="1182" spans="2:65" s="13" customFormat="1" ht="12">
      <c r="B1182" s="159"/>
      <c r="D1182" s="152" t="s">
        <v>207</v>
      </c>
      <c r="E1182" s="160" t="s">
        <v>1</v>
      </c>
      <c r="F1182" s="161" t="s">
        <v>209</v>
      </c>
      <c r="H1182" s="162">
        <v>62</v>
      </c>
      <c r="I1182" s="163"/>
      <c r="L1182" s="159"/>
      <c r="M1182" s="164"/>
      <c r="T1182" s="165"/>
      <c r="AT1182" s="160" t="s">
        <v>207</v>
      </c>
      <c r="AU1182" s="160" t="s">
        <v>86</v>
      </c>
      <c r="AV1182" s="13" t="s">
        <v>205</v>
      </c>
      <c r="AW1182" s="13" t="s">
        <v>30</v>
      </c>
      <c r="AX1182" s="13" t="s">
        <v>80</v>
      </c>
      <c r="AY1182" s="160" t="s">
        <v>199</v>
      </c>
    </row>
    <row r="1183" spans="2:65" s="1" customFormat="1" ht="38" customHeight="1">
      <c r="B1183" s="32"/>
      <c r="C1183" s="137" t="s">
        <v>1226</v>
      </c>
      <c r="D1183" s="137" t="s">
        <v>201</v>
      </c>
      <c r="E1183" s="138" t="s">
        <v>1227</v>
      </c>
      <c r="F1183" s="139" t="s">
        <v>1228</v>
      </c>
      <c r="G1183" s="140" t="s">
        <v>264</v>
      </c>
      <c r="H1183" s="141">
        <v>86</v>
      </c>
      <c r="I1183" s="142"/>
      <c r="J1183" s="143">
        <f>ROUND(I1183*H1183,2)</f>
        <v>0</v>
      </c>
      <c r="K1183" s="144"/>
      <c r="L1183" s="32"/>
      <c r="M1183" s="145" t="s">
        <v>1</v>
      </c>
      <c r="N1183" s="146" t="s">
        <v>39</v>
      </c>
      <c r="P1183" s="147">
        <f>O1183*H1183</f>
        <v>0</v>
      </c>
      <c r="Q1183" s="147">
        <v>2.4000000000000001E-4</v>
      </c>
      <c r="R1183" s="147">
        <f>Q1183*H1183</f>
        <v>2.0640000000000002E-2</v>
      </c>
      <c r="S1183" s="147">
        <v>0</v>
      </c>
      <c r="T1183" s="148">
        <f>S1183*H1183</f>
        <v>0</v>
      </c>
      <c r="AR1183" s="149" t="s">
        <v>298</v>
      </c>
      <c r="AT1183" s="149" t="s">
        <v>201</v>
      </c>
      <c r="AU1183" s="149" t="s">
        <v>86</v>
      </c>
      <c r="AY1183" s="17" t="s">
        <v>199</v>
      </c>
      <c r="BE1183" s="150">
        <f>IF(N1183="základní",J1183,0)</f>
        <v>0</v>
      </c>
      <c r="BF1183" s="150">
        <f>IF(N1183="snížená",J1183,0)</f>
        <v>0</v>
      </c>
      <c r="BG1183" s="150">
        <f>IF(N1183="zákl. přenesená",J1183,0)</f>
        <v>0</v>
      </c>
      <c r="BH1183" s="150">
        <f>IF(N1183="sníž. přenesená",J1183,0)</f>
        <v>0</v>
      </c>
      <c r="BI1183" s="150">
        <f>IF(N1183="nulová",J1183,0)</f>
        <v>0</v>
      </c>
      <c r="BJ1183" s="17" t="s">
        <v>86</v>
      </c>
      <c r="BK1183" s="150">
        <f>ROUND(I1183*H1183,2)</f>
        <v>0</v>
      </c>
      <c r="BL1183" s="17" t="s">
        <v>298</v>
      </c>
      <c r="BM1183" s="149" t="s">
        <v>3516</v>
      </c>
    </row>
    <row r="1184" spans="2:65" s="12" customFormat="1" ht="12">
      <c r="B1184" s="151"/>
      <c r="D1184" s="152" t="s">
        <v>207</v>
      </c>
      <c r="E1184" s="153" t="s">
        <v>1</v>
      </c>
      <c r="F1184" s="154" t="s">
        <v>1230</v>
      </c>
      <c r="H1184" s="155">
        <v>86</v>
      </c>
      <c r="I1184" s="156"/>
      <c r="L1184" s="151"/>
      <c r="M1184" s="157"/>
      <c r="T1184" s="158"/>
      <c r="AT1184" s="153" t="s">
        <v>207</v>
      </c>
      <c r="AU1184" s="153" t="s">
        <v>86</v>
      </c>
      <c r="AV1184" s="12" t="s">
        <v>86</v>
      </c>
      <c r="AW1184" s="12" t="s">
        <v>30</v>
      </c>
      <c r="AX1184" s="12" t="s">
        <v>73</v>
      </c>
      <c r="AY1184" s="153" t="s">
        <v>199</v>
      </c>
    </row>
    <row r="1185" spans="2:65" s="13" customFormat="1" ht="12">
      <c r="B1185" s="159"/>
      <c r="D1185" s="152" t="s">
        <v>207</v>
      </c>
      <c r="E1185" s="160" t="s">
        <v>1</v>
      </c>
      <c r="F1185" s="161" t="s">
        <v>1231</v>
      </c>
      <c r="H1185" s="162">
        <v>86</v>
      </c>
      <c r="I1185" s="163"/>
      <c r="L1185" s="159"/>
      <c r="M1185" s="164"/>
      <c r="T1185" s="165"/>
      <c r="AT1185" s="160" t="s">
        <v>207</v>
      </c>
      <c r="AU1185" s="160" t="s">
        <v>86</v>
      </c>
      <c r="AV1185" s="13" t="s">
        <v>205</v>
      </c>
      <c r="AW1185" s="13" t="s">
        <v>30</v>
      </c>
      <c r="AX1185" s="13" t="s">
        <v>80</v>
      </c>
      <c r="AY1185" s="160" t="s">
        <v>199</v>
      </c>
    </row>
    <row r="1186" spans="2:65" s="1" customFormat="1" ht="16.5" customHeight="1">
      <c r="B1186" s="32"/>
      <c r="C1186" s="137" t="s">
        <v>1232</v>
      </c>
      <c r="D1186" s="137" t="s">
        <v>201</v>
      </c>
      <c r="E1186" s="138" t="s">
        <v>1233</v>
      </c>
      <c r="F1186" s="139" t="s">
        <v>1234</v>
      </c>
      <c r="G1186" s="140" t="s">
        <v>296</v>
      </c>
      <c r="H1186" s="141">
        <v>46</v>
      </c>
      <c r="I1186" s="142"/>
      <c r="J1186" s="143">
        <f>ROUND(I1186*H1186,2)</f>
        <v>0</v>
      </c>
      <c r="K1186" s="144"/>
      <c r="L1186" s="32"/>
      <c r="M1186" s="145" t="s">
        <v>1</v>
      </c>
      <c r="N1186" s="146" t="s">
        <v>39</v>
      </c>
      <c r="P1186" s="147">
        <f>O1186*H1186</f>
        <v>0</v>
      </c>
      <c r="Q1186" s="147">
        <v>0</v>
      </c>
      <c r="R1186" s="147">
        <f>Q1186*H1186</f>
        <v>0</v>
      </c>
      <c r="S1186" s="147">
        <v>0</v>
      </c>
      <c r="T1186" s="148">
        <f>S1186*H1186</f>
        <v>0</v>
      </c>
      <c r="AR1186" s="149" t="s">
        <v>298</v>
      </c>
      <c r="AT1186" s="149" t="s">
        <v>201</v>
      </c>
      <c r="AU1186" s="149" t="s">
        <v>86</v>
      </c>
      <c r="AY1186" s="17" t="s">
        <v>199</v>
      </c>
      <c r="BE1186" s="150">
        <f>IF(N1186="základní",J1186,0)</f>
        <v>0</v>
      </c>
      <c r="BF1186" s="150">
        <f>IF(N1186="snížená",J1186,0)</f>
        <v>0</v>
      </c>
      <c r="BG1186" s="150">
        <f>IF(N1186="zákl. přenesená",J1186,0)</f>
        <v>0</v>
      </c>
      <c r="BH1186" s="150">
        <f>IF(N1186="sníž. přenesená",J1186,0)</f>
        <v>0</v>
      </c>
      <c r="BI1186" s="150">
        <f>IF(N1186="nulová",J1186,0)</f>
        <v>0</v>
      </c>
      <c r="BJ1186" s="17" t="s">
        <v>86</v>
      </c>
      <c r="BK1186" s="150">
        <f>ROUND(I1186*H1186,2)</f>
        <v>0</v>
      </c>
      <c r="BL1186" s="17" t="s">
        <v>298</v>
      </c>
      <c r="BM1186" s="149" t="s">
        <v>3517</v>
      </c>
    </row>
    <row r="1187" spans="2:65" s="1" customFormat="1" ht="21.75" customHeight="1">
      <c r="B1187" s="32"/>
      <c r="C1187" s="137" t="s">
        <v>1236</v>
      </c>
      <c r="D1187" s="137" t="s">
        <v>201</v>
      </c>
      <c r="E1187" s="138" t="s">
        <v>1237</v>
      </c>
      <c r="F1187" s="139" t="s">
        <v>1238</v>
      </c>
      <c r="G1187" s="140" t="s">
        <v>1239</v>
      </c>
      <c r="H1187" s="141">
        <v>1</v>
      </c>
      <c r="I1187" s="142"/>
      <c r="J1187" s="143">
        <f>ROUND(I1187*H1187,2)</f>
        <v>0</v>
      </c>
      <c r="K1187" s="144"/>
      <c r="L1187" s="32"/>
      <c r="M1187" s="145" t="s">
        <v>1</v>
      </c>
      <c r="N1187" s="146" t="s">
        <v>39</v>
      </c>
      <c r="P1187" s="147">
        <f>O1187*H1187</f>
        <v>0</v>
      </c>
      <c r="Q1187" s="147">
        <v>5.6999999999999998E-4</v>
      </c>
      <c r="R1187" s="147">
        <f>Q1187*H1187</f>
        <v>5.6999999999999998E-4</v>
      </c>
      <c r="S1187" s="147">
        <v>0</v>
      </c>
      <c r="T1187" s="148">
        <f>S1187*H1187</f>
        <v>0</v>
      </c>
      <c r="AR1187" s="149" t="s">
        <v>298</v>
      </c>
      <c r="AT1187" s="149" t="s">
        <v>201</v>
      </c>
      <c r="AU1187" s="149" t="s">
        <v>86</v>
      </c>
      <c r="AY1187" s="17" t="s">
        <v>199</v>
      </c>
      <c r="BE1187" s="150">
        <f>IF(N1187="základní",J1187,0)</f>
        <v>0</v>
      </c>
      <c r="BF1187" s="150">
        <f>IF(N1187="snížená",J1187,0)</f>
        <v>0</v>
      </c>
      <c r="BG1187" s="150">
        <f>IF(N1187="zákl. přenesená",J1187,0)</f>
        <v>0</v>
      </c>
      <c r="BH1187" s="150">
        <f>IF(N1187="sníž. přenesená",J1187,0)</f>
        <v>0</v>
      </c>
      <c r="BI1187" s="150">
        <f>IF(N1187="nulová",J1187,0)</f>
        <v>0</v>
      </c>
      <c r="BJ1187" s="17" t="s">
        <v>86</v>
      </c>
      <c r="BK1187" s="150">
        <f>ROUND(I1187*H1187,2)</f>
        <v>0</v>
      </c>
      <c r="BL1187" s="17" t="s">
        <v>298</v>
      </c>
      <c r="BM1187" s="149" t="s">
        <v>3518</v>
      </c>
    </row>
    <row r="1188" spans="2:65" s="1" customFormat="1" ht="24.25" customHeight="1">
      <c r="B1188" s="32"/>
      <c r="C1188" s="137" t="s">
        <v>1241</v>
      </c>
      <c r="D1188" s="137" t="s">
        <v>201</v>
      </c>
      <c r="E1188" s="138" t="s">
        <v>1242</v>
      </c>
      <c r="F1188" s="139" t="s">
        <v>1243</v>
      </c>
      <c r="G1188" s="140" t="s">
        <v>296</v>
      </c>
      <c r="H1188" s="141">
        <v>1</v>
      </c>
      <c r="I1188" s="142"/>
      <c r="J1188" s="143">
        <f>ROUND(I1188*H1188,2)</f>
        <v>0</v>
      </c>
      <c r="K1188" s="144"/>
      <c r="L1188" s="32"/>
      <c r="M1188" s="145" t="s">
        <v>1</v>
      </c>
      <c r="N1188" s="146" t="s">
        <v>39</v>
      </c>
      <c r="P1188" s="147">
        <f>O1188*H1188</f>
        <v>0</v>
      </c>
      <c r="Q1188" s="147">
        <v>3.8000000000000002E-4</v>
      </c>
      <c r="R1188" s="147">
        <f>Q1188*H1188</f>
        <v>3.8000000000000002E-4</v>
      </c>
      <c r="S1188" s="147">
        <v>0</v>
      </c>
      <c r="T1188" s="148">
        <f>S1188*H1188</f>
        <v>0</v>
      </c>
      <c r="AR1188" s="149" t="s">
        <v>298</v>
      </c>
      <c r="AT1188" s="149" t="s">
        <v>201</v>
      </c>
      <c r="AU1188" s="149" t="s">
        <v>86</v>
      </c>
      <c r="AY1188" s="17" t="s">
        <v>199</v>
      </c>
      <c r="BE1188" s="150">
        <f>IF(N1188="základní",J1188,0)</f>
        <v>0</v>
      </c>
      <c r="BF1188" s="150">
        <f>IF(N1188="snížená",J1188,0)</f>
        <v>0</v>
      </c>
      <c r="BG1188" s="150">
        <f>IF(N1188="zákl. přenesená",J1188,0)</f>
        <v>0</v>
      </c>
      <c r="BH1188" s="150">
        <f>IF(N1188="sníž. přenesená",J1188,0)</f>
        <v>0</v>
      </c>
      <c r="BI1188" s="150">
        <f>IF(N1188="nulová",J1188,0)</f>
        <v>0</v>
      </c>
      <c r="BJ1188" s="17" t="s">
        <v>86</v>
      </c>
      <c r="BK1188" s="150">
        <f>ROUND(I1188*H1188,2)</f>
        <v>0</v>
      </c>
      <c r="BL1188" s="17" t="s">
        <v>298</v>
      </c>
      <c r="BM1188" s="149" t="s">
        <v>3519</v>
      </c>
    </row>
    <row r="1189" spans="2:65" s="12" customFormat="1" ht="12">
      <c r="B1189" s="151"/>
      <c r="D1189" s="152" t="s">
        <v>207</v>
      </c>
      <c r="E1189" s="153" t="s">
        <v>1</v>
      </c>
      <c r="F1189" s="154" t="s">
        <v>1245</v>
      </c>
      <c r="H1189" s="155">
        <v>1</v>
      </c>
      <c r="I1189" s="156"/>
      <c r="L1189" s="151"/>
      <c r="M1189" s="157"/>
      <c r="T1189" s="158"/>
      <c r="AT1189" s="153" t="s">
        <v>207</v>
      </c>
      <c r="AU1189" s="153" t="s">
        <v>86</v>
      </c>
      <c r="AV1189" s="12" t="s">
        <v>86</v>
      </c>
      <c r="AW1189" s="12" t="s">
        <v>30</v>
      </c>
      <c r="AX1189" s="12" t="s">
        <v>73</v>
      </c>
      <c r="AY1189" s="153" t="s">
        <v>199</v>
      </c>
    </row>
    <row r="1190" spans="2:65" s="13" customFormat="1" ht="12">
      <c r="B1190" s="159"/>
      <c r="D1190" s="152" t="s">
        <v>207</v>
      </c>
      <c r="E1190" s="160" t="s">
        <v>1</v>
      </c>
      <c r="F1190" s="161" t="s">
        <v>1246</v>
      </c>
      <c r="H1190" s="162">
        <v>1</v>
      </c>
      <c r="I1190" s="163"/>
      <c r="L1190" s="159"/>
      <c r="M1190" s="164"/>
      <c r="T1190" s="165"/>
      <c r="AT1190" s="160" t="s">
        <v>207</v>
      </c>
      <c r="AU1190" s="160" t="s">
        <v>86</v>
      </c>
      <c r="AV1190" s="13" t="s">
        <v>205</v>
      </c>
      <c r="AW1190" s="13" t="s">
        <v>30</v>
      </c>
      <c r="AX1190" s="13" t="s">
        <v>80</v>
      </c>
      <c r="AY1190" s="160" t="s">
        <v>199</v>
      </c>
    </row>
    <row r="1191" spans="2:65" s="1" customFormat="1" ht="16.5" customHeight="1">
      <c r="B1191" s="32"/>
      <c r="C1191" s="137" t="s">
        <v>1247</v>
      </c>
      <c r="D1191" s="137" t="s">
        <v>201</v>
      </c>
      <c r="E1191" s="138" t="s">
        <v>1248</v>
      </c>
      <c r="F1191" s="139" t="s">
        <v>1249</v>
      </c>
      <c r="G1191" s="140" t="s">
        <v>296</v>
      </c>
      <c r="H1191" s="141">
        <v>2</v>
      </c>
      <c r="I1191" s="142"/>
      <c r="J1191" s="143">
        <f>ROUND(I1191*H1191,2)</f>
        <v>0</v>
      </c>
      <c r="K1191" s="144"/>
      <c r="L1191" s="32"/>
      <c r="M1191" s="145" t="s">
        <v>1</v>
      </c>
      <c r="N1191" s="146" t="s">
        <v>39</v>
      </c>
      <c r="P1191" s="147">
        <f>O1191*H1191</f>
        <v>0</v>
      </c>
      <c r="Q1191" s="147">
        <v>3.5E-4</v>
      </c>
      <c r="R1191" s="147">
        <f>Q1191*H1191</f>
        <v>6.9999999999999999E-4</v>
      </c>
      <c r="S1191" s="147">
        <v>0</v>
      </c>
      <c r="T1191" s="148">
        <f>S1191*H1191</f>
        <v>0</v>
      </c>
      <c r="AR1191" s="149" t="s">
        <v>298</v>
      </c>
      <c r="AT1191" s="149" t="s">
        <v>201</v>
      </c>
      <c r="AU1191" s="149" t="s">
        <v>86</v>
      </c>
      <c r="AY1191" s="17" t="s">
        <v>199</v>
      </c>
      <c r="BE1191" s="150">
        <f>IF(N1191="základní",J1191,0)</f>
        <v>0</v>
      </c>
      <c r="BF1191" s="150">
        <f>IF(N1191="snížená",J1191,0)</f>
        <v>0</v>
      </c>
      <c r="BG1191" s="150">
        <f>IF(N1191="zákl. přenesená",J1191,0)</f>
        <v>0</v>
      </c>
      <c r="BH1191" s="150">
        <f>IF(N1191="sníž. přenesená",J1191,0)</f>
        <v>0</v>
      </c>
      <c r="BI1191" s="150">
        <f>IF(N1191="nulová",J1191,0)</f>
        <v>0</v>
      </c>
      <c r="BJ1191" s="17" t="s">
        <v>86</v>
      </c>
      <c r="BK1191" s="150">
        <f>ROUND(I1191*H1191,2)</f>
        <v>0</v>
      </c>
      <c r="BL1191" s="17" t="s">
        <v>298</v>
      </c>
      <c r="BM1191" s="149" t="s">
        <v>3520</v>
      </c>
    </row>
    <row r="1192" spans="2:65" s="12" customFormat="1" ht="12">
      <c r="B1192" s="151"/>
      <c r="D1192" s="152" t="s">
        <v>207</v>
      </c>
      <c r="E1192" s="153" t="s">
        <v>1</v>
      </c>
      <c r="F1192" s="154" t="s">
        <v>1245</v>
      </c>
      <c r="H1192" s="155">
        <v>1</v>
      </c>
      <c r="I1192" s="156"/>
      <c r="L1192" s="151"/>
      <c r="M1192" s="157"/>
      <c r="T1192" s="158"/>
      <c r="AT1192" s="153" t="s">
        <v>207</v>
      </c>
      <c r="AU1192" s="153" t="s">
        <v>86</v>
      </c>
      <c r="AV1192" s="12" t="s">
        <v>86</v>
      </c>
      <c r="AW1192" s="12" t="s">
        <v>30</v>
      </c>
      <c r="AX1192" s="12" t="s">
        <v>73</v>
      </c>
      <c r="AY1192" s="153" t="s">
        <v>199</v>
      </c>
    </row>
    <row r="1193" spans="2:65" s="14" customFormat="1" ht="24">
      <c r="B1193" s="166"/>
      <c r="D1193" s="152" t="s">
        <v>207</v>
      </c>
      <c r="E1193" s="167" t="s">
        <v>1</v>
      </c>
      <c r="F1193" s="168" t="s">
        <v>1251</v>
      </c>
      <c r="H1193" s="169">
        <v>1</v>
      </c>
      <c r="I1193" s="170"/>
      <c r="L1193" s="166"/>
      <c r="M1193" s="171"/>
      <c r="T1193" s="172"/>
      <c r="AT1193" s="167" t="s">
        <v>207</v>
      </c>
      <c r="AU1193" s="167" t="s">
        <v>86</v>
      </c>
      <c r="AV1193" s="14" t="s">
        <v>223</v>
      </c>
      <c r="AW1193" s="14" t="s">
        <v>30</v>
      </c>
      <c r="AX1193" s="14" t="s">
        <v>73</v>
      </c>
      <c r="AY1193" s="167" t="s">
        <v>199</v>
      </c>
    </row>
    <row r="1194" spans="2:65" s="12" customFormat="1" ht="12">
      <c r="B1194" s="151"/>
      <c r="D1194" s="152" t="s">
        <v>207</v>
      </c>
      <c r="E1194" s="153" t="s">
        <v>1</v>
      </c>
      <c r="F1194" s="154" t="s">
        <v>1245</v>
      </c>
      <c r="H1194" s="155">
        <v>1</v>
      </c>
      <c r="I1194" s="156"/>
      <c r="L1194" s="151"/>
      <c r="M1194" s="157"/>
      <c r="T1194" s="158"/>
      <c r="AT1194" s="153" t="s">
        <v>207</v>
      </c>
      <c r="AU1194" s="153" t="s">
        <v>86</v>
      </c>
      <c r="AV1194" s="12" t="s">
        <v>86</v>
      </c>
      <c r="AW1194" s="12" t="s">
        <v>30</v>
      </c>
      <c r="AX1194" s="12" t="s">
        <v>73</v>
      </c>
      <c r="AY1194" s="153" t="s">
        <v>199</v>
      </c>
    </row>
    <row r="1195" spans="2:65" s="14" customFormat="1" ht="12">
      <c r="B1195" s="166"/>
      <c r="D1195" s="152" t="s">
        <v>207</v>
      </c>
      <c r="E1195" s="167" t="s">
        <v>1</v>
      </c>
      <c r="F1195" s="168" t="s">
        <v>1252</v>
      </c>
      <c r="H1195" s="169">
        <v>1</v>
      </c>
      <c r="I1195" s="170"/>
      <c r="L1195" s="166"/>
      <c r="M1195" s="171"/>
      <c r="T1195" s="172"/>
      <c r="AT1195" s="167" t="s">
        <v>207</v>
      </c>
      <c r="AU1195" s="167" t="s">
        <v>86</v>
      </c>
      <c r="AV1195" s="14" t="s">
        <v>223</v>
      </c>
      <c r="AW1195" s="14" t="s">
        <v>30</v>
      </c>
      <c r="AX1195" s="14" t="s">
        <v>73</v>
      </c>
      <c r="AY1195" s="167" t="s">
        <v>199</v>
      </c>
    </row>
    <row r="1196" spans="2:65" s="13" customFormat="1" ht="12">
      <c r="B1196" s="159"/>
      <c r="D1196" s="152" t="s">
        <v>207</v>
      </c>
      <c r="E1196" s="160" t="s">
        <v>1</v>
      </c>
      <c r="F1196" s="161" t="s">
        <v>209</v>
      </c>
      <c r="H1196" s="162">
        <v>2</v>
      </c>
      <c r="I1196" s="163"/>
      <c r="L1196" s="159"/>
      <c r="M1196" s="164"/>
      <c r="T1196" s="165"/>
      <c r="AT1196" s="160" t="s">
        <v>207</v>
      </c>
      <c r="AU1196" s="160" t="s">
        <v>86</v>
      </c>
      <c r="AV1196" s="13" t="s">
        <v>205</v>
      </c>
      <c r="AW1196" s="13" t="s">
        <v>30</v>
      </c>
      <c r="AX1196" s="13" t="s">
        <v>80</v>
      </c>
      <c r="AY1196" s="160" t="s">
        <v>199</v>
      </c>
    </row>
    <row r="1197" spans="2:65" s="1" customFormat="1" ht="21.75" customHeight="1">
      <c r="B1197" s="32"/>
      <c r="C1197" s="137" t="s">
        <v>1253</v>
      </c>
      <c r="D1197" s="137" t="s">
        <v>201</v>
      </c>
      <c r="E1197" s="138" t="s">
        <v>1254</v>
      </c>
      <c r="F1197" s="139" t="s">
        <v>1255</v>
      </c>
      <c r="G1197" s="140" t="s">
        <v>296</v>
      </c>
      <c r="H1197" s="141">
        <v>1</v>
      </c>
      <c r="I1197" s="142"/>
      <c r="J1197" s="143">
        <f>ROUND(I1197*H1197,2)</f>
        <v>0</v>
      </c>
      <c r="K1197" s="144"/>
      <c r="L1197" s="32"/>
      <c r="M1197" s="145" t="s">
        <v>1</v>
      </c>
      <c r="N1197" s="146" t="s">
        <v>39</v>
      </c>
      <c r="P1197" s="147">
        <f>O1197*H1197</f>
        <v>0</v>
      </c>
      <c r="Q1197" s="147">
        <v>3.5E-4</v>
      </c>
      <c r="R1197" s="147">
        <f>Q1197*H1197</f>
        <v>3.5E-4</v>
      </c>
      <c r="S1197" s="147">
        <v>0</v>
      </c>
      <c r="T1197" s="148">
        <f>S1197*H1197</f>
        <v>0</v>
      </c>
      <c r="AR1197" s="149" t="s">
        <v>298</v>
      </c>
      <c r="AT1197" s="149" t="s">
        <v>201</v>
      </c>
      <c r="AU1197" s="149" t="s">
        <v>86</v>
      </c>
      <c r="AY1197" s="17" t="s">
        <v>199</v>
      </c>
      <c r="BE1197" s="150">
        <f>IF(N1197="základní",J1197,0)</f>
        <v>0</v>
      </c>
      <c r="BF1197" s="150">
        <f>IF(N1197="snížená",J1197,0)</f>
        <v>0</v>
      </c>
      <c r="BG1197" s="150">
        <f>IF(N1197="zákl. přenesená",J1197,0)</f>
        <v>0</v>
      </c>
      <c r="BH1197" s="150">
        <f>IF(N1197="sníž. přenesená",J1197,0)</f>
        <v>0</v>
      </c>
      <c r="BI1197" s="150">
        <f>IF(N1197="nulová",J1197,0)</f>
        <v>0</v>
      </c>
      <c r="BJ1197" s="17" t="s">
        <v>86</v>
      </c>
      <c r="BK1197" s="150">
        <f>ROUND(I1197*H1197,2)</f>
        <v>0</v>
      </c>
      <c r="BL1197" s="17" t="s">
        <v>298</v>
      </c>
      <c r="BM1197" s="149" t="s">
        <v>3521</v>
      </c>
    </row>
    <row r="1198" spans="2:65" s="12" customFormat="1" ht="12">
      <c r="B1198" s="151"/>
      <c r="D1198" s="152" t="s">
        <v>207</v>
      </c>
      <c r="E1198" s="153" t="s">
        <v>1</v>
      </c>
      <c r="F1198" s="154" t="s">
        <v>1245</v>
      </c>
      <c r="H1198" s="155">
        <v>1</v>
      </c>
      <c r="I1198" s="156"/>
      <c r="L1198" s="151"/>
      <c r="M1198" s="157"/>
      <c r="T1198" s="158"/>
      <c r="AT1198" s="153" t="s">
        <v>207</v>
      </c>
      <c r="AU1198" s="153" t="s">
        <v>86</v>
      </c>
      <c r="AV1198" s="12" t="s">
        <v>86</v>
      </c>
      <c r="AW1198" s="12" t="s">
        <v>30</v>
      </c>
      <c r="AX1198" s="12" t="s">
        <v>73</v>
      </c>
      <c r="AY1198" s="153" t="s">
        <v>199</v>
      </c>
    </row>
    <row r="1199" spans="2:65" s="14" customFormat="1" ht="24">
      <c r="B1199" s="166"/>
      <c r="D1199" s="152" t="s">
        <v>207</v>
      </c>
      <c r="E1199" s="167" t="s">
        <v>1</v>
      </c>
      <c r="F1199" s="168" t="s">
        <v>1257</v>
      </c>
      <c r="H1199" s="169">
        <v>1</v>
      </c>
      <c r="I1199" s="170"/>
      <c r="L1199" s="166"/>
      <c r="M1199" s="171"/>
      <c r="T1199" s="172"/>
      <c r="AT1199" s="167" t="s">
        <v>207</v>
      </c>
      <c r="AU1199" s="167" t="s">
        <v>86</v>
      </c>
      <c r="AV1199" s="14" t="s">
        <v>223</v>
      </c>
      <c r="AW1199" s="14" t="s">
        <v>30</v>
      </c>
      <c r="AX1199" s="14" t="s">
        <v>80</v>
      </c>
      <c r="AY1199" s="167" t="s">
        <v>199</v>
      </c>
    </row>
    <row r="1200" spans="2:65" s="1" customFormat="1" ht="24.25" customHeight="1">
      <c r="B1200" s="32"/>
      <c r="C1200" s="137" t="s">
        <v>1258</v>
      </c>
      <c r="D1200" s="137" t="s">
        <v>201</v>
      </c>
      <c r="E1200" s="138" t="s">
        <v>1259</v>
      </c>
      <c r="F1200" s="139" t="s">
        <v>1260</v>
      </c>
      <c r="G1200" s="140" t="s">
        <v>296</v>
      </c>
      <c r="H1200" s="141">
        <v>1</v>
      </c>
      <c r="I1200" s="142"/>
      <c r="J1200" s="143">
        <f>ROUND(I1200*H1200,2)</f>
        <v>0</v>
      </c>
      <c r="K1200" s="144"/>
      <c r="L1200" s="32"/>
      <c r="M1200" s="145" t="s">
        <v>1</v>
      </c>
      <c r="N1200" s="146" t="s">
        <v>39</v>
      </c>
      <c r="P1200" s="147">
        <f>O1200*H1200</f>
        <v>0</v>
      </c>
      <c r="Q1200" s="147">
        <v>1.2E-4</v>
      </c>
      <c r="R1200" s="147">
        <f>Q1200*H1200</f>
        <v>1.2E-4</v>
      </c>
      <c r="S1200" s="147">
        <v>0</v>
      </c>
      <c r="T1200" s="148">
        <f>S1200*H1200</f>
        <v>0</v>
      </c>
      <c r="AR1200" s="149" t="s">
        <v>298</v>
      </c>
      <c r="AT1200" s="149" t="s">
        <v>201</v>
      </c>
      <c r="AU1200" s="149" t="s">
        <v>86</v>
      </c>
      <c r="AY1200" s="17" t="s">
        <v>199</v>
      </c>
      <c r="BE1200" s="150">
        <f>IF(N1200="základní",J1200,0)</f>
        <v>0</v>
      </c>
      <c r="BF1200" s="150">
        <f>IF(N1200="snížená",J1200,0)</f>
        <v>0</v>
      </c>
      <c r="BG1200" s="150">
        <f>IF(N1200="zákl. přenesená",J1200,0)</f>
        <v>0</v>
      </c>
      <c r="BH1200" s="150">
        <f>IF(N1200="sníž. přenesená",J1200,0)</f>
        <v>0</v>
      </c>
      <c r="BI1200" s="150">
        <f>IF(N1200="nulová",J1200,0)</f>
        <v>0</v>
      </c>
      <c r="BJ1200" s="17" t="s">
        <v>86</v>
      </c>
      <c r="BK1200" s="150">
        <f>ROUND(I1200*H1200,2)</f>
        <v>0</v>
      </c>
      <c r="BL1200" s="17" t="s">
        <v>298</v>
      </c>
      <c r="BM1200" s="149" t="s">
        <v>3522</v>
      </c>
    </row>
    <row r="1201" spans="2:65" s="12" customFormat="1" ht="12">
      <c r="B1201" s="151"/>
      <c r="D1201" s="152" t="s">
        <v>207</v>
      </c>
      <c r="E1201" s="153" t="s">
        <v>1</v>
      </c>
      <c r="F1201" s="154" t="s">
        <v>1245</v>
      </c>
      <c r="H1201" s="155">
        <v>1</v>
      </c>
      <c r="I1201" s="156"/>
      <c r="L1201" s="151"/>
      <c r="M1201" s="157"/>
      <c r="T1201" s="158"/>
      <c r="AT1201" s="153" t="s">
        <v>207</v>
      </c>
      <c r="AU1201" s="153" t="s">
        <v>86</v>
      </c>
      <c r="AV1201" s="12" t="s">
        <v>86</v>
      </c>
      <c r="AW1201" s="12" t="s">
        <v>30</v>
      </c>
      <c r="AX1201" s="12" t="s">
        <v>73</v>
      </c>
      <c r="AY1201" s="153" t="s">
        <v>199</v>
      </c>
    </row>
    <row r="1202" spans="2:65" s="14" customFormat="1" ht="24">
      <c r="B1202" s="166"/>
      <c r="D1202" s="152" t="s">
        <v>207</v>
      </c>
      <c r="E1202" s="167" t="s">
        <v>1</v>
      </c>
      <c r="F1202" s="168" t="s">
        <v>1262</v>
      </c>
      <c r="H1202" s="169">
        <v>1</v>
      </c>
      <c r="I1202" s="170"/>
      <c r="L1202" s="166"/>
      <c r="M1202" s="171"/>
      <c r="T1202" s="172"/>
      <c r="AT1202" s="167" t="s">
        <v>207</v>
      </c>
      <c r="AU1202" s="167" t="s">
        <v>86</v>
      </c>
      <c r="AV1202" s="14" t="s">
        <v>223</v>
      </c>
      <c r="AW1202" s="14" t="s">
        <v>30</v>
      </c>
      <c r="AX1202" s="14" t="s">
        <v>80</v>
      </c>
      <c r="AY1202" s="167" t="s">
        <v>199</v>
      </c>
    </row>
    <row r="1203" spans="2:65" s="1" customFormat="1" ht="16.5" customHeight="1">
      <c r="B1203" s="32"/>
      <c r="C1203" s="137" t="s">
        <v>1263</v>
      </c>
      <c r="D1203" s="137" t="s">
        <v>201</v>
      </c>
      <c r="E1203" s="138" t="s">
        <v>1264</v>
      </c>
      <c r="F1203" s="139" t="s">
        <v>1265</v>
      </c>
      <c r="G1203" s="140" t="s">
        <v>296</v>
      </c>
      <c r="H1203" s="141">
        <v>1</v>
      </c>
      <c r="I1203" s="142"/>
      <c r="J1203" s="143">
        <f>ROUND(I1203*H1203,2)</f>
        <v>0</v>
      </c>
      <c r="K1203" s="144"/>
      <c r="L1203" s="32"/>
      <c r="M1203" s="145" t="s">
        <v>1</v>
      </c>
      <c r="N1203" s="146" t="s">
        <v>39</v>
      </c>
      <c r="P1203" s="147">
        <f>O1203*H1203</f>
        <v>0</v>
      </c>
      <c r="Q1203" s="147">
        <v>2.9E-4</v>
      </c>
      <c r="R1203" s="147">
        <f>Q1203*H1203</f>
        <v>2.9E-4</v>
      </c>
      <c r="S1203" s="147">
        <v>0</v>
      </c>
      <c r="T1203" s="148">
        <f>S1203*H1203</f>
        <v>0</v>
      </c>
      <c r="AR1203" s="149" t="s">
        <v>298</v>
      </c>
      <c r="AT1203" s="149" t="s">
        <v>201</v>
      </c>
      <c r="AU1203" s="149" t="s">
        <v>86</v>
      </c>
      <c r="AY1203" s="17" t="s">
        <v>199</v>
      </c>
      <c r="BE1203" s="150">
        <f>IF(N1203="základní",J1203,0)</f>
        <v>0</v>
      </c>
      <c r="BF1203" s="150">
        <f>IF(N1203="snížená",J1203,0)</f>
        <v>0</v>
      </c>
      <c r="BG1203" s="150">
        <f>IF(N1203="zákl. přenesená",J1203,0)</f>
        <v>0</v>
      </c>
      <c r="BH1203" s="150">
        <f>IF(N1203="sníž. přenesená",J1203,0)</f>
        <v>0</v>
      </c>
      <c r="BI1203" s="150">
        <f>IF(N1203="nulová",J1203,0)</f>
        <v>0</v>
      </c>
      <c r="BJ1203" s="17" t="s">
        <v>86</v>
      </c>
      <c r="BK1203" s="150">
        <f>ROUND(I1203*H1203,2)</f>
        <v>0</v>
      </c>
      <c r="BL1203" s="17" t="s">
        <v>298</v>
      </c>
      <c r="BM1203" s="149" t="s">
        <v>3523</v>
      </c>
    </row>
    <row r="1204" spans="2:65" s="12" customFormat="1" ht="12">
      <c r="B1204" s="151"/>
      <c r="D1204" s="152" t="s">
        <v>207</v>
      </c>
      <c r="E1204" s="153" t="s">
        <v>1</v>
      </c>
      <c r="F1204" s="154" t="s">
        <v>1245</v>
      </c>
      <c r="H1204" s="155">
        <v>1</v>
      </c>
      <c r="I1204" s="156"/>
      <c r="L1204" s="151"/>
      <c r="M1204" s="157"/>
      <c r="T1204" s="158"/>
      <c r="AT1204" s="153" t="s">
        <v>207</v>
      </c>
      <c r="AU1204" s="153" t="s">
        <v>86</v>
      </c>
      <c r="AV1204" s="12" t="s">
        <v>86</v>
      </c>
      <c r="AW1204" s="12" t="s">
        <v>30</v>
      </c>
      <c r="AX1204" s="12" t="s">
        <v>73</v>
      </c>
      <c r="AY1204" s="153" t="s">
        <v>199</v>
      </c>
    </row>
    <row r="1205" spans="2:65" s="14" customFormat="1" ht="24">
      <c r="B1205" s="166"/>
      <c r="D1205" s="152" t="s">
        <v>207</v>
      </c>
      <c r="E1205" s="167" t="s">
        <v>1</v>
      </c>
      <c r="F1205" s="168" t="s">
        <v>1267</v>
      </c>
      <c r="H1205" s="169">
        <v>1</v>
      </c>
      <c r="I1205" s="170"/>
      <c r="L1205" s="166"/>
      <c r="M1205" s="171"/>
      <c r="T1205" s="172"/>
      <c r="AT1205" s="167" t="s">
        <v>207</v>
      </c>
      <c r="AU1205" s="167" t="s">
        <v>86</v>
      </c>
      <c r="AV1205" s="14" t="s">
        <v>223</v>
      </c>
      <c r="AW1205" s="14" t="s">
        <v>30</v>
      </c>
      <c r="AX1205" s="14" t="s">
        <v>80</v>
      </c>
      <c r="AY1205" s="167" t="s">
        <v>199</v>
      </c>
    </row>
    <row r="1206" spans="2:65" s="1" customFormat="1" ht="24.25" customHeight="1">
      <c r="B1206" s="32"/>
      <c r="C1206" s="137" t="s">
        <v>1268</v>
      </c>
      <c r="D1206" s="137" t="s">
        <v>201</v>
      </c>
      <c r="E1206" s="138" t="s">
        <v>1269</v>
      </c>
      <c r="F1206" s="139" t="s">
        <v>1270</v>
      </c>
      <c r="G1206" s="140" t="s">
        <v>296</v>
      </c>
      <c r="H1206" s="141">
        <v>1</v>
      </c>
      <c r="I1206" s="142"/>
      <c r="J1206" s="143">
        <f>ROUND(I1206*H1206,2)</f>
        <v>0</v>
      </c>
      <c r="K1206" s="144"/>
      <c r="L1206" s="32"/>
      <c r="M1206" s="145" t="s">
        <v>1</v>
      </c>
      <c r="N1206" s="146" t="s">
        <v>39</v>
      </c>
      <c r="P1206" s="147">
        <f>O1206*H1206</f>
        <v>0</v>
      </c>
      <c r="Q1206" s="147">
        <v>2.7E-4</v>
      </c>
      <c r="R1206" s="147">
        <f>Q1206*H1206</f>
        <v>2.7E-4</v>
      </c>
      <c r="S1206" s="147">
        <v>0</v>
      </c>
      <c r="T1206" s="148">
        <f>S1206*H1206</f>
        <v>0</v>
      </c>
      <c r="AR1206" s="149" t="s">
        <v>298</v>
      </c>
      <c r="AT1206" s="149" t="s">
        <v>201</v>
      </c>
      <c r="AU1206" s="149" t="s">
        <v>86</v>
      </c>
      <c r="AY1206" s="17" t="s">
        <v>199</v>
      </c>
      <c r="BE1206" s="150">
        <f>IF(N1206="základní",J1206,0)</f>
        <v>0</v>
      </c>
      <c r="BF1206" s="150">
        <f>IF(N1206="snížená",J1206,0)</f>
        <v>0</v>
      </c>
      <c r="BG1206" s="150">
        <f>IF(N1206="zákl. přenesená",J1206,0)</f>
        <v>0</v>
      </c>
      <c r="BH1206" s="150">
        <f>IF(N1206="sníž. přenesená",J1206,0)</f>
        <v>0</v>
      </c>
      <c r="BI1206" s="150">
        <f>IF(N1206="nulová",J1206,0)</f>
        <v>0</v>
      </c>
      <c r="BJ1206" s="17" t="s">
        <v>86</v>
      </c>
      <c r="BK1206" s="150">
        <f>ROUND(I1206*H1206,2)</f>
        <v>0</v>
      </c>
      <c r="BL1206" s="17" t="s">
        <v>298</v>
      </c>
      <c r="BM1206" s="149" t="s">
        <v>3524</v>
      </c>
    </row>
    <row r="1207" spans="2:65" s="12" customFormat="1" ht="12">
      <c r="B1207" s="151"/>
      <c r="D1207" s="152" t="s">
        <v>207</v>
      </c>
      <c r="E1207" s="153" t="s">
        <v>1</v>
      </c>
      <c r="F1207" s="154" t="s">
        <v>1245</v>
      </c>
      <c r="H1207" s="155">
        <v>1</v>
      </c>
      <c r="I1207" s="156"/>
      <c r="L1207" s="151"/>
      <c r="M1207" s="157"/>
      <c r="T1207" s="158"/>
      <c r="AT1207" s="153" t="s">
        <v>207</v>
      </c>
      <c r="AU1207" s="153" t="s">
        <v>86</v>
      </c>
      <c r="AV1207" s="12" t="s">
        <v>86</v>
      </c>
      <c r="AW1207" s="12" t="s">
        <v>30</v>
      </c>
      <c r="AX1207" s="12" t="s">
        <v>73</v>
      </c>
      <c r="AY1207" s="153" t="s">
        <v>199</v>
      </c>
    </row>
    <row r="1208" spans="2:65" s="14" customFormat="1" ht="24">
      <c r="B1208" s="166"/>
      <c r="D1208" s="152" t="s">
        <v>207</v>
      </c>
      <c r="E1208" s="167" t="s">
        <v>1</v>
      </c>
      <c r="F1208" s="168" t="s">
        <v>1272</v>
      </c>
      <c r="H1208" s="169">
        <v>1</v>
      </c>
      <c r="I1208" s="170"/>
      <c r="L1208" s="166"/>
      <c r="M1208" s="171"/>
      <c r="T1208" s="172"/>
      <c r="AT1208" s="167" t="s">
        <v>207</v>
      </c>
      <c r="AU1208" s="167" t="s">
        <v>86</v>
      </c>
      <c r="AV1208" s="14" t="s">
        <v>223</v>
      </c>
      <c r="AW1208" s="14" t="s">
        <v>30</v>
      </c>
      <c r="AX1208" s="14" t="s">
        <v>80</v>
      </c>
      <c r="AY1208" s="167" t="s">
        <v>199</v>
      </c>
    </row>
    <row r="1209" spans="2:65" s="1" customFormat="1" ht="24.25" customHeight="1">
      <c r="B1209" s="32"/>
      <c r="C1209" s="137" t="s">
        <v>1273</v>
      </c>
      <c r="D1209" s="137" t="s">
        <v>201</v>
      </c>
      <c r="E1209" s="138" t="s">
        <v>1274</v>
      </c>
      <c r="F1209" s="139" t="s">
        <v>1275</v>
      </c>
      <c r="G1209" s="140" t="s">
        <v>296</v>
      </c>
      <c r="H1209" s="141">
        <v>1</v>
      </c>
      <c r="I1209" s="142"/>
      <c r="J1209" s="143">
        <f>ROUND(I1209*H1209,2)</f>
        <v>0</v>
      </c>
      <c r="K1209" s="144"/>
      <c r="L1209" s="32"/>
      <c r="M1209" s="145" t="s">
        <v>1</v>
      </c>
      <c r="N1209" s="146" t="s">
        <v>39</v>
      </c>
      <c r="P1209" s="147">
        <f>O1209*H1209</f>
        <v>0</v>
      </c>
      <c r="Q1209" s="147">
        <v>1.32E-3</v>
      </c>
      <c r="R1209" s="147">
        <f>Q1209*H1209</f>
        <v>1.32E-3</v>
      </c>
      <c r="S1209" s="147">
        <v>0</v>
      </c>
      <c r="T1209" s="148">
        <f>S1209*H1209</f>
        <v>0</v>
      </c>
      <c r="AR1209" s="149" t="s">
        <v>298</v>
      </c>
      <c r="AT1209" s="149" t="s">
        <v>201</v>
      </c>
      <c r="AU1209" s="149" t="s">
        <v>86</v>
      </c>
      <c r="AY1209" s="17" t="s">
        <v>199</v>
      </c>
      <c r="BE1209" s="150">
        <f>IF(N1209="základní",J1209,0)</f>
        <v>0</v>
      </c>
      <c r="BF1209" s="150">
        <f>IF(N1209="snížená",J1209,0)</f>
        <v>0</v>
      </c>
      <c r="BG1209" s="150">
        <f>IF(N1209="zákl. přenesená",J1209,0)</f>
        <v>0</v>
      </c>
      <c r="BH1209" s="150">
        <f>IF(N1209="sníž. přenesená",J1209,0)</f>
        <v>0</v>
      </c>
      <c r="BI1209" s="150">
        <f>IF(N1209="nulová",J1209,0)</f>
        <v>0</v>
      </c>
      <c r="BJ1209" s="17" t="s">
        <v>86</v>
      </c>
      <c r="BK1209" s="150">
        <f>ROUND(I1209*H1209,2)</f>
        <v>0</v>
      </c>
      <c r="BL1209" s="17" t="s">
        <v>298</v>
      </c>
      <c r="BM1209" s="149" t="s">
        <v>3525</v>
      </c>
    </row>
    <row r="1210" spans="2:65" s="1" customFormat="1" ht="16.5" customHeight="1">
      <c r="B1210" s="32"/>
      <c r="C1210" s="137" t="s">
        <v>1277</v>
      </c>
      <c r="D1210" s="137" t="s">
        <v>201</v>
      </c>
      <c r="E1210" s="138" t="s">
        <v>1294</v>
      </c>
      <c r="F1210" s="139" t="s">
        <v>1295</v>
      </c>
      <c r="G1210" s="140" t="s">
        <v>296</v>
      </c>
      <c r="H1210" s="141">
        <v>1</v>
      </c>
      <c r="I1210" s="142"/>
      <c r="J1210" s="143">
        <f>ROUND(I1210*H1210,2)</f>
        <v>0</v>
      </c>
      <c r="K1210" s="144"/>
      <c r="L1210" s="32"/>
      <c r="M1210" s="145" t="s">
        <v>1</v>
      </c>
      <c r="N1210" s="146" t="s">
        <v>39</v>
      </c>
      <c r="P1210" s="147">
        <f>O1210*H1210</f>
        <v>0</v>
      </c>
      <c r="Q1210" s="147">
        <v>1.8799999999999999E-3</v>
      </c>
      <c r="R1210" s="147">
        <f>Q1210*H1210</f>
        <v>1.8799999999999999E-3</v>
      </c>
      <c r="S1210" s="147">
        <v>0</v>
      </c>
      <c r="T1210" s="148">
        <f>S1210*H1210</f>
        <v>0</v>
      </c>
      <c r="AR1210" s="149" t="s">
        <v>298</v>
      </c>
      <c r="AT1210" s="149" t="s">
        <v>201</v>
      </c>
      <c r="AU1210" s="149" t="s">
        <v>86</v>
      </c>
      <c r="AY1210" s="17" t="s">
        <v>199</v>
      </c>
      <c r="BE1210" s="150">
        <f>IF(N1210="základní",J1210,0)</f>
        <v>0</v>
      </c>
      <c r="BF1210" s="150">
        <f>IF(N1210="snížená",J1210,0)</f>
        <v>0</v>
      </c>
      <c r="BG1210" s="150">
        <f>IF(N1210="zákl. přenesená",J1210,0)</f>
        <v>0</v>
      </c>
      <c r="BH1210" s="150">
        <f>IF(N1210="sníž. přenesená",J1210,0)</f>
        <v>0</v>
      </c>
      <c r="BI1210" s="150">
        <f>IF(N1210="nulová",J1210,0)</f>
        <v>0</v>
      </c>
      <c r="BJ1210" s="17" t="s">
        <v>86</v>
      </c>
      <c r="BK1210" s="150">
        <f>ROUND(I1210*H1210,2)</f>
        <v>0</v>
      </c>
      <c r="BL1210" s="17" t="s">
        <v>298</v>
      </c>
      <c r="BM1210" s="149" t="s">
        <v>3526</v>
      </c>
    </row>
    <row r="1211" spans="2:65" s="1" customFormat="1" ht="24.25" customHeight="1">
      <c r="B1211" s="32"/>
      <c r="C1211" s="137" t="s">
        <v>1282</v>
      </c>
      <c r="D1211" s="137" t="s">
        <v>201</v>
      </c>
      <c r="E1211" s="138" t="s">
        <v>1278</v>
      </c>
      <c r="F1211" s="139" t="s">
        <v>1279</v>
      </c>
      <c r="G1211" s="140" t="s">
        <v>296</v>
      </c>
      <c r="H1211" s="141">
        <v>1</v>
      </c>
      <c r="I1211" s="142"/>
      <c r="J1211" s="143">
        <f>ROUND(I1211*H1211,2)</f>
        <v>0</v>
      </c>
      <c r="K1211" s="144"/>
      <c r="L1211" s="32"/>
      <c r="M1211" s="145" t="s">
        <v>1</v>
      </c>
      <c r="N1211" s="146" t="s">
        <v>39</v>
      </c>
      <c r="P1211" s="147">
        <f>O1211*H1211</f>
        <v>0</v>
      </c>
      <c r="Q1211" s="147">
        <v>1.47E-3</v>
      </c>
      <c r="R1211" s="147">
        <f>Q1211*H1211</f>
        <v>1.47E-3</v>
      </c>
      <c r="S1211" s="147">
        <v>0</v>
      </c>
      <c r="T1211" s="148">
        <f>S1211*H1211</f>
        <v>0</v>
      </c>
      <c r="AR1211" s="149" t="s">
        <v>298</v>
      </c>
      <c r="AT1211" s="149" t="s">
        <v>201</v>
      </c>
      <c r="AU1211" s="149" t="s">
        <v>86</v>
      </c>
      <c r="AY1211" s="17" t="s">
        <v>199</v>
      </c>
      <c r="BE1211" s="150">
        <f>IF(N1211="základní",J1211,0)</f>
        <v>0</v>
      </c>
      <c r="BF1211" s="150">
        <f>IF(N1211="snížená",J1211,0)</f>
        <v>0</v>
      </c>
      <c r="BG1211" s="150">
        <f>IF(N1211="zákl. přenesená",J1211,0)</f>
        <v>0</v>
      </c>
      <c r="BH1211" s="150">
        <f>IF(N1211="sníž. přenesená",J1211,0)</f>
        <v>0</v>
      </c>
      <c r="BI1211" s="150">
        <f>IF(N1211="nulová",J1211,0)</f>
        <v>0</v>
      </c>
      <c r="BJ1211" s="17" t="s">
        <v>86</v>
      </c>
      <c r="BK1211" s="150">
        <f>ROUND(I1211*H1211,2)</f>
        <v>0</v>
      </c>
      <c r="BL1211" s="17" t="s">
        <v>298</v>
      </c>
      <c r="BM1211" s="149" t="s">
        <v>3527</v>
      </c>
    </row>
    <row r="1212" spans="2:65" s="12" customFormat="1" ht="12">
      <c r="B1212" s="151"/>
      <c r="D1212" s="152" t="s">
        <v>207</v>
      </c>
      <c r="E1212" s="153" t="s">
        <v>1</v>
      </c>
      <c r="F1212" s="154" t="s">
        <v>1245</v>
      </c>
      <c r="H1212" s="155">
        <v>1</v>
      </c>
      <c r="I1212" s="156"/>
      <c r="L1212" s="151"/>
      <c r="M1212" s="157"/>
      <c r="T1212" s="158"/>
      <c r="AT1212" s="153" t="s">
        <v>207</v>
      </c>
      <c r="AU1212" s="153" t="s">
        <v>86</v>
      </c>
      <c r="AV1212" s="12" t="s">
        <v>86</v>
      </c>
      <c r="AW1212" s="12" t="s">
        <v>30</v>
      </c>
      <c r="AX1212" s="12" t="s">
        <v>73</v>
      </c>
      <c r="AY1212" s="153" t="s">
        <v>199</v>
      </c>
    </row>
    <row r="1213" spans="2:65" s="14" customFormat="1" ht="12">
      <c r="B1213" s="166"/>
      <c r="D1213" s="152" t="s">
        <v>207</v>
      </c>
      <c r="E1213" s="167" t="s">
        <v>1</v>
      </c>
      <c r="F1213" s="168" t="s">
        <v>1281</v>
      </c>
      <c r="H1213" s="169">
        <v>1</v>
      </c>
      <c r="I1213" s="170"/>
      <c r="L1213" s="166"/>
      <c r="M1213" s="171"/>
      <c r="T1213" s="172"/>
      <c r="AT1213" s="167" t="s">
        <v>207</v>
      </c>
      <c r="AU1213" s="167" t="s">
        <v>86</v>
      </c>
      <c r="AV1213" s="14" t="s">
        <v>223</v>
      </c>
      <c r="AW1213" s="14" t="s">
        <v>30</v>
      </c>
      <c r="AX1213" s="14" t="s">
        <v>80</v>
      </c>
      <c r="AY1213" s="167" t="s">
        <v>199</v>
      </c>
    </row>
    <row r="1214" spans="2:65" s="1" customFormat="1" ht="24.25" customHeight="1">
      <c r="B1214" s="32"/>
      <c r="C1214" s="137" t="s">
        <v>1287</v>
      </c>
      <c r="D1214" s="137" t="s">
        <v>201</v>
      </c>
      <c r="E1214" s="138" t="s">
        <v>1283</v>
      </c>
      <c r="F1214" s="139" t="s">
        <v>1284</v>
      </c>
      <c r="G1214" s="140" t="s">
        <v>296</v>
      </c>
      <c r="H1214" s="141">
        <v>1</v>
      </c>
      <c r="I1214" s="142"/>
      <c r="J1214" s="143">
        <f>ROUND(I1214*H1214,2)</f>
        <v>0</v>
      </c>
      <c r="K1214" s="144"/>
      <c r="L1214" s="32"/>
      <c r="M1214" s="145" t="s">
        <v>1</v>
      </c>
      <c r="N1214" s="146" t="s">
        <v>39</v>
      </c>
      <c r="P1214" s="147">
        <f>O1214*H1214</f>
        <v>0</v>
      </c>
      <c r="Q1214" s="147">
        <v>1.9000000000000001E-4</v>
      </c>
      <c r="R1214" s="147">
        <f>Q1214*H1214</f>
        <v>1.9000000000000001E-4</v>
      </c>
      <c r="S1214" s="147">
        <v>0</v>
      </c>
      <c r="T1214" s="148">
        <f>S1214*H1214</f>
        <v>0</v>
      </c>
      <c r="AR1214" s="149" t="s">
        <v>298</v>
      </c>
      <c r="AT1214" s="149" t="s">
        <v>201</v>
      </c>
      <c r="AU1214" s="149" t="s">
        <v>86</v>
      </c>
      <c r="AY1214" s="17" t="s">
        <v>199</v>
      </c>
      <c r="BE1214" s="150">
        <f>IF(N1214="základní",J1214,0)</f>
        <v>0</v>
      </c>
      <c r="BF1214" s="150">
        <f>IF(N1214="snížená",J1214,0)</f>
        <v>0</v>
      </c>
      <c r="BG1214" s="150">
        <f>IF(N1214="zákl. přenesená",J1214,0)</f>
        <v>0</v>
      </c>
      <c r="BH1214" s="150">
        <f>IF(N1214="sníž. přenesená",J1214,0)</f>
        <v>0</v>
      </c>
      <c r="BI1214" s="150">
        <f>IF(N1214="nulová",J1214,0)</f>
        <v>0</v>
      </c>
      <c r="BJ1214" s="17" t="s">
        <v>86</v>
      </c>
      <c r="BK1214" s="150">
        <f>ROUND(I1214*H1214,2)</f>
        <v>0</v>
      </c>
      <c r="BL1214" s="17" t="s">
        <v>298</v>
      </c>
      <c r="BM1214" s="149" t="s">
        <v>3528</v>
      </c>
    </row>
    <row r="1215" spans="2:65" s="12" customFormat="1" ht="12">
      <c r="B1215" s="151"/>
      <c r="D1215" s="152" t="s">
        <v>207</v>
      </c>
      <c r="E1215" s="153" t="s">
        <v>1</v>
      </c>
      <c r="F1215" s="154" t="s">
        <v>1245</v>
      </c>
      <c r="H1215" s="155">
        <v>1</v>
      </c>
      <c r="I1215" s="156"/>
      <c r="L1215" s="151"/>
      <c r="M1215" s="157"/>
      <c r="T1215" s="158"/>
      <c r="AT1215" s="153" t="s">
        <v>207</v>
      </c>
      <c r="AU1215" s="153" t="s">
        <v>86</v>
      </c>
      <c r="AV1215" s="12" t="s">
        <v>86</v>
      </c>
      <c r="AW1215" s="12" t="s">
        <v>30</v>
      </c>
      <c r="AX1215" s="12" t="s">
        <v>73</v>
      </c>
      <c r="AY1215" s="153" t="s">
        <v>199</v>
      </c>
    </row>
    <row r="1216" spans="2:65" s="14" customFormat="1" ht="12">
      <c r="B1216" s="166"/>
      <c r="D1216" s="152" t="s">
        <v>207</v>
      </c>
      <c r="E1216" s="167" t="s">
        <v>1</v>
      </c>
      <c r="F1216" s="168" t="s">
        <v>1286</v>
      </c>
      <c r="H1216" s="169">
        <v>1</v>
      </c>
      <c r="I1216" s="170"/>
      <c r="L1216" s="166"/>
      <c r="M1216" s="171"/>
      <c r="T1216" s="172"/>
      <c r="AT1216" s="167" t="s">
        <v>207</v>
      </c>
      <c r="AU1216" s="167" t="s">
        <v>86</v>
      </c>
      <c r="AV1216" s="14" t="s">
        <v>223</v>
      </c>
      <c r="AW1216" s="14" t="s">
        <v>30</v>
      </c>
      <c r="AX1216" s="14" t="s">
        <v>80</v>
      </c>
      <c r="AY1216" s="167" t="s">
        <v>199</v>
      </c>
    </row>
    <row r="1217" spans="2:65" s="1" customFormat="1" ht="24.25" customHeight="1">
      <c r="B1217" s="32"/>
      <c r="C1217" s="137" t="s">
        <v>1293</v>
      </c>
      <c r="D1217" s="137" t="s">
        <v>201</v>
      </c>
      <c r="E1217" s="138" t="s">
        <v>1288</v>
      </c>
      <c r="F1217" s="139" t="s">
        <v>1289</v>
      </c>
      <c r="G1217" s="140" t="s">
        <v>296</v>
      </c>
      <c r="H1217" s="141">
        <v>7</v>
      </c>
      <c r="I1217" s="142"/>
      <c r="J1217" s="143">
        <f>ROUND(I1217*H1217,2)</f>
        <v>0</v>
      </c>
      <c r="K1217" s="144"/>
      <c r="L1217" s="32"/>
      <c r="M1217" s="145" t="s">
        <v>1</v>
      </c>
      <c r="N1217" s="146" t="s">
        <v>39</v>
      </c>
      <c r="P1217" s="147">
        <f>O1217*H1217</f>
        <v>0</v>
      </c>
      <c r="Q1217" s="147">
        <v>9.5E-4</v>
      </c>
      <c r="R1217" s="147">
        <f>Q1217*H1217</f>
        <v>6.6499999999999997E-3</v>
      </c>
      <c r="S1217" s="147">
        <v>0</v>
      </c>
      <c r="T1217" s="148">
        <f>S1217*H1217</f>
        <v>0</v>
      </c>
      <c r="AR1217" s="149" t="s">
        <v>298</v>
      </c>
      <c r="AT1217" s="149" t="s">
        <v>201</v>
      </c>
      <c r="AU1217" s="149" t="s">
        <v>86</v>
      </c>
      <c r="AY1217" s="17" t="s">
        <v>199</v>
      </c>
      <c r="BE1217" s="150">
        <f>IF(N1217="základní",J1217,0)</f>
        <v>0</v>
      </c>
      <c r="BF1217" s="150">
        <f>IF(N1217="snížená",J1217,0)</f>
        <v>0</v>
      </c>
      <c r="BG1217" s="150">
        <f>IF(N1217="zákl. přenesená",J1217,0)</f>
        <v>0</v>
      </c>
      <c r="BH1217" s="150">
        <f>IF(N1217="sníž. přenesená",J1217,0)</f>
        <v>0</v>
      </c>
      <c r="BI1217" s="150">
        <f>IF(N1217="nulová",J1217,0)</f>
        <v>0</v>
      </c>
      <c r="BJ1217" s="17" t="s">
        <v>86</v>
      </c>
      <c r="BK1217" s="150">
        <f>ROUND(I1217*H1217,2)</f>
        <v>0</v>
      </c>
      <c r="BL1217" s="17" t="s">
        <v>298</v>
      </c>
      <c r="BM1217" s="149" t="s">
        <v>3529</v>
      </c>
    </row>
    <row r="1218" spans="2:65" s="12" customFormat="1" ht="12">
      <c r="B1218" s="151"/>
      <c r="D1218" s="152" t="s">
        <v>207</v>
      </c>
      <c r="E1218" s="153" t="s">
        <v>1</v>
      </c>
      <c r="F1218" s="154" t="s">
        <v>1245</v>
      </c>
      <c r="H1218" s="155">
        <v>1</v>
      </c>
      <c r="I1218" s="156"/>
      <c r="L1218" s="151"/>
      <c r="M1218" s="157"/>
      <c r="T1218" s="158"/>
      <c r="AT1218" s="153" t="s">
        <v>207</v>
      </c>
      <c r="AU1218" s="153" t="s">
        <v>86</v>
      </c>
      <c r="AV1218" s="12" t="s">
        <v>86</v>
      </c>
      <c r="AW1218" s="12" t="s">
        <v>30</v>
      </c>
      <c r="AX1218" s="12" t="s">
        <v>73</v>
      </c>
      <c r="AY1218" s="153" t="s">
        <v>199</v>
      </c>
    </row>
    <row r="1219" spans="2:65" s="14" customFormat="1" ht="12">
      <c r="B1219" s="166"/>
      <c r="D1219" s="152" t="s">
        <v>207</v>
      </c>
      <c r="E1219" s="167" t="s">
        <v>1</v>
      </c>
      <c r="F1219" s="168" t="s">
        <v>1291</v>
      </c>
      <c r="H1219" s="169">
        <v>1</v>
      </c>
      <c r="I1219" s="170"/>
      <c r="L1219" s="166"/>
      <c r="M1219" s="171"/>
      <c r="T1219" s="172"/>
      <c r="AT1219" s="167" t="s">
        <v>207</v>
      </c>
      <c r="AU1219" s="167" t="s">
        <v>86</v>
      </c>
      <c r="AV1219" s="14" t="s">
        <v>223</v>
      </c>
      <c r="AW1219" s="14" t="s">
        <v>30</v>
      </c>
      <c r="AX1219" s="14" t="s">
        <v>73</v>
      </c>
      <c r="AY1219" s="167" t="s">
        <v>199</v>
      </c>
    </row>
    <row r="1220" spans="2:65" s="12" customFormat="1" ht="12">
      <c r="B1220" s="151"/>
      <c r="D1220" s="152" t="s">
        <v>207</v>
      </c>
      <c r="E1220" s="153" t="s">
        <v>1</v>
      </c>
      <c r="F1220" s="154" t="s">
        <v>1130</v>
      </c>
      <c r="H1220" s="155">
        <v>6</v>
      </c>
      <c r="I1220" s="156"/>
      <c r="L1220" s="151"/>
      <c r="M1220" s="157"/>
      <c r="T1220" s="158"/>
      <c r="AT1220" s="153" t="s">
        <v>207</v>
      </c>
      <c r="AU1220" s="153" t="s">
        <v>86</v>
      </c>
      <c r="AV1220" s="12" t="s">
        <v>86</v>
      </c>
      <c r="AW1220" s="12" t="s">
        <v>30</v>
      </c>
      <c r="AX1220" s="12" t="s">
        <v>73</v>
      </c>
      <c r="AY1220" s="153" t="s">
        <v>199</v>
      </c>
    </row>
    <row r="1221" spans="2:65" s="14" customFormat="1" ht="24">
      <c r="B1221" s="166"/>
      <c r="D1221" s="152" t="s">
        <v>207</v>
      </c>
      <c r="E1221" s="167" t="s">
        <v>1</v>
      </c>
      <c r="F1221" s="168" t="s">
        <v>1292</v>
      </c>
      <c r="H1221" s="169">
        <v>6</v>
      </c>
      <c r="I1221" s="170"/>
      <c r="L1221" s="166"/>
      <c r="M1221" s="171"/>
      <c r="T1221" s="172"/>
      <c r="AT1221" s="167" t="s">
        <v>207</v>
      </c>
      <c r="AU1221" s="167" t="s">
        <v>86</v>
      </c>
      <c r="AV1221" s="14" t="s">
        <v>223</v>
      </c>
      <c r="AW1221" s="14" t="s">
        <v>30</v>
      </c>
      <c r="AX1221" s="14" t="s">
        <v>73</v>
      </c>
      <c r="AY1221" s="167" t="s">
        <v>199</v>
      </c>
    </row>
    <row r="1222" spans="2:65" s="13" customFormat="1" ht="12">
      <c r="B1222" s="159"/>
      <c r="D1222" s="152" t="s">
        <v>207</v>
      </c>
      <c r="E1222" s="160" t="s">
        <v>1</v>
      </c>
      <c r="F1222" s="161" t="s">
        <v>209</v>
      </c>
      <c r="H1222" s="162">
        <v>7</v>
      </c>
      <c r="I1222" s="163"/>
      <c r="L1222" s="159"/>
      <c r="M1222" s="164"/>
      <c r="T1222" s="165"/>
      <c r="AT1222" s="160" t="s">
        <v>207</v>
      </c>
      <c r="AU1222" s="160" t="s">
        <v>86</v>
      </c>
      <c r="AV1222" s="13" t="s">
        <v>205</v>
      </c>
      <c r="AW1222" s="13" t="s">
        <v>30</v>
      </c>
      <c r="AX1222" s="13" t="s">
        <v>80</v>
      </c>
      <c r="AY1222" s="160" t="s">
        <v>199</v>
      </c>
    </row>
    <row r="1223" spans="2:65" s="1" customFormat="1" ht="24.25" customHeight="1">
      <c r="B1223" s="32"/>
      <c r="C1223" s="137" t="s">
        <v>1297</v>
      </c>
      <c r="D1223" s="137" t="s">
        <v>201</v>
      </c>
      <c r="E1223" s="138" t="s">
        <v>1298</v>
      </c>
      <c r="F1223" s="139" t="s">
        <v>1299</v>
      </c>
      <c r="G1223" s="140" t="s">
        <v>264</v>
      </c>
      <c r="H1223" s="141">
        <v>148</v>
      </c>
      <c r="I1223" s="142"/>
      <c r="J1223" s="143">
        <f>ROUND(I1223*H1223,2)</f>
        <v>0</v>
      </c>
      <c r="K1223" s="144"/>
      <c r="L1223" s="32"/>
      <c r="M1223" s="145" t="s">
        <v>1</v>
      </c>
      <c r="N1223" s="146" t="s">
        <v>39</v>
      </c>
      <c r="P1223" s="147">
        <f>O1223*H1223</f>
        <v>0</v>
      </c>
      <c r="Q1223" s="147">
        <v>1.9000000000000001E-4</v>
      </c>
      <c r="R1223" s="147">
        <f>Q1223*H1223</f>
        <v>2.8120000000000003E-2</v>
      </c>
      <c r="S1223" s="147">
        <v>0</v>
      </c>
      <c r="T1223" s="148">
        <f>S1223*H1223</f>
        <v>0</v>
      </c>
      <c r="AR1223" s="149" t="s">
        <v>298</v>
      </c>
      <c r="AT1223" s="149" t="s">
        <v>201</v>
      </c>
      <c r="AU1223" s="149" t="s">
        <v>86</v>
      </c>
      <c r="AY1223" s="17" t="s">
        <v>199</v>
      </c>
      <c r="BE1223" s="150">
        <f>IF(N1223="základní",J1223,0)</f>
        <v>0</v>
      </c>
      <c r="BF1223" s="150">
        <f>IF(N1223="snížená",J1223,0)</f>
        <v>0</v>
      </c>
      <c r="BG1223" s="150">
        <f>IF(N1223="zákl. přenesená",J1223,0)</f>
        <v>0</v>
      </c>
      <c r="BH1223" s="150">
        <f>IF(N1223="sníž. přenesená",J1223,0)</f>
        <v>0</v>
      </c>
      <c r="BI1223" s="150">
        <f>IF(N1223="nulová",J1223,0)</f>
        <v>0</v>
      </c>
      <c r="BJ1223" s="17" t="s">
        <v>86</v>
      </c>
      <c r="BK1223" s="150">
        <f>ROUND(I1223*H1223,2)</f>
        <v>0</v>
      </c>
      <c r="BL1223" s="17" t="s">
        <v>298</v>
      </c>
      <c r="BM1223" s="149" t="s">
        <v>3530</v>
      </c>
    </row>
    <row r="1224" spans="2:65" s="12" customFormat="1" ht="24">
      <c r="B1224" s="151"/>
      <c r="D1224" s="152" t="s">
        <v>207</v>
      </c>
      <c r="E1224" s="153" t="s">
        <v>1</v>
      </c>
      <c r="F1224" s="154" t="s">
        <v>1301</v>
      </c>
      <c r="H1224" s="155">
        <v>148</v>
      </c>
      <c r="I1224" s="156"/>
      <c r="L1224" s="151"/>
      <c r="M1224" s="157"/>
      <c r="T1224" s="158"/>
      <c r="AT1224" s="153" t="s">
        <v>207</v>
      </c>
      <c r="AU1224" s="153" t="s">
        <v>86</v>
      </c>
      <c r="AV1224" s="12" t="s">
        <v>86</v>
      </c>
      <c r="AW1224" s="12" t="s">
        <v>30</v>
      </c>
      <c r="AX1224" s="12" t="s">
        <v>73</v>
      </c>
      <c r="AY1224" s="153" t="s">
        <v>199</v>
      </c>
    </row>
    <row r="1225" spans="2:65" s="13" customFormat="1" ht="12">
      <c r="B1225" s="159"/>
      <c r="D1225" s="152" t="s">
        <v>207</v>
      </c>
      <c r="E1225" s="160" t="s">
        <v>1</v>
      </c>
      <c r="F1225" s="161" t="s">
        <v>209</v>
      </c>
      <c r="H1225" s="162">
        <v>148</v>
      </c>
      <c r="I1225" s="163"/>
      <c r="L1225" s="159"/>
      <c r="M1225" s="164"/>
      <c r="T1225" s="165"/>
      <c r="AT1225" s="160" t="s">
        <v>207</v>
      </c>
      <c r="AU1225" s="160" t="s">
        <v>86</v>
      </c>
      <c r="AV1225" s="13" t="s">
        <v>205</v>
      </c>
      <c r="AW1225" s="13" t="s">
        <v>30</v>
      </c>
      <c r="AX1225" s="13" t="s">
        <v>80</v>
      </c>
      <c r="AY1225" s="160" t="s">
        <v>199</v>
      </c>
    </row>
    <row r="1226" spans="2:65" s="1" customFormat="1" ht="21.75" customHeight="1">
      <c r="B1226" s="32"/>
      <c r="C1226" s="137" t="s">
        <v>1302</v>
      </c>
      <c r="D1226" s="137" t="s">
        <v>201</v>
      </c>
      <c r="E1226" s="138" t="s">
        <v>1303</v>
      </c>
      <c r="F1226" s="139" t="s">
        <v>1304</v>
      </c>
      <c r="G1226" s="140" t="s">
        <v>264</v>
      </c>
      <c r="H1226" s="141">
        <v>148</v>
      </c>
      <c r="I1226" s="142"/>
      <c r="J1226" s="143">
        <f>ROUND(I1226*H1226,2)</f>
        <v>0</v>
      </c>
      <c r="K1226" s="144"/>
      <c r="L1226" s="32"/>
      <c r="M1226" s="145" t="s">
        <v>1</v>
      </c>
      <c r="N1226" s="146" t="s">
        <v>39</v>
      </c>
      <c r="P1226" s="147">
        <f>O1226*H1226</f>
        <v>0</v>
      </c>
      <c r="Q1226" s="147">
        <v>1.0000000000000001E-5</v>
      </c>
      <c r="R1226" s="147">
        <f>Q1226*H1226</f>
        <v>1.4800000000000002E-3</v>
      </c>
      <c r="S1226" s="147">
        <v>0</v>
      </c>
      <c r="T1226" s="148">
        <f>S1226*H1226</f>
        <v>0</v>
      </c>
      <c r="AR1226" s="149" t="s">
        <v>298</v>
      </c>
      <c r="AT1226" s="149" t="s">
        <v>201</v>
      </c>
      <c r="AU1226" s="149" t="s">
        <v>86</v>
      </c>
      <c r="AY1226" s="17" t="s">
        <v>199</v>
      </c>
      <c r="BE1226" s="150">
        <f>IF(N1226="základní",J1226,0)</f>
        <v>0</v>
      </c>
      <c r="BF1226" s="150">
        <f>IF(N1226="snížená",J1226,0)</f>
        <v>0</v>
      </c>
      <c r="BG1226" s="150">
        <f>IF(N1226="zákl. přenesená",J1226,0)</f>
        <v>0</v>
      </c>
      <c r="BH1226" s="150">
        <f>IF(N1226="sníž. přenesená",J1226,0)</f>
        <v>0</v>
      </c>
      <c r="BI1226" s="150">
        <f>IF(N1226="nulová",J1226,0)</f>
        <v>0</v>
      </c>
      <c r="BJ1226" s="17" t="s">
        <v>86</v>
      </c>
      <c r="BK1226" s="150">
        <f>ROUND(I1226*H1226,2)</f>
        <v>0</v>
      </c>
      <c r="BL1226" s="17" t="s">
        <v>298</v>
      </c>
      <c r="BM1226" s="149" t="s">
        <v>3531</v>
      </c>
    </row>
    <row r="1227" spans="2:65" s="12" customFormat="1" ht="24">
      <c r="B1227" s="151"/>
      <c r="D1227" s="152" t="s">
        <v>207</v>
      </c>
      <c r="E1227" s="153" t="s">
        <v>1</v>
      </c>
      <c r="F1227" s="154" t="s">
        <v>1301</v>
      </c>
      <c r="H1227" s="155">
        <v>148</v>
      </c>
      <c r="I1227" s="156"/>
      <c r="L1227" s="151"/>
      <c r="M1227" s="157"/>
      <c r="T1227" s="158"/>
      <c r="AT1227" s="153" t="s">
        <v>207</v>
      </c>
      <c r="AU1227" s="153" t="s">
        <v>86</v>
      </c>
      <c r="AV1227" s="12" t="s">
        <v>86</v>
      </c>
      <c r="AW1227" s="12" t="s">
        <v>30</v>
      </c>
      <c r="AX1227" s="12" t="s">
        <v>73</v>
      </c>
      <c r="AY1227" s="153" t="s">
        <v>199</v>
      </c>
    </row>
    <row r="1228" spans="2:65" s="13" customFormat="1" ht="12">
      <c r="B1228" s="159"/>
      <c r="D1228" s="152" t="s">
        <v>207</v>
      </c>
      <c r="E1228" s="160" t="s">
        <v>1</v>
      </c>
      <c r="F1228" s="161" t="s">
        <v>209</v>
      </c>
      <c r="H1228" s="162">
        <v>148</v>
      </c>
      <c r="I1228" s="163"/>
      <c r="L1228" s="159"/>
      <c r="M1228" s="164"/>
      <c r="T1228" s="165"/>
      <c r="AT1228" s="160" t="s">
        <v>207</v>
      </c>
      <c r="AU1228" s="160" t="s">
        <v>86</v>
      </c>
      <c r="AV1228" s="13" t="s">
        <v>205</v>
      </c>
      <c r="AW1228" s="13" t="s">
        <v>30</v>
      </c>
      <c r="AX1228" s="13" t="s">
        <v>80</v>
      </c>
      <c r="AY1228" s="160" t="s">
        <v>199</v>
      </c>
    </row>
    <row r="1229" spans="2:65" s="1" customFormat="1" ht="16.5" customHeight="1">
      <c r="B1229" s="32"/>
      <c r="C1229" s="137" t="s">
        <v>1306</v>
      </c>
      <c r="D1229" s="137" t="s">
        <v>201</v>
      </c>
      <c r="E1229" s="138" t="s">
        <v>1186</v>
      </c>
      <c r="F1229" s="139" t="s">
        <v>1187</v>
      </c>
      <c r="G1229" s="140" t="s">
        <v>1188</v>
      </c>
      <c r="H1229" s="141">
        <v>8</v>
      </c>
      <c r="I1229" s="142"/>
      <c r="J1229" s="143">
        <f>ROUND(I1229*H1229,2)</f>
        <v>0</v>
      </c>
      <c r="K1229" s="144"/>
      <c r="L1229" s="32"/>
      <c r="M1229" s="145" t="s">
        <v>1</v>
      </c>
      <c r="N1229" s="146" t="s">
        <v>39</v>
      </c>
      <c r="P1229" s="147">
        <f>O1229*H1229</f>
        <v>0</v>
      </c>
      <c r="Q1229" s="147">
        <v>0</v>
      </c>
      <c r="R1229" s="147">
        <f>Q1229*H1229</f>
        <v>0</v>
      </c>
      <c r="S1229" s="147">
        <v>0</v>
      </c>
      <c r="T1229" s="148">
        <f>S1229*H1229</f>
        <v>0</v>
      </c>
      <c r="AR1229" s="149" t="s">
        <v>1179</v>
      </c>
      <c r="AT1229" s="149" t="s">
        <v>201</v>
      </c>
      <c r="AU1229" s="149" t="s">
        <v>86</v>
      </c>
      <c r="AY1229" s="17" t="s">
        <v>199</v>
      </c>
      <c r="BE1229" s="150">
        <f>IF(N1229="základní",J1229,0)</f>
        <v>0</v>
      </c>
      <c r="BF1229" s="150">
        <f>IF(N1229="snížená",J1229,0)</f>
        <v>0</v>
      </c>
      <c r="BG1229" s="150">
        <f>IF(N1229="zákl. přenesená",J1229,0)</f>
        <v>0</v>
      </c>
      <c r="BH1229" s="150">
        <f>IF(N1229="sníž. přenesená",J1229,0)</f>
        <v>0</v>
      </c>
      <c r="BI1229" s="150">
        <f>IF(N1229="nulová",J1229,0)</f>
        <v>0</v>
      </c>
      <c r="BJ1229" s="17" t="s">
        <v>86</v>
      </c>
      <c r="BK1229" s="150">
        <f>ROUND(I1229*H1229,2)</f>
        <v>0</v>
      </c>
      <c r="BL1229" s="17" t="s">
        <v>1179</v>
      </c>
      <c r="BM1229" s="149" t="s">
        <v>3532</v>
      </c>
    </row>
    <row r="1230" spans="2:65" s="12" customFormat="1" ht="12">
      <c r="B1230" s="151"/>
      <c r="D1230" s="152" t="s">
        <v>207</v>
      </c>
      <c r="E1230" s="153" t="s">
        <v>1</v>
      </c>
      <c r="F1230" s="154" t="s">
        <v>1150</v>
      </c>
      <c r="H1230" s="155">
        <v>8</v>
      </c>
      <c r="I1230" s="156"/>
      <c r="L1230" s="151"/>
      <c r="M1230" s="157"/>
      <c r="T1230" s="158"/>
      <c r="AT1230" s="153" t="s">
        <v>207</v>
      </c>
      <c r="AU1230" s="153" t="s">
        <v>86</v>
      </c>
      <c r="AV1230" s="12" t="s">
        <v>86</v>
      </c>
      <c r="AW1230" s="12" t="s">
        <v>30</v>
      </c>
      <c r="AX1230" s="12" t="s">
        <v>73</v>
      </c>
      <c r="AY1230" s="153" t="s">
        <v>199</v>
      </c>
    </row>
    <row r="1231" spans="2:65" s="13" customFormat="1" ht="12">
      <c r="B1231" s="159"/>
      <c r="D1231" s="152" t="s">
        <v>207</v>
      </c>
      <c r="E1231" s="160" t="s">
        <v>1</v>
      </c>
      <c r="F1231" s="161" t="s">
        <v>1308</v>
      </c>
      <c r="H1231" s="162">
        <v>8</v>
      </c>
      <c r="I1231" s="163"/>
      <c r="L1231" s="159"/>
      <c r="M1231" s="164"/>
      <c r="T1231" s="165"/>
      <c r="AT1231" s="160" t="s">
        <v>207</v>
      </c>
      <c r="AU1231" s="160" t="s">
        <v>86</v>
      </c>
      <c r="AV1231" s="13" t="s">
        <v>205</v>
      </c>
      <c r="AW1231" s="13" t="s">
        <v>30</v>
      </c>
      <c r="AX1231" s="13" t="s">
        <v>80</v>
      </c>
      <c r="AY1231" s="160" t="s">
        <v>199</v>
      </c>
    </row>
    <row r="1232" spans="2:65" s="1" customFormat="1" ht="24.25" customHeight="1">
      <c r="B1232" s="32"/>
      <c r="C1232" s="137" t="s">
        <v>1309</v>
      </c>
      <c r="D1232" s="137" t="s">
        <v>201</v>
      </c>
      <c r="E1232" s="138" t="s">
        <v>1310</v>
      </c>
      <c r="F1232" s="139" t="s">
        <v>1311</v>
      </c>
      <c r="G1232" s="140" t="s">
        <v>247</v>
      </c>
      <c r="H1232" s="141">
        <v>0.114</v>
      </c>
      <c r="I1232" s="142"/>
      <c r="J1232" s="143">
        <f>ROUND(I1232*H1232,2)</f>
        <v>0</v>
      </c>
      <c r="K1232" s="144"/>
      <c r="L1232" s="32"/>
      <c r="M1232" s="145" t="s">
        <v>1</v>
      </c>
      <c r="N1232" s="146" t="s">
        <v>39</v>
      </c>
      <c r="P1232" s="147">
        <f>O1232*H1232</f>
        <v>0</v>
      </c>
      <c r="Q1232" s="147">
        <v>0</v>
      </c>
      <c r="R1232" s="147">
        <f>Q1232*H1232</f>
        <v>0</v>
      </c>
      <c r="S1232" s="147">
        <v>0</v>
      </c>
      <c r="T1232" s="148">
        <f>S1232*H1232</f>
        <v>0</v>
      </c>
      <c r="AR1232" s="149" t="s">
        <v>298</v>
      </c>
      <c r="AT1232" s="149" t="s">
        <v>201</v>
      </c>
      <c r="AU1232" s="149" t="s">
        <v>86</v>
      </c>
      <c r="AY1232" s="17" t="s">
        <v>199</v>
      </c>
      <c r="BE1232" s="150">
        <f>IF(N1232="základní",J1232,0)</f>
        <v>0</v>
      </c>
      <c r="BF1232" s="150">
        <f>IF(N1232="snížená",J1232,0)</f>
        <v>0</v>
      </c>
      <c r="BG1232" s="150">
        <f>IF(N1232="zákl. přenesená",J1232,0)</f>
        <v>0</v>
      </c>
      <c r="BH1232" s="150">
        <f>IF(N1232="sníž. přenesená",J1232,0)</f>
        <v>0</v>
      </c>
      <c r="BI1232" s="150">
        <f>IF(N1232="nulová",J1232,0)</f>
        <v>0</v>
      </c>
      <c r="BJ1232" s="17" t="s">
        <v>86</v>
      </c>
      <c r="BK1232" s="150">
        <f>ROUND(I1232*H1232,2)</f>
        <v>0</v>
      </c>
      <c r="BL1232" s="17" t="s">
        <v>298</v>
      </c>
      <c r="BM1232" s="149" t="s">
        <v>3533</v>
      </c>
    </row>
    <row r="1233" spans="2:65" s="11" customFormat="1" ht="23" customHeight="1">
      <c r="B1233" s="125"/>
      <c r="D1233" s="126" t="s">
        <v>72</v>
      </c>
      <c r="E1233" s="135" t="s">
        <v>1313</v>
      </c>
      <c r="F1233" s="135" t="s">
        <v>1314</v>
      </c>
      <c r="I1233" s="128"/>
      <c r="J1233" s="136">
        <f>BK1233</f>
        <v>0</v>
      </c>
      <c r="L1233" s="125"/>
      <c r="M1233" s="130"/>
      <c r="P1233" s="131">
        <f>SUM(P1234:P1236)</f>
        <v>0</v>
      </c>
      <c r="R1233" s="131">
        <f>SUM(R1234:R1236)</f>
        <v>5.8300000000000001E-3</v>
      </c>
      <c r="T1233" s="132">
        <f>SUM(T1234:T1236)</f>
        <v>0</v>
      </c>
      <c r="AR1233" s="126" t="s">
        <v>86</v>
      </c>
      <c r="AT1233" s="133" t="s">
        <v>72</v>
      </c>
      <c r="AU1233" s="133" t="s">
        <v>80</v>
      </c>
      <c r="AY1233" s="126" t="s">
        <v>199</v>
      </c>
      <c r="BK1233" s="134">
        <f>SUM(BK1234:BK1236)</f>
        <v>0</v>
      </c>
    </row>
    <row r="1234" spans="2:65" s="1" customFormat="1" ht="33" customHeight="1">
      <c r="B1234" s="32"/>
      <c r="C1234" s="137" t="s">
        <v>1315</v>
      </c>
      <c r="D1234" s="137" t="s">
        <v>201</v>
      </c>
      <c r="E1234" s="138" t="s">
        <v>1316</v>
      </c>
      <c r="F1234" s="139" t="s">
        <v>1317</v>
      </c>
      <c r="G1234" s="140" t="s">
        <v>1239</v>
      </c>
      <c r="H1234" s="141">
        <v>1</v>
      </c>
      <c r="I1234" s="142"/>
      <c r="J1234" s="143">
        <f>ROUND(I1234*H1234,2)</f>
        <v>0</v>
      </c>
      <c r="K1234" s="144"/>
      <c r="L1234" s="32"/>
      <c r="M1234" s="145" t="s">
        <v>1</v>
      </c>
      <c r="N1234" s="146" t="s">
        <v>39</v>
      </c>
      <c r="P1234" s="147">
        <f>O1234*H1234</f>
        <v>0</v>
      </c>
      <c r="Q1234" s="147">
        <v>5.8300000000000001E-3</v>
      </c>
      <c r="R1234" s="147">
        <f>Q1234*H1234</f>
        <v>5.8300000000000001E-3</v>
      </c>
      <c r="S1234" s="147">
        <v>0</v>
      </c>
      <c r="T1234" s="148">
        <f>S1234*H1234</f>
        <v>0</v>
      </c>
      <c r="AR1234" s="149" t="s">
        <v>298</v>
      </c>
      <c r="AT1234" s="149" t="s">
        <v>201</v>
      </c>
      <c r="AU1234" s="149" t="s">
        <v>86</v>
      </c>
      <c r="AY1234" s="17" t="s">
        <v>199</v>
      </c>
      <c r="BE1234" s="150">
        <f>IF(N1234="základní",J1234,0)</f>
        <v>0</v>
      </c>
      <c r="BF1234" s="150">
        <f>IF(N1234="snížená",J1234,0)</f>
        <v>0</v>
      </c>
      <c r="BG1234" s="150">
        <f>IF(N1234="zákl. přenesená",J1234,0)</f>
        <v>0</v>
      </c>
      <c r="BH1234" s="150">
        <f>IF(N1234="sníž. přenesená",J1234,0)</f>
        <v>0</v>
      </c>
      <c r="BI1234" s="150">
        <f>IF(N1234="nulová",J1234,0)</f>
        <v>0</v>
      </c>
      <c r="BJ1234" s="17" t="s">
        <v>86</v>
      </c>
      <c r="BK1234" s="150">
        <f>ROUND(I1234*H1234,2)</f>
        <v>0</v>
      </c>
      <c r="BL1234" s="17" t="s">
        <v>298</v>
      </c>
      <c r="BM1234" s="149" t="s">
        <v>3534</v>
      </c>
    </row>
    <row r="1235" spans="2:65" s="12" customFormat="1" ht="12">
      <c r="B1235" s="151"/>
      <c r="D1235" s="152" t="s">
        <v>207</v>
      </c>
      <c r="E1235" s="153" t="s">
        <v>1</v>
      </c>
      <c r="F1235" s="154" t="s">
        <v>1245</v>
      </c>
      <c r="H1235" s="155">
        <v>1</v>
      </c>
      <c r="I1235" s="156"/>
      <c r="L1235" s="151"/>
      <c r="M1235" s="157"/>
      <c r="T1235" s="158"/>
      <c r="AT1235" s="153" t="s">
        <v>207</v>
      </c>
      <c r="AU1235" s="153" t="s">
        <v>86</v>
      </c>
      <c r="AV1235" s="12" t="s">
        <v>86</v>
      </c>
      <c r="AW1235" s="12" t="s">
        <v>30</v>
      </c>
      <c r="AX1235" s="12" t="s">
        <v>73</v>
      </c>
      <c r="AY1235" s="153" t="s">
        <v>199</v>
      </c>
    </row>
    <row r="1236" spans="2:65" s="13" customFormat="1" ht="12">
      <c r="B1236" s="159"/>
      <c r="D1236" s="152" t="s">
        <v>207</v>
      </c>
      <c r="E1236" s="160" t="s">
        <v>1</v>
      </c>
      <c r="F1236" s="161" t="s">
        <v>1319</v>
      </c>
      <c r="H1236" s="162">
        <v>1</v>
      </c>
      <c r="I1236" s="163"/>
      <c r="L1236" s="159"/>
      <c r="M1236" s="164"/>
      <c r="T1236" s="165"/>
      <c r="AT1236" s="160" t="s">
        <v>207</v>
      </c>
      <c r="AU1236" s="160" t="s">
        <v>86</v>
      </c>
      <c r="AV1236" s="13" t="s">
        <v>205</v>
      </c>
      <c r="AW1236" s="13" t="s">
        <v>30</v>
      </c>
      <c r="AX1236" s="13" t="s">
        <v>80</v>
      </c>
      <c r="AY1236" s="160" t="s">
        <v>199</v>
      </c>
    </row>
    <row r="1237" spans="2:65" s="11" customFormat="1" ht="23" customHeight="1">
      <c r="B1237" s="125"/>
      <c r="D1237" s="126" t="s">
        <v>72</v>
      </c>
      <c r="E1237" s="135" t="s">
        <v>1320</v>
      </c>
      <c r="F1237" s="135" t="s">
        <v>1321</v>
      </c>
      <c r="I1237" s="128"/>
      <c r="J1237" s="136">
        <f>BK1237</f>
        <v>0</v>
      </c>
      <c r="L1237" s="125"/>
      <c r="M1237" s="130"/>
      <c r="P1237" s="131">
        <f>SUM(P1238:P1307)</f>
        <v>0</v>
      </c>
      <c r="R1237" s="131">
        <f>SUM(R1238:R1307)</f>
        <v>0.46534999999999999</v>
      </c>
      <c r="T1237" s="132">
        <f>SUM(T1238:T1307)</f>
        <v>0</v>
      </c>
      <c r="AR1237" s="126" t="s">
        <v>86</v>
      </c>
      <c r="AT1237" s="133" t="s">
        <v>72</v>
      </c>
      <c r="AU1237" s="133" t="s">
        <v>80</v>
      </c>
      <c r="AY1237" s="126" t="s">
        <v>199</v>
      </c>
      <c r="BK1237" s="134">
        <f>SUM(BK1238:BK1307)</f>
        <v>0</v>
      </c>
    </row>
    <row r="1238" spans="2:65" s="1" customFormat="1" ht="21.75" customHeight="1">
      <c r="B1238" s="32"/>
      <c r="C1238" s="137" t="s">
        <v>1322</v>
      </c>
      <c r="D1238" s="137" t="s">
        <v>201</v>
      </c>
      <c r="E1238" s="138" t="s">
        <v>1323</v>
      </c>
      <c r="F1238" s="139" t="s">
        <v>1324</v>
      </c>
      <c r="G1238" s="140" t="s">
        <v>296</v>
      </c>
      <c r="H1238" s="141">
        <v>7</v>
      </c>
      <c r="I1238" s="142"/>
      <c r="J1238" s="143">
        <f t="shared" ref="J1238:J1266" si="10">ROUND(I1238*H1238,2)</f>
        <v>0</v>
      </c>
      <c r="K1238" s="144"/>
      <c r="L1238" s="32"/>
      <c r="M1238" s="145" t="s">
        <v>1</v>
      </c>
      <c r="N1238" s="146" t="s">
        <v>39</v>
      </c>
      <c r="P1238" s="147">
        <f t="shared" ref="P1238:P1266" si="11">O1238*H1238</f>
        <v>0</v>
      </c>
      <c r="Q1238" s="147">
        <v>1.1900000000000001E-3</v>
      </c>
      <c r="R1238" s="147">
        <f t="shared" ref="R1238:R1266" si="12">Q1238*H1238</f>
        <v>8.3300000000000006E-3</v>
      </c>
      <c r="S1238" s="147">
        <v>0</v>
      </c>
      <c r="T1238" s="148">
        <f t="shared" ref="T1238:T1266" si="13">S1238*H1238</f>
        <v>0</v>
      </c>
      <c r="AR1238" s="149" t="s">
        <v>298</v>
      </c>
      <c r="AT1238" s="149" t="s">
        <v>201</v>
      </c>
      <c r="AU1238" s="149" t="s">
        <v>86</v>
      </c>
      <c r="AY1238" s="17" t="s">
        <v>199</v>
      </c>
      <c r="BE1238" s="150">
        <f t="shared" ref="BE1238:BE1266" si="14">IF(N1238="základní",J1238,0)</f>
        <v>0</v>
      </c>
      <c r="BF1238" s="150">
        <f t="shared" ref="BF1238:BF1266" si="15">IF(N1238="snížená",J1238,0)</f>
        <v>0</v>
      </c>
      <c r="BG1238" s="150">
        <f t="shared" ref="BG1238:BG1266" si="16">IF(N1238="zákl. přenesená",J1238,0)</f>
        <v>0</v>
      </c>
      <c r="BH1238" s="150">
        <f t="shared" ref="BH1238:BH1266" si="17">IF(N1238="sníž. přenesená",J1238,0)</f>
        <v>0</v>
      </c>
      <c r="BI1238" s="150">
        <f t="shared" ref="BI1238:BI1266" si="18">IF(N1238="nulová",J1238,0)</f>
        <v>0</v>
      </c>
      <c r="BJ1238" s="17" t="s">
        <v>86</v>
      </c>
      <c r="BK1238" s="150">
        <f t="shared" ref="BK1238:BK1266" si="19">ROUND(I1238*H1238,2)</f>
        <v>0</v>
      </c>
      <c r="BL1238" s="17" t="s">
        <v>298</v>
      </c>
      <c r="BM1238" s="149" t="s">
        <v>3535</v>
      </c>
    </row>
    <row r="1239" spans="2:65" s="1" customFormat="1" ht="24.25" customHeight="1">
      <c r="B1239" s="32"/>
      <c r="C1239" s="173" t="s">
        <v>1326</v>
      </c>
      <c r="D1239" s="173" t="s">
        <v>288</v>
      </c>
      <c r="E1239" s="174" t="s">
        <v>1327</v>
      </c>
      <c r="F1239" s="175" t="s">
        <v>1328</v>
      </c>
      <c r="G1239" s="176" t="s">
        <v>296</v>
      </c>
      <c r="H1239" s="177">
        <v>1</v>
      </c>
      <c r="I1239" s="178"/>
      <c r="J1239" s="179">
        <f t="shared" si="10"/>
        <v>0</v>
      </c>
      <c r="K1239" s="180"/>
      <c r="L1239" s="181"/>
      <c r="M1239" s="182" t="s">
        <v>1</v>
      </c>
      <c r="N1239" s="183" t="s">
        <v>39</v>
      </c>
      <c r="P1239" s="147">
        <f t="shared" si="11"/>
        <v>0</v>
      </c>
      <c r="Q1239" s="147">
        <v>1.4999999999999999E-2</v>
      </c>
      <c r="R1239" s="147">
        <f t="shared" si="12"/>
        <v>1.4999999999999999E-2</v>
      </c>
      <c r="S1239" s="147">
        <v>0</v>
      </c>
      <c r="T1239" s="148">
        <f t="shared" si="13"/>
        <v>0</v>
      </c>
      <c r="AR1239" s="149" t="s">
        <v>384</v>
      </c>
      <c r="AT1239" s="149" t="s">
        <v>288</v>
      </c>
      <c r="AU1239" s="149" t="s">
        <v>86</v>
      </c>
      <c r="AY1239" s="17" t="s">
        <v>199</v>
      </c>
      <c r="BE1239" s="150">
        <f t="shared" si="14"/>
        <v>0</v>
      </c>
      <c r="BF1239" s="150">
        <f t="shared" si="15"/>
        <v>0</v>
      </c>
      <c r="BG1239" s="150">
        <f t="shared" si="16"/>
        <v>0</v>
      </c>
      <c r="BH1239" s="150">
        <f t="shared" si="17"/>
        <v>0</v>
      </c>
      <c r="BI1239" s="150">
        <f t="shared" si="18"/>
        <v>0</v>
      </c>
      <c r="BJ1239" s="17" t="s">
        <v>86</v>
      </c>
      <c r="BK1239" s="150">
        <f t="shared" si="19"/>
        <v>0</v>
      </c>
      <c r="BL1239" s="17" t="s">
        <v>298</v>
      </c>
      <c r="BM1239" s="149" t="s">
        <v>3536</v>
      </c>
    </row>
    <row r="1240" spans="2:65" s="1" customFormat="1" ht="16.5" customHeight="1">
      <c r="B1240" s="32"/>
      <c r="C1240" s="173" t="s">
        <v>1330</v>
      </c>
      <c r="D1240" s="173" t="s">
        <v>288</v>
      </c>
      <c r="E1240" s="174" t="s">
        <v>1331</v>
      </c>
      <c r="F1240" s="175" t="s">
        <v>1332</v>
      </c>
      <c r="G1240" s="176" t="s">
        <v>296</v>
      </c>
      <c r="H1240" s="177">
        <v>1</v>
      </c>
      <c r="I1240" s="178"/>
      <c r="J1240" s="179">
        <f t="shared" si="10"/>
        <v>0</v>
      </c>
      <c r="K1240" s="180"/>
      <c r="L1240" s="181"/>
      <c r="M1240" s="182" t="s">
        <v>1</v>
      </c>
      <c r="N1240" s="183" t="s">
        <v>39</v>
      </c>
      <c r="P1240" s="147">
        <f t="shared" si="11"/>
        <v>0</v>
      </c>
      <c r="Q1240" s="147">
        <v>2.0999999999999999E-3</v>
      </c>
      <c r="R1240" s="147">
        <f t="shared" si="12"/>
        <v>2.0999999999999999E-3</v>
      </c>
      <c r="S1240" s="147">
        <v>0</v>
      </c>
      <c r="T1240" s="148">
        <f t="shared" si="13"/>
        <v>0</v>
      </c>
      <c r="AR1240" s="149" t="s">
        <v>384</v>
      </c>
      <c r="AT1240" s="149" t="s">
        <v>288</v>
      </c>
      <c r="AU1240" s="149" t="s">
        <v>86</v>
      </c>
      <c r="AY1240" s="17" t="s">
        <v>199</v>
      </c>
      <c r="BE1240" s="150">
        <f t="shared" si="14"/>
        <v>0</v>
      </c>
      <c r="BF1240" s="150">
        <f t="shared" si="15"/>
        <v>0</v>
      </c>
      <c r="BG1240" s="150">
        <f t="shared" si="16"/>
        <v>0</v>
      </c>
      <c r="BH1240" s="150">
        <f t="shared" si="17"/>
        <v>0</v>
      </c>
      <c r="BI1240" s="150">
        <f t="shared" si="18"/>
        <v>0</v>
      </c>
      <c r="BJ1240" s="17" t="s">
        <v>86</v>
      </c>
      <c r="BK1240" s="150">
        <f t="shared" si="19"/>
        <v>0</v>
      </c>
      <c r="BL1240" s="17" t="s">
        <v>298</v>
      </c>
      <c r="BM1240" s="149" t="s">
        <v>3537</v>
      </c>
    </row>
    <row r="1241" spans="2:65" s="1" customFormat="1" ht="24.25" customHeight="1">
      <c r="B1241" s="32"/>
      <c r="C1241" s="173" t="s">
        <v>1334</v>
      </c>
      <c r="D1241" s="173" t="s">
        <v>288</v>
      </c>
      <c r="E1241" s="174" t="s">
        <v>1335</v>
      </c>
      <c r="F1241" s="175" t="s">
        <v>1336</v>
      </c>
      <c r="G1241" s="176" t="s">
        <v>296</v>
      </c>
      <c r="H1241" s="177">
        <v>6</v>
      </c>
      <c r="I1241" s="178"/>
      <c r="J1241" s="179">
        <f t="shared" si="10"/>
        <v>0</v>
      </c>
      <c r="K1241" s="180"/>
      <c r="L1241" s="181"/>
      <c r="M1241" s="182" t="s">
        <v>1</v>
      </c>
      <c r="N1241" s="183" t="s">
        <v>39</v>
      </c>
      <c r="P1241" s="147">
        <f t="shared" si="11"/>
        <v>0</v>
      </c>
      <c r="Q1241" s="147">
        <v>1.4E-2</v>
      </c>
      <c r="R1241" s="147">
        <f t="shared" si="12"/>
        <v>8.4000000000000005E-2</v>
      </c>
      <c r="S1241" s="147">
        <v>0</v>
      </c>
      <c r="T1241" s="148">
        <f t="shared" si="13"/>
        <v>0</v>
      </c>
      <c r="AR1241" s="149" t="s">
        <v>384</v>
      </c>
      <c r="AT1241" s="149" t="s">
        <v>288</v>
      </c>
      <c r="AU1241" s="149" t="s">
        <v>86</v>
      </c>
      <c r="AY1241" s="17" t="s">
        <v>199</v>
      </c>
      <c r="BE1241" s="150">
        <f t="shared" si="14"/>
        <v>0</v>
      </c>
      <c r="BF1241" s="150">
        <f t="shared" si="15"/>
        <v>0</v>
      </c>
      <c r="BG1241" s="150">
        <f t="shared" si="16"/>
        <v>0</v>
      </c>
      <c r="BH1241" s="150">
        <f t="shared" si="17"/>
        <v>0</v>
      </c>
      <c r="BI1241" s="150">
        <f t="shared" si="18"/>
        <v>0</v>
      </c>
      <c r="BJ1241" s="17" t="s">
        <v>86</v>
      </c>
      <c r="BK1241" s="150">
        <f t="shared" si="19"/>
        <v>0</v>
      </c>
      <c r="BL1241" s="17" t="s">
        <v>298</v>
      </c>
      <c r="BM1241" s="149" t="s">
        <v>3538</v>
      </c>
    </row>
    <row r="1242" spans="2:65" s="1" customFormat="1" ht="24.25" customHeight="1">
      <c r="B1242" s="32"/>
      <c r="C1242" s="137" t="s">
        <v>1338</v>
      </c>
      <c r="D1242" s="137" t="s">
        <v>201</v>
      </c>
      <c r="E1242" s="138" t="s">
        <v>1339</v>
      </c>
      <c r="F1242" s="139" t="s">
        <v>1340</v>
      </c>
      <c r="G1242" s="140" t="s">
        <v>1239</v>
      </c>
      <c r="H1242" s="141">
        <v>2</v>
      </c>
      <c r="I1242" s="142"/>
      <c r="J1242" s="143">
        <f t="shared" si="10"/>
        <v>0</v>
      </c>
      <c r="K1242" s="144"/>
      <c r="L1242" s="32"/>
      <c r="M1242" s="145" t="s">
        <v>1</v>
      </c>
      <c r="N1242" s="146" t="s">
        <v>39</v>
      </c>
      <c r="P1242" s="147">
        <f t="shared" si="11"/>
        <v>0</v>
      </c>
      <c r="Q1242" s="147">
        <v>1.6469999999999999E-2</v>
      </c>
      <c r="R1242" s="147">
        <f t="shared" si="12"/>
        <v>3.2939999999999997E-2</v>
      </c>
      <c r="S1242" s="147">
        <v>0</v>
      </c>
      <c r="T1242" s="148">
        <f t="shared" si="13"/>
        <v>0</v>
      </c>
      <c r="AR1242" s="149" t="s">
        <v>298</v>
      </c>
      <c r="AT1242" s="149" t="s">
        <v>201</v>
      </c>
      <c r="AU1242" s="149" t="s">
        <v>86</v>
      </c>
      <c r="AY1242" s="17" t="s">
        <v>199</v>
      </c>
      <c r="BE1242" s="150">
        <f t="shared" si="14"/>
        <v>0</v>
      </c>
      <c r="BF1242" s="150">
        <f t="shared" si="15"/>
        <v>0</v>
      </c>
      <c r="BG1242" s="150">
        <f t="shared" si="16"/>
        <v>0</v>
      </c>
      <c r="BH1242" s="150">
        <f t="shared" si="17"/>
        <v>0</v>
      </c>
      <c r="BI1242" s="150">
        <f t="shared" si="18"/>
        <v>0</v>
      </c>
      <c r="BJ1242" s="17" t="s">
        <v>86</v>
      </c>
      <c r="BK1242" s="150">
        <f t="shared" si="19"/>
        <v>0</v>
      </c>
      <c r="BL1242" s="17" t="s">
        <v>298</v>
      </c>
      <c r="BM1242" s="149" t="s">
        <v>3539</v>
      </c>
    </row>
    <row r="1243" spans="2:65" s="1" customFormat="1" ht="16.5" customHeight="1">
      <c r="B1243" s="32"/>
      <c r="C1243" s="137" t="s">
        <v>1342</v>
      </c>
      <c r="D1243" s="137" t="s">
        <v>201</v>
      </c>
      <c r="E1243" s="138" t="s">
        <v>1343</v>
      </c>
      <c r="F1243" s="139" t="s">
        <v>1344</v>
      </c>
      <c r="G1243" s="140" t="s">
        <v>1239</v>
      </c>
      <c r="H1243" s="141">
        <v>6</v>
      </c>
      <c r="I1243" s="142"/>
      <c r="J1243" s="143">
        <f t="shared" si="10"/>
        <v>0</v>
      </c>
      <c r="K1243" s="144"/>
      <c r="L1243" s="32"/>
      <c r="M1243" s="145" t="s">
        <v>1</v>
      </c>
      <c r="N1243" s="146" t="s">
        <v>39</v>
      </c>
      <c r="P1243" s="147">
        <f t="shared" si="11"/>
        <v>0</v>
      </c>
      <c r="Q1243" s="147">
        <v>1.9210000000000001E-2</v>
      </c>
      <c r="R1243" s="147">
        <f t="shared" si="12"/>
        <v>0.11526</v>
      </c>
      <c r="S1243" s="147">
        <v>0</v>
      </c>
      <c r="T1243" s="148">
        <f t="shared" si="13"/>
        <v>0</v>
      </c>
      <c r="AR1243" s="149" t="s">
        <v>298</v>
      </c>
      <c r="AT1243" s="149" t="s">
        <v>201</v>
      </c>
      <c r="AU1243" s="149" t="s">
        <v>86</v>
      </c>
      <c r="AY1243" s="17" t="s">
        <v>199</v>
      </c>
      <c r="BE1243" s="150">
        <f t="shared" si="14"/>
        <v>0</v>
      </c>
      <c r="BF1243" s="150">
        <f t="shared" si="15"/>
        <v>0</v>
      </c>
      <c r="BG1243" s="150">
        <f t="shared" si="16"/>
        <v>0</v>
      </c>
      <c r="BH1243" s="150">
        <f t="shared" si="17"/>
        <v>0</v>
      </c>
      <c r="BI1243" s="150">
        <f t="shared" si="18"/>
        <v>0</v>
      </c>
      <c r="BJ1243" s="17" t="s">
        <v>86</v>
      </c>
      <c r="BK1243" s="150">
        <f t="shared" si="19"/>
        <v>0</v>
      </c>
      <c r="BL1243" s="17" t="s">
        <v>298</v>
      </c>
      <c r="BM1243" s="149" t="s">
        <v>3540</v>
      </c>
    </row>
    <row r="1244" spans="2:65" s="1" customFormat="1" ht="16.5" customHeight="1">
      <c r="B1244" s="32"/>
      <c r="C1244" s="137" t="s">
        <v>1346</v>
      </c>
      <c r="D1244" s="137" t="s">
        <v>201</v>
      </c>
      <c r="E1244" s="138" t="s">
        <v>1347</v>
      </c>
      <c r="F1244" s="139" t="s">
        <v>1348</v>
      </c>
      <c r="G1244" s="140" t="s">
        <v>1239</v>
      </c>
      <c r="H1244" s="141">
        <v>1</v>
      </c>
      <c r="I1244" s="142"/>
      <c r="J1244" s="143">
        <f t="shared" si="10"/>
        <v>0</v>
      </c>
      <c r="K1244" s="144"/>
      <c r="L1244" s="32"/>
      <c r="M1244" s="145" t="s">
        <v>1</v>
      </c>
      <c r="N1244" s="146" t="s">
        <v>39</v>
      </c>
      <c r="P1244" s="147">
        <f t="shared" si="11"/>
        <v>0</v>
      </c>
      <c r="Q1244" s="147">
        <v>4.2000000000000002E-4</v>
      </c>
      <c r="R1244" s="147">
        <f t="shared" si="12"/>
        <v>4.2000000000000002E-4</v>
      </c>
      <c r="S1244" s="147">
        <v>0</v>
      </c>
      <c r="T1244" s="148">
        <f t="shared" si="13"/>
        <v>0</v>
      </c>
      <c r="AR1244" s="149" t="s">
        <v>298</v>
      </c>
      <c r="AT1244" s="149" t="s">
        <v>201</v>
      </c>
      <c r="AU1244" s="149" t="s">
        <v>86</v>
      </c>
      <c r="AY1244" s="17" t="s">
        <v>199</v>
      </c>
      <c r="BE1244" s="150">
        <f t="shared" si="14"/>
        <v>0</v>
      </c>
      <c r="BF1244" s="150">
        <f t="shared" si="15"/>
        <v>0</v>
      </c>
      <c r="BG1244" s="150">
        <f t="shared" si="16"/>
        <v>0</v>
      </c>
      <c r="BH1244" s="150">
        <f t="shared" si="17"/>
        <v>0</v>
      </c>
      <c r="BI1244" s="150">
        <f t="shared" si="18"/>
        <v>0</v>
      </c>
      <c r="BJ1244" s="17" t="s">
        <v>86</v>
      </c>
      <c r="BK1244" s="150">
        <f t="shared" si="19"/>
        <v>0</v>
      </c>
      <c r="BL1244" s="17" t="s">
        <v>298</v>
      </c>
      <c r="BM1244" s="149" t="s">
        <v>3541</v>
      </c>
    </row>
    <row r="1245" spans="2:65" s="1" customFormat="1" ht="16.5" customHeight="1">
      <c r="B1245" s="32"/>
      <c r="C1245" s="137" t="s">
        <v>1350</v>
      </c>
      <c r="D1245" s="137" t="s">
        <v>201</v>
      </c>
      <c r="E1245" s="138" t="s">
        <v>1351</v>
      </c>
      <c r="F1245" s="139" t="s">
        <v>1352</v>
      </c>
      <c r="G1245" s="140" t="s">
        <v>296</v>
      </c>
      <c r="H1245" s="141">
        <v>8</v>
      </c>
      <c r="I1245" s="142"/>
      <c r="J1245" s="143">
        <f t="shared" si="10"/>
        <v>0</v>
      </c>
      <c r="K1245" s="144"/>
      <c r="L1245" s="32"/>
      <c r="M1245" s="145" t="s">
        <v>1</v>
      </c>
      <c r="N1245" s="146" t="s">
        <v>39</v>
      </c>
      <c r="P1245" s="147">
        <f t="shared" si="11"/>
        <v>0</v>
      </c>
      <c r="Q1245" s="147">
        <v>0</v>
      </c>
      <c r="R1245" s="147">
        <f t="shared" si="12"/>
        <v>0</v>
      </c>
      <c r="S1245" s="147">
        <v>0</v>
      </c>
      <c r="T1245" s="148">
        <f t="shared" si="13"/>
        <v>0</v>
      </c>
      <c r="AR1245" s="149" t="s">
        <v>298</v>
      </c>
      <c r="AT1245" s="149" t="s">
        <v>201</v>
      </c>
      <c r="AU1245" s="149" t="s">
        <v>86</v>
      </c>
      <c r="AY1245" s="17" t="s">
        <v>199</v>
      </c>
      <c r="BE1245" s="150">
        <f t="shared" si="14"/>
        <v>0</v>
      </c>
      <c r="BF1245" s="150">
        <f t="shared" si="15"/>
        <v>0</v>
      </c>
      <c r="BG1245" s="150">
        <f t="shared" si="16"/>
        <v>0</v>
      </c>
      <c r="BH1245" s="150">
        <f t="shared" si="17"/>
        <v>0</v>
      </c>
      <c r="BI1245" s="150">
        <f t="shared" si="18"/>
        <v>0</v>
      </c>
      <c r="BJ1245" s="17" t="s">
        <v>86</v>
      </c>
      <c r="BK1245" s="150">
        <f t="shared" si="19"/>
        <v>0</v>
      </c>
      <c r="BL1245" s="17" t="s">
        <v>298</v>
      </c>
      <c r="BM1245" s="149" t="s">
        <v>3542</v>
      </c>
    </row>
    <row r="1246" spans="2:65" s="1" customFormat="1" ht="16.5" customHeight="1">
      <c r="B1246" s="32"/>
      <c r="C1246" s="173" t="s">
        <v>1354</v>
      </c>
      <c r="D1246" s="173" t="s">
        <v>288</v>
      </c>
      <c r="E1246" s="174" t="s">
        <v>1355</v>
      </c>
      <c r="F1246" s="175" t="s">
        <v>1356</v>
      </c>
      <c r="G1246" s="176" t="s">
        <v>296</v>
      </c>
      <c r="H1246" s="177">
        <v>8</v>
      </c>
      <c r="I1246" s="178"/>
      <c r="J1246" s="179">
        <f t="shared" si="10"/>
        <v>0</v>
      </c>
      <c r="K1246" s="180"/>
      <c r="L1246" s="181"/>
      <c r="M1246" s="182" t="s">
        <v>1</v>
      </c>
      <c r="N1246" s="183" t="s">
        <v>39</v>
      </c>
      <c r="P1246" s="147">
        <f t="shared" si="11"/>
        <v>0</v>
      </c>
      <c r="Q1246" s="147">
        <v>5.0000000000000001E-4</v>
      </c>
      <c r="R1246" s="147">
        <f t="shared" si="12"/>
        <v>4.0000000000000001E-3</v>
      </c>
      <c r="S1246" s="147">
        <v>0</v>
      </c>
      <c r="T1246" s="148">
        <f t="shared" si="13"/>
        <v>0</v>
      </c>
      <c r="AR1246" s="149" t="s">
        <v>384</v>
      </c>
      <c r="AT1246" s="149" t="s">
        <v>288</v>
      </c>
      <c r="AU1246" s="149" t="s">
        <v>86</v>
      </c>
      <c r="AY1246" s="17" t="s">
        <v>199</v>
      </c>
      <c r="BE1246" s="150">
        <f t="shared" si="14"/>
        <v>0</v>
      </c>
      <c r="BF1246" s="150">
        <f t="shared" si="15"/>
        <v>0</v>
      </c>
      <c r="BG1246" s="150">
        <f t="shared" si="16"/>
        <v>0</v>
      </c>
      <c r="BH1246" s="150">
        <f t="shared" si="17"/>
        <v>0</v>
      </c>
      <c r="BI1246" s="150">
        <f t="shared" si="18"/>
        <v>0</v>
      </c>
      <c r="BJ1246" s="17" t="s">
        <v>86</v>
      </c>
      <c r="BK1246" s="150">
        <f t="shared" si="19"/>
        <v>0</v>
      </c>
      <c r="BL1246" s="17" t="s">
        <v>298</v>
      </c>
      <c r="BM1246" s="149" t="s">
        <v>3543</v>
      </c>
    </row>
    <row r="1247" spans="2:65" s="1" customFormat="1" ht="16.5" customHeight="1">
      <c r="B1247" s="32"/>
      <c r="C1247" s="137" t="s">
        <v>1358</v>
      </c>
      <c r="D1247" s="137" t="s">
        <v>201</v>
      </c>
      <c r="E1247" s="138" t="s">
        <v>1359</v>
      </c>
      <c r="F1247" s="139" t="s">
        <v>1360</v>
      </c>
      <c r="G1247" s="140" t="s">
        <v>296</v>
      </c>
      <c r="H1247" s="141">
        <v>7</v>
      </c>
      <c r="I1247" s="142"/>
      <c r="J1247" s="143">
        <f t="shared" si="10"/>
        <v>0</v>
      </c>
      <c r="K1247" s="144"/>
      <c r="L1247" s="32"/>
      <c r="M1247" s="145" t="s">
        <v>1</v>
      </c>
      <c r="N1247" s="146" t="s">
        <v>39</v>
      </c>
      <c r="P1247" s="147">
        <f t="shared" si="11"/>
        <v>0</v>
      </c>
      <c r="Q1247" s="147">
        <v>0</v>
      </c>
      <c r="R1247" s="147">
        <f t="shared" si="12"/>
        <v>0</v>
      </c>
      <c r="S1247" s="147">
        <v>0</v>
      </c>
      <c r="T1247" s="148">
        <f t="shared" si="13"/>
        <v>0</v>
      </c>
      <c r="AR1247" s="149" t="s">
        <v>298</v>
      </c>
      <c r="AT1247" s="149" t="s">
        <v>201</v>
      </c>
      <c r="AU1247" s="149" t="s">
        <v>86</v>
      </c>
      <c r="AY1247" s="17" t="s">
        <v>199</v>
      </c>
      <c r="BE1247" s="150">
        <f t="shared" si="14"/>
        <v>0</v>
      </c>
      <c r="BF1247" s="150">
        <f t="shared" si="15"/>
        <v>0</v>
      </c>
      <c r="BG1247" s="150">
        <f t="shared" si="16"/>
        <v>0</v>
      </c>
      <c r="BH1247" s="150">
        <f t="shared" si="17"/>
        <v>0</v>
      </c>
      <c r="BI1247" s="150">
        <f t="shared" si="18"/>
        <v>0</v>
      </c>
      <c r="BJ1247" s="17" t="s">
        <v>86</v>
      </c>
      <c r="BK1247" s="150">
        <f t="shared" si="19"/>
        <v>0</v>
      </c>
      <c r="BL1247" s="17" t="s">
        <v>298</v>
      </c>
      <c r="BM1247" s="149" t="s">
        <v>3544</v>
      </c>
    </row>
    <row r="1248" spans="2:65" s="1" customFormat="1" ht="16.5" customHeight="1">
      <c r="B1248" s="32"/>
      <c r="C1248" s="173" t="s">
        <v>1362</v>
      </c>
      <c r="D1248" s="173" t="s">
        <v>288</v>
      </c>
      <c r="E1248" s="174" t="s">
        <v>1363</v>
      </c>
      <c r="F1248" s="175" t="s">
        <v>1364</v>
      </c>
      <c r="G1248" s="176" t="s">
        <v>296</v>
      </c>
      <c r="H1248" s="177">
        <v>7</v>
      </c>
      <c r="I1248" s="178"/>
      <c r="J1248" s="179">
        <f t="shared" si="10"/>
        <v>0</v>
      </c>
      <c r="K1248" s="180"/>
      <c r="L1248" s="181"/>
      <c r="M1248" s="182" t="s">
        <v>1</v>
      </c>
      <c r="N1248" s="183" t="s">
        <v>39</v>
      </c>
      <c r="P1248" s="147">
        <f t="shared" si="11"/>
        <v>0</v>
      </c>
      <c r="Q1248" s="147">
        <v>5.0000000000000001E-4</v>
      </c>
      <c r="R1248" s="147">
        <f t="shared" si="12"/>
        <v>3.5000000000000001E-3</v>
      </c>
      <c r="S1248" s="147">
        <v>0</v>
      </c>
      <c r="T1248" s="148">
        <f t="shared" si="13"/>
        <v>0</v>
      </c>
      <c r="AR1248" s="149" t="s">
        <v>384</v>
      </c>
      <c r="AT1248" s="149" t="s">
        <v>288</v>
      </c>
      <c r="AU1248" s="149" t="s">
        <v>86</v>
      </c>
      <c r="AY1248" s="17" t="s">
        <v>199</v>
      </c>
      <c r="BE1248" s="150">
        <f t="shared" si="14"/>
        <v>0</v>
      </c>
      <c r="BF1248" s="150">
        <f t="shared" si="15"/>
        <v>0</v>
      </c>
      <c r="BG1248" s="150">
        <f t="shared" si="16"/>
        <v>0</v>
      </c>
      <c r="BH1248" s="150">
        <f t="shared" si="17"/>
        <v>0</v>
      </c>
      <c r="BI1248" s="150">
        <f t="shared" si="18"/>
        <v>0</v>
      </c>
      <c r="BJ1248" s="17" t="s">
        <v>86</v>
      </c>
      <c r="BK1248" s="150">
        <f t="shared" si="19"/>
        <v>0</v>
      </c>
      <c r="BL1248" s="17" t="s">
        <v>298</v>
      </c>
      <c r="BM1248" s="149" t="s">
        <v>3545</v>
      </c>
    </row>
    <row r="1249" spans="2:65" s="1" customFormat="1" ht="16.5" customHeight="1">
      <c r="B1249" s="32"/>
      <c r="C1249" s="137" t="s">
        <v>1366</v>
      </c>
      <c r="D1249" s="137" t="s">
        <v>201</v>
      </c>
      <c r="E1249" s="138" t="s">
        <v>1367</v>
      </c>
      <c r="F1249" s="139" t="s">
        <v>1368</v>
      </c>
      <c r="G1249" s="140" t="s">
        <v>296</v>
      </c>
      <c r="H1249" s="141">
        <v>6</v>
      </c>
      <c r="I1249" s="142"/>
      <c r="J1249" s="143">
        <f t="shared" si="10"/>
        <v>0</v>
      </c>
      <c r="K1249" s="144"/>
      <c r="L1249" s="32"/>
      <c r="M1249" s="145" t="s">
        <v>1</v>
      </c>
      <c r="N1249" s="146" t="s">
        <v>39</v>
      </c>
      <c r="P1249" s="147">
        <f t="shared" si="11"/>
        <v>0</v>
      </c>
      <c r="Q1249" s="147">
        <v>0</v>
      </c>
      <c r="R1249" s="147">
        <f t="shared" si="12"/>
        <v>0</v>
      </c>
      <c r="S1249" s="147">
        <v>0</v>
      </c>
      <c r="T1249" s="148">
        <f t="shared" si="13"/>
        <v>0</v>
      </c>
      <c r="AR1249" s="149" t="s">
        <v>298</v>
      </c>
      <c r="AT1249" s="149" t="s">
        <v>201</v>
      </c>
      <c r="AU1249" s="149" t="s">
        <v>86</v>
      </c>
      <c r="AY1249" s="17" t="s">
        <v>199</v>
      </c>
      <c r="BE1249" s="150">
        <f t="shared" si="14"/>
        <v>0</v>
      </c>
      <c r="BF1249" s="150">
        <f t="shared" si="15"/>
        <v>0</v>
      </c>
      <c r="BG1249" s="150">
        <f t="shared" si="16"/>
        <v>0</v>
      </c>
      <c r="BH1249" s="150">
        <f t="shared" si="17"/>
        <v>0</v>
      </c>
      <c r="BI1249" s="150">
        <f t="shared" si="18"/>
        <v>0</v>
      </c>
      <c r="BJ1249" s="17" t="s">
        <v>86</v>
      </c>
      <c r="BK1249" s="150">
        <f t="shared" si="19"/>
        <v>0</v>
      </c>
      <c r="BL1249" s="17" t="s">
        <v>298</v>
      </c>
      <c r="BM1249" s="149" t="s">
        <v>3546</v>
      </c>
    </row>
    <row r="1250" spans="2:65" s="1" customFormat="1" ht="24.25" customHeight="1">
      <c r="B1250" s="32"/>
      <c r="C1250" s="173" t="s">
        <v>1370</v>
      </c>
      <c r="D1250" s="173" t="s">
        <v>288</v>
      </c>
      <c r="E1250" s="174" t="s">
        <v>1371</v>
      </c>
      <c r="F1250" s="175" t="s">
        <v>1372</v>
      </c>
      <c r="G1250" s="176" t="s">
        <v>296</v>
      </c>
      <c r="H1250" s="177">
        <v>6</v>
      </c>
      <c r="I1250" s="178"/>
      <c r="J1250" s="179">
        <f t="shared" si="10"/>
        <v>0</v>
      </c>
      <c r="K1250" s="180"/>
      <c r="L1250" s="181"/>
      <c r="M1250" s="182" t="s">
        <v>1</v>
      </c>
      <c r="N1250" s="183" t="s">
        <v>39</v>
      </c>
      <c r="P1250" s="147">
        <f t="shared" si="11"/>
        <v>0</v>
      </c>
      <c r="Q1250" s="147">
        <v>3.0000000000000001E-3</v>
      </c>
      <c r="R1250" s="147">
        <f t="shared" si="12"/>
        <v>1.8000000000000002E-2</v>
      </c>
      <c r="S1250" s="147">
        <v>0</v>
      </c>
      <c r="T1250" s="148">
        <f t="shared" si="13"/>
        <v>0</v>
      </c>
      <c r="AR1250" s="149" t="s">
        <v>384</v>
      </c>
      <c r="AT1250" s="149" t="s">
        <v>288</v>
      </c>
      <c r="AU1250" s="149" t="s">
        <v>86</v>
      </c>
      <c r="AY1250" s="17" t="s">
        <v>199</v>
      </c>
      <c r="BE1250" s="150">
        <f t="shared" si="14"/>
        <v>0</v>
      </c>
      <c r="BF1250" s="150">
        <f t="shared" si="15"/>
        <v>0</v>
      </c>
      <c r="BG1250" s="150">
        <f t="shared" si="16"/>
        <v>0</v>
      </c>
      <c r="BH1250" s="150">
        <f t="shared" si="17"/>
        <v>0</v>
      </c>
      <c r="BI1250" s="150">
        <f t="shared" si="18"/>
        <v>0</v>
      </c>
      <c r="BJ1250" s="17" t="s">
        <v>86</v>
      </c>
      <c r="BK1250" s="150">
        <f t="shared" si="19"/>
        <v>0</v>
      </c>
      <c r="BL1250" s="17" t="s">
        <v>298</v>
      </c>
      <c r="BM1250" s="149" t="s">
        <v>3547</v>
      </c>
    </row>
    <row r="1251" spans="2:65" s="1" customFormat="1" ht="16.5" customHeight="1">
      <c r="B1251" s="32"/>
      <c r="C1251" s="137" t="s">
        <v>1374</v>
      </c>
      <c r="D1251" s="137" t="s">
        <v>201</v>
      </c>
      <c r="E1251" s="138" t="s">
        <v>1375</v>
      </c>
      <c r="F1251" s="139" t="s">
        <v>1376</v>
      </c>
      <c r="G1251" s="140" t="s">
        <v>296</v>
      </c>
      <c r="H1251" s="141">
        <v>8</v>
      </c>
      <c r="I1251" s="142"/>
      <c r="J1251" s="143">
        <f t="shared" si="10"/>
        <v>0</v>
      </c>
      <c r="K1251" s="144"/>
      <c r="L1251" s="32"/>
      <c r="M1251" s="145" t="s">
        <v>1</v>
      </c>
      <c r="N1251" s="146" t="s">
        <v>39</v>
      </c>
      <c r="P1251" s="147">
        <f t="shared" si="11"/>
        <v>0</v>
      </c>
      <c r="Q1251" s="147">
        <v>0</v>
      </c>
      <c r="R1251" s="147">
        <f t="shared" si="12"/>
        <v>0</v>
      </c>
      <c r="S1251" s="147">
        <v>0</v>
      </c>
      <c r="T1251" s="148">
        <f t="shared" si="13"/>
        <v>0</v>
      </c>
      <c r="AR1251" s="149" t="s">
        <v>298</v>
      </c>
      <c r="AT1251" s="149" t="s">
        <v>201</v>
      </c>
      <c r="AU1251" s="149" t="s">
        <v>86</v>
      </c>
      <c r="AY1251" s="17" t="s">
        <v>199</v>
      </c>
      <c r="BE1251" s="150">
        <f t="shared" si="14"/>
        <v>0</v>
      </c>
      <c r="BF1251" s="150">
        <f t="shared" si="15"/>
        <v>0</v>
      </c>
      <c r="BG1251" s="150">
        <f t="shared" si="16"/>
        <v>0</v>
      </c>
      <c r="BH1251" s="150">
        <f t="shared" si="17"/>
        <v>0</v>
      </c>
      <c r="BI1251" s="150">
        <f t="shared" si="18"/>
        <v>0</v>
      </c>
      <c r="BJ1251" s="17" t="s">
        <v>86</v>
      </c>
      <c r="BK1251" s="150">
        <f t="shared" si="19"/>
        <v>0</v>
      </c>
      <c r="BL1251" s="17" t="s">
        <v>298</v>
      </c>
      <c r="BM1251" s="149" t="s">
        <v>3548</v>
      </c>
    </row>
    <row r="1252" spans="2:65" s="1" customFormat="1" ht="16.5" customHeight="1">
      <c r="B1252" s="32"/>
      <c r="C1252" s="173" t="s">
        <v>1378</v>
      </c>
      <c r="D1252" s="173" t="s">
        <v>288</v>
      </c>
      <c r="E1252" s="174" t="s">
        <v>1379</v>
      </c>
      <c r="F1252" s="175" t="s">
        <v>1380</v>
      </c>
      <c r="G1252" s="176" t="s">
        <v>296</v>
      </c>
      <c r="H1252" s="177">
        <v>8</v>
      </c>
      <c r="I1252" s="178"/>
      <c r="J1252" s="179">
        <f t="shared" si="10"/>
        <v>0</v>
      </c>
      <c r="K1252" s="180"/>
      <c r="L1252" s="181"/>
      <c r="M1252" s="182" t="s">
        <v>1</v>
      </c>
      <c r="N1252" s="183" t="s">
        <v>39</v>
      </c>
      <c r="P1252" s="147">
        <f t="shared" si="11"/>
        <v>0</v>
      </c>
      <c r="Q1252" s="147">
        <v>1.2E-4</v>
      </c>
      <c r="R1252" s="147">
        <f t="shared" si="12"/>
        <v>9.6000000000000002E-4</v>
      </c>
      <c r="S1252" s="147">
        <v>0</v>
      </c>
      <c r="T1252" s="148">
        <f t="shared" si="13"/>
        <v>0</v>
      </c>
      <c r="AR1252" s="149" t="s">
        <v>384</v>
      </c>
      <c r="AT1252" s="149" t="s">
        <v>288</v>
      </c>
      <c r="AU1252" s="149" t="s">
        <v>86</v>
      </c>
      <c r="AY1252" s="17" t="s">
        <v>199</v>
      </c>
      <c r="BE1252" s="150">
        <f t="shared" si="14"/>
        <v>0</v>
      </c>
      <c r="BF1252" s="150">
        <f t="shared" si="15"/>
        <v>0</v>
      </c>
      <c r="BG1252" s="150">
        <f t="shared" si="16"/>
        <v>0</v>
      </c>
      <c r="BH1252" s="150">
        <f t="shared" si="17"/>
        <v>0</v>
      </c>
      <c r="BI1252" s="150">
        <f t="shared" si="18"/>
        <v>0</v>
      </c>
      <c r="BJ1252" s="17" t="s">
        <v>86</v>
      </c>
      <c r="BK1252" s="150">
        <f t="shared" si="19"/>
        <v>0</v>
      </c>
      <c r="BL1252" s="17" t="s">
        <v>298</v>
      </c>
      <c r="BM1252" s="149" t="s">
        <v>3549</v>
      </c>
    </row>
    <row r="1253" spans="2:65" s="1" customFormat="1" ht="16.5" customHeight="1">
      <c r="B1253" s="32"/>
      <c r="C1253" s="137" t="s">
        <v>1382</v>
      </c>
      <c r="D1253" s="137" t="s">
        <v>201</v>
      </c>
      <c r="E1253" s="138" t="s">
        <v>1383</v>
      </c>
      <c r="F1253" s="139" t="s">
        <v>1384</v>
      </c>
      <c r="G1253" s="140" t="s">
        <v>296</v>
      </c>
      <c r="H1253" s="141">
        <v>18</v>
      </c>
      <c r="I1253" s="142"/>
      <c r="J1253" s="143">
        <f t="shared" si="10"/>
        <v>0</v>
      </c>
      <c r="K1253" s="144"/>
      <c r="L1253" s="32"/>
      <c r="M1253" s="145" t="s">
        <v>1</v>
      </c>
      <c r="N1253" s="146" t="s">
        <v>39</v>
      </c>
      <c r="P1253" s="147">
        <f t="shared" si="11"/>
        <v>0</v>
      </c>
      <c r="Q1253" s="147">
        <v>0</v>
      </c>
      <c r="R1253" s="147">
        <f t="shared" si="12"/>
        <v>0</v>
      </c>
      <c r="S1253" s="147">
        <v>0</v>
      </c>
      <c r="T1253" s="148">
        <f t="shared" si="13"/>
        <v>0</v>
      </c>
      <c r="AR1253" s="149" t="s">
        <v>298</v>
      </c>
      <c r="AT1253" s="149" t="s">
        <v>201</v>
      </c>
      <c r="AU1253" s="149" t="s">
        <v>86</v>
      </c>
      <c r="AY1253" s="17" t="s">
        <v>199</v>
      </c>
      <c r="BE1253" s="150">
        <f t="shared" si="14"/>
        <v>0</v>
      </c>
      <c r="BF1253" s="150">
        <f t="shared" si="15"/>
        <v>0</v>
      </c>
      <c r="BG1253" s="150">
        <f t="shared" si="16"/>
        <v>0</v>
      </c>
      <c r="BH1253" s="150">
        <f t="shared" si="17"/>
        <v>0</v>
      </c>
      <c r="BI1253" s="150">
        <f t="shared" si="18"/>
        <v>0</v>
      </c>
      <c r="BJ1253" s="17" t="s">
        <v>86</v>
      </c>
      <c r="BK1253" s="150">
        <f t="shared" si="19"/>
        <v>0</v>
      </c>
      <c r="BL1253" s="17" t="s">
        <v>298</v>
      </c>
      <c r="BM1253" s="149" t="s">
        <v>3550</v>
      </c>
    </row>
    <row r="1254" spans="2:65" s="1" customFormat="1" ht="21.75" customHeight="1">
      <c r="B1254" s="32"/>
      <c r="C1254" s="173" t="s">
        <v>1386</v>
      </c>
      <c r="D1254" s="173" t="s">
        <v>288</v>
      </c>
      <c r="E1254" s="174" t="s">
        <v>1387</v>
      </c>
      <c r="F1254" s="175" t="s">
        <v>1388</v>
      </c>
      <c r="G1254" s="176" t="s">
        <v>296</v>
      </c>
      <c r="H1254" s="177">
        <v>18</v>
      </c>
      <c r="I1254" s="178"/>
      <c r="J1254" s="179">
        <f t="shared" si="10"/>
        <v>0</v>
      </c>
      <c r="K1254" s="180"/>
      <c r="L1254" s="181"/>
      <c r="M1254" s="182" t="s">
        <v>1</v>
      </c>
      <c r="N1254" s="183" t="s">
        <v>39</v>
      </c>
      <c r="P1254" s="147">
        <f t="shared" si="11"/>
        <v>0</v>
      </c>
      <c r="Q1254" s="147">
        <v>1.1000000000000001E-3</v>
      </c>
      <c r="R1254" s="147">
        <f t="shared" si="12"/>
        <v>1.9800000000000002E-2</v>
      </c>
      <c r="S1254" s="147">
        <v>0</v>
      </c>
      <c r="T1254" s="148">
        <f t="shared" si="13"/>
        <v>0</v>
      </c>
      <c r="AR1254" s="149" t="s">
        <v>384</v>
      </c>
      <c r="AT1254" s="149" t="s">
        <v>288</v>
      </c>
      <c r="AU1254" s="149" t="s">
        <v>86</v>
      </c>
      <c r="AY1254" s="17" t="s">
        <v>199</v>
      </c>
      <c r="BE1254" s="150">
        <f t="shared" si="14"/>
        <v>0</v>
      </c>
      <c r="BF1254" s="150">
        <f t="shared" si="15"/>
        <v>0</v>
      </c>
      <c r="BG1254" s="150">
        <f t="shared" si="16"/>
        <v>0</v>
      </c>
      <c r="BH1254" s="150">
        <f t="shared" si="17"/>
        <v>0</v>
      </c>
      <c r="BI1254" s="150">
        <f t="shared" si="18"/>
        <v>0</v>
      </c>
      <c r="BJ1254" s="17" t="s">
        <v>86</v>
      </c>
      <c r="BK1254" s="150">
        <f t="shared" si="19"/>
        <v>0</v>
      </c>
      <c r="BL1254" s="17" t="s">
        <v>298</v>
      </c>
      <c r="BM1254" s="149" t="s">
        <v>3551</v>
      </c>
    </row>
    <row r="1255" spans="2:65" s="1" customFormat="1" ht="16.5" customHeight="1">
      <c r="B1255" s="32"/>
      <c r="C1255" s="137" t="s">
        <v>1390</v>
      </c>
      <c r="D1255" s="137" t="s">
        <v>201</v>
      </c>
      <c r="E1255" s="138" t="s">
        <v>1391</v>
      </c>
      <c r="F1255" s="139" t="s">
        <v>1392</v>
      </c>
      <c r="G1255" s="140" t="s">
        <v>296</v>
      </c>
      <c r="H1255" s="141">
        <v>18</v>
      </c>
      <c r="I1255" s="142"/>
      <c r="J1255" s="143">
        <f t="shared" si="10"/>
        <v>0</v>
      </c>
      <c r="K1255" s="144"/>
      <c r="L1255" s="32"/>
      <c r="M1255" s="145" t="s">
        <v>1</v>
      </c>
      <c r="N1255" s="146" t="s">
        <v>39</v>
      </c>
      <c r="P1255" s="147">
        <f t="shared" si="11"/>
        <v>0</v>
      </c>
      <c r="Q1255" s="147">
        <v>0</v>
      </c>
      <c r="R1255" s="147">
        <f t="shared" si="12"/>
        <v>0</v>
      </c>
      <c r="S1255" s="147">
        <v>0</v>
      </c>
      <c r="T1255" s="148">
        <f t="shared" si="13"/>
        <v>0</v>
      </c>
      <c r="AR1255" s="149" t="s">
        <v>298</v>
      </c>
      <c r="AT1255" s="149" t="s">
        <v>201</v>
      </c>
      <c r="AU1255" s="149" t="s">
        <v>86</v>
      </c>
      <c r="AY1255" s="17" t="s">
        <v>199</v>
      </c>
      <c r="BE1255" s="150">
        <f t="shared" si="14"/>
        <v>0</v>
      </c>
      <c r="BF1255" s="150">
        <f t="shared" si="15"/>
        <v>0</v>
      </c>
      <c r="BG1255" s="150">
        <f t="shared" si="16"/>
        <v>0</v>
      </c>
      <c r="BH1255" s="150">
        <f t="shared" si="17"/>
        <v>0</v>
      </c>
      <c r="BI1255" s="150">
        <f t="shared" si="18"/>
        <v>0</v>
      </c>
      <c r="BJ1255" s="17" t="s">
        <v>86</v>
      </c>
      <c r="BK1255" s="150">
        <f t="shared" si="19"/>
        <v>0</v>
      </c>
      <c r="BL1255" s="17" t="s">
        <v>298</v>
      </c>
      <c r="BM1255" s="149" t="s">
        <v>3552</v>
      </c>
    </row>
    <row r="1256" spans="2:65" s="1" customFormat="1" ht="24.25" customHeight="1">
      <c r="B1256" s="32"/>
      <c r="C1256" s="173" t="s">
        <v>1394</v>
      </c>
      <c r="D1256" s="173" t="s">
        <v>288</v>
      </c>
      <c r="E1256" s="174" t="s">
        <v>1395</v>
      </c>
      <c r="F1256" s="175" t="s">
        <v>1396</v>
      </c>
      <c r="G1256" s="176" t="s">
        <v>296</v>
      </c>
      <c r="H1256" s="177">
        <v>18</v>
      </c>
      <c r="I1256" s="178"/>
      <c r="J1256" s="179">
        <f t="shared" si="10"/>
        <v>0</v>
      </c>
      <c r="K1256" s="180"/>
      <c r="L1256" s="181"/>
      <c r="M1256" s="182" t="s">
        <v>1</v>
      </c>
      <c r="N1256" s="183" t="s">
        <v>39</v>
      </c>
      <c r="P1256" s="147">
        <f t="shared" si="11"/>
        <v>0</v>
      </c>
      <c r="Q1256" s="147">
        <v>1E-3</v>
      </c>
      <c r="R1256" s="147">
        <f t="shared" si="12"/>
        <v>1.8000000000000002E-2</v>
      </c>
      <c r="S1256" s="147">
        <v>0</v>
      </c>
      <c r="T1256" s="148">
        <f t="shared" si="13"/>
        <v>0</v>
      </c>
      <c r="AR1256" s="149" t="s">
        <v>384</v>
      </c>
      <c r="AT1256" s="149" t="s">
        <v>288</v>
      </c>
      <c r="AU1256" s="149" t="s">
        <v>86</v>
      </c>
      <c r="AY1256" s="17" t="s">
        <v>199</v>
      </c>
      <c r="BE1256" s="150">
        <f t="shared" si="14"/>
        <v>0</v>
      </c>
      <c r="BF1256" s="150">
        <f t="shared" si="15"/>
        <v>0</v>
      </c>
      <c r="BG1256" s="150">
        <f t="shared" si="16"/>
        <v>0</v>
      </c>
      <c r="BH1256" s="150">
        <f t="shared" si="17"/>
        <v>0</v>
      </c>
      <c r="BI1256" s="150">
        <f t="shared" si="18"/>
        <v>0</v>
      </c>
      <c r="BJ1256" s="17" t="s">
        <v>86</v>
      </c>
      <c r="BK1256" s="150">
        <f t="shared" si="19"/>
        <v>0</v>
      </c>
      <c r="BL1256" s="17" t="s">
        <v>298</v>
      </c>
      <c r="BM1256" s="149" t="s">
        <v>3553</v>
      </c>
    </row>
    <row r="1257" spans="2:65" s="1" customFormat="1" ht="16.5" customHeight="1">
      <c r="B1257" s="32"/>
      <c r="C1257" s="137" t="s">
        <v>1398</v>
      </c>
      <c r="D1257" s="137" t="s">
        <v>201</v>
      </c>
      <c r="E1257" s="138" t="s">
        <v>1399</v>
      </c>
      <c r="F1257" s="139" t="s">
        <v>1400</v>
      </c>
      <c r="G1257" s="140" t="s">
        <v>296</v>
      </c>
      <c r="H1257" s="141">
        <v>6</v>
      </c>
      <c r="I1257" s="142"/>
      <c r="J1257" s="143">
        <f t="shared" si="10"/>
        <v>0</v>
      </c>
      <c r="K1257" s="144"/>
      <c r="L1257" s="32"/>
      <c r="M1257" s="145" t="s">
        <v>1</v>
      </c>
      <c r="N1257" s="146" t="s">
        <v>39</v>
      </c>
      <c r="P1257" s="147">
        <f t="shared" si="11"/>
        <v>0</v>
      </c>
      <c r="Q1257" s="147">
        <v>0</v>
      </c>
      <c r="R1257" s="147">
        <f t="shared" si="12"/>
        <v>0</v>
      </c>
      <c r="S1257" s="147">
        <v>0</v>
      </c>
      <c r="T1257" s="148">
        <f t="shared" si="13"/>
        <v>0</v>
      </c>
      <c r="AR1257" s="149" t="s">
        <v>298</v>
      </c>
      <c r="AT1257" s="149" t="s">
        <v>201</v>
      </c>
      <c r="AU1257" s="149" t="s">
        <v>86</v>
      </c>
      <c r="AY1257" s="17" t="s">
        <v>199</v>
      </c>
      <c r="BE1257" s="150">
        <f t="shared" si="14"/>
        <v>0</v>
      </c>
      <c r="BF1257" s="150">
        <f t="shared" si="15"/>
        <v>0</v>
      </c>
      <c r="BG1257" s="150">
        <f t="shared" si="16"/>
        <v>0</v>
      </c>
      <c r="BH1257" s="150">
        <f t="shared" si="17"/>
        <v>0</v>
      </c>
      <c r="BI1257" s="150">
        <f t="shared" si="18"/>
        <v>0</v>
      </c>
      <c r="BJ1257" s="17" t="s">
        <v>86</v>
      </c>
      <c r="BK1257" s="150">
        <f t="shared" si="19"/>
        <v>0</v>
      </c>
      <c r="BL1257" s="17" t="s">
        <v>298</v>
      </c>
      <c r="BM1257" s="149" t="s">
        <v>3554</v>
      </c>
    </row>
    <row r="1258" spans="2:65" s="1" customFormat="1" ht="21.75" customHeight="1">
      <c r="B1258" s="32"/>
      <c r="C1258" s="173" t="s">
        <v>1402</v>
      </c>
      <c r="D1258" s="173" t="s">
        <v>288</v>
      </c>
      <c r="E1258" s="174" t="s">
        <v>1403</v>
      </c>
      <c r="F1258" s="175" t="s">
        <v>1404</v>
      </c>
      <c r="G1258" s="176" t="s">
        <v>296</v>
      </c>
      <c r="H1258" s="177">
        <v>6</v>
      </c>
      <c r="I1258" s="178"/>
      <c r="J1258" s="179">
        <f t="shared" si="10"/>
        <v>0</v>
      </c>
      <c r="K1258" s="180"/>
      <c r="L1258" s="181"/>
      <c r="M1258" s="182" t="s">
        <v>1</v>
      </c>
      <c r="N1258" s="183" t="s">
        <v>39</v>
      </c>
      <c r="P1258" s="147">
        <f t="shared" si="11"/>
        <v>0</v>
      </c>
      <c r="Q1258" s="147">
        <v>1E-3</v>
      </c>
      <c r="R1258" s="147">
        <f t="shared" si="12"/>
        <v>6.0000000000000001E-3</v>
      </c>
      <c r="S1258" s="147">
        <v>0</v>
      </c>
      <c r="T1258" s="148">
        <f t="shared" si="13"/>
        <v>0</v>
      </c>
      <c r="AR1258" s="149" t="s">
        <v>384</v>
      </c>
      <c r="AT1258" s="149" t="s">
        <v>288</v>
      </c>
      <c r="AU1258" s="149" t="s">
        <v>86</v>
      </c>
      <c r="AY1258" s="17" t="s">
        <v>199</v>
      </c>
      <c r="BE1258" s="150">
        <f t="shared" si="14"/>
        <v>0</v>
      </c>
      <c r="BF1258" s="150">
        <f t="shared" si="15"/>
        <v>0</v>
      </c>
      <c r="BG1258" s="150">
        <f t="shared" si="16"/>
        <v>0</v>
      </c>
      <c r="BH1258" s="150">
        <f t="shared" si="17"/>
        <v>0</v>
      </c>
      <c r="BI1258" s="150">
        <f t="shared" si="18"/>
        <v>0</v>
      </c>
      <c r="BJ1258" s="17" t="s">
        <v>86</v>
      </c>
      <c r="BK1258" s="150">
        <f t="shared" si="19"/>
        <v>0</v>
      </c>
      <c r="BL1258" s="17" t="s">
        <v>298</v>
      </c>
      <c r="BM1258" s="149" t="s">
        <v>3555</v>
      </c>
    </row>
    <row r="1259" spans="2:65" s="1" customFormat="1" ht="16.5" customHeight="1">
      <c r="B1259" s="32"/>
      <c r="C1259" s="137" t="s">
        <v>1406</v>
      </c>
      <c r="D1259" s="137" t="s">
        <v>201</v>
      </c>
      <c r="E1259" s="138" t="s">
        <v>1407</v>
      </c>
      <c r="F1259" s="139" t="s">
        <v>1408</v>
      </c>
      <c r="G1259" s="140" t="s">
        <v>296</v>
      </c>
      <c r="H1259" s="141">
        <v>6</v>
      </c>
      <c r="I1259" s="142"/>
      <c r="J1259" s="143">
        <f t="shared" si="10"/>
        <v>0</v>
      </c>
      <c r="K1259" s="144"/>
      <c r="L1259" s="32"/>
      <c r="M1259" s="145" t="s">
        <v>1</v>
      </c>
      <c r="N1259" s="146" t="s">
        <v>39</v>
      </c>
      <c r="P1259" s="147">
        <f t="shared" si="11"/>
        <v>0</v>
      </c>
      <c r="Q1259" s="147">
        <v>0</v>
      </c>
      <c r="R1259" s="147">
        <f t="shared" si="12"/>
        <v>0</v>
      </c>
      <c r="S1259" s="147">
        <v>0</v>
      </c>
      <c r="T1259" s="148">
        <f t="shared" si="13"/>
        <v>0</v>
      </c>
      <c r="AR1259" s="149" t="s">
        <v>298</v>
      </c>
      <c r="AT1259" s="149" t="s">
        <v>201</v>
      </c>
      <c r="AU1259" s="149" t="s">
        <v>86</v>
      </c>
      <c r="AY1259" s="17" t="s">
        <v>199</v>
      </c>
      <c r="BE1259" s="150">
        <f t="shared" si="14"/>
        <v>0</v>
      </c>
      <c r="BF1259" s="150">
        <f t="shared" si="15"/>
        <v>0</v>
      </c>
      <c r="BG1259" s="150">
        <f t="shared" si="16"/>
        <v>0</v>
      </c>
      <c r="BH1259" s="150">
        <f t="shared" si="17"/>
        <v>0</v>
      </c>
      <c r="BI1259" s="150">
        <f t="shared" si="18"/>
        <v>0</v>
      </c>
      <c r="BJ1259" s="17" t="s">
        <v>86</v>
      </c>
      <c r="BK1259" s="150">
        <f t="shared" si="19"/>
        <v>0</v>
      </c>
      <c r="BL1259" s="17" t="s">
        <v>298</v>
      </c>
      <c r="BM1259" s="149" t="s">
        <v>3556</v>
      </c>
    </row>
    <row r="1260" spans="2:65" s="1" customFormat="1" ht="21.75" customHeight="1">
      <c r="B1260" s="32"/>
      <c r="C1260" s="173" t="s">
        <v>1410</v>
      </c>
      <c r="D1260" s="173" t="s">
        <v>288</v>
      </c>
      <c r="E1260" s="174" t="s">
        <v>1411</v>
      </c>
      <c r="F1260" s="175" t="s">
        <v>1412</v>
      </c>
      <c r="G1260" s="176" t="s">
        <v>296</v>
      </c>
      <c r="H1260" s="177">
        <v>6</v>
      </c>
      <c r="I1260" s="178"/>
      <c r="J1260" s="179">
        <f t="shared" si="10"/>
        <v>0</v>
      </c>
      <c r="K1260" s="180"/>
      <c r="L1260" s="181"/>
      <c r="M1260" s="182" t="s">
        <v>1</v>
      </c>
      <c r="N1260" s="183" t="s">
        <v>39</v>
      </c>
      <c r="P1260" s="147">
        <f t="shared" si="11"/>
        <v>0</v>
      </c>
      <c r="Q1260" s="147">
        <v>1E-3</v>
      </c>
      <c r="R1260" s="147">
        <f t="shared" si="12"/>
        <v>6.0000000000000001E-3</v>
      </c>
      <c r="S1260" s="147">
        <v>0</v>
      </c>
      <c r="T1260" s="148">
        <f t="shared" si="13"/>
        <v>0</v>
      </c>
      <c r="AR1260" s="149" t="s">
        <v>384</v>
      </c>
      <c r="AT1260" s="149" t="s">
        <v>288</v>
      </c>
      <c r="AU1260" s="149" t="s">
        <v>86</v>
      </c>
      <c r="AY1260" s="17" t="s">
        <v>199</v>
      </c>
      <c r="BE1260" s="150">
        <f t="shared" si="14"/>
        <v>0</v>
      </c>
      <c r="BF1260" s="150">
        <f t="shared" si="15"/>
        <v>0</v>
      </c>
      <c r="BG1260" s="150">
        <f t="shared" si="16"/>
        <v>0</v>
      </c>
      <c r="BH1260" s="150">
        <f t="shared" si="17"/>
        <v>0</v>
      </c>
      <c r="BI1260" s="150">
        <f t="shared" si="18"/>
        <v>0</v>
      </c>
      <c r="BJ1260" s="17" t="s">
        <v>86</v>
      </c>
      <c r="BK1260" s="150">
        <f t="shared" si="19"/>
        <v>0</v>
      </c>
      <c r="BL1260" s="17" t="s">
        <v>298</v>
      </c>
      <c r="BM1260" s="149" t="s">
        <v>3557</v>
      </c>
    </row>
    <row r="1261" spans="2:65" s="1" customFormat="1" ht="16.5" customHeight="1">
      <c r="B1261" s="32"/>
      <c r="C1261" s="137" t="s">
        <v>1414</v>
      </c>
      <c r="D1261" s="137" t="s">
        <v>201</v>
      </c>
      <c r="E1261" s="138" t="s">
        <v>1415</v>
      </c>
      <c r="F1261" s="139" t="s">
        <v>1416</v>
      </c>
      <c r="G1261" s="140" t="s">
        <v>296</v>
      </c>
      <c r="H1261" s="141">
        <v>6</v>
      </c>
      <c r="I1261" s="142"/>
      <c r="J1261" s="143">
        <f t="shared" si="10"/>
        <v>0</v>
      </c>
      <c r="K1261" s="144"/>
      <c r="L1261" s="32"/>
      <c r="M1261" s="145" t="s">
        <v>1</v>
      </c>
      <c r="N1261" s="146" t="s">
        <v>39</v>
      </c>
      <c r="P1261" s="147">
        <f t="shared" si="11"/>
        <v>0</v>
      </c>
      <c r="Q1261" s="147">
        <v>0</v>
      </c>
      <c r="R1261" s="147">
        <f t="shared" si="12"/>
        <v>0</v>
      </c>
      <c r="S1261" s="147">
        <v>0</v>
      </c>
      <c r="T1261" s="148">
        <f t="shared" si="13"/>
        <v>0</v>
      </c>
      <c r="AR1261" s="149" t="s">
        <v>298</v>
      </c>
      <c r="AT1261" s="149" t="s">
        <v>201</v>
      </c>
      <c r="AU1261" s="149" t="s">
        <v>86</v>
      </c>
      <c r="AY1261" s="17" t="s">
        <v>199</v>
      </c>
      <c r="BE1261" s="150">
        <f t="shared" si="14"/>
        <v>0</v>
      </c>
      <c r="BF1261" s="150">
        <f t="shared" si="15"/>
        <v>0</v>
      </c>
      <c r="BG1261" s="150">
        <f t="shared" si="16"/>
        <v>0</v>
      </c>
      <c r="BH1261" s="150">
        <f t="shared" si="17"/>
        <v>0</v>
      </c>
      <c r="BI1261" s="150">
        <f t="shared" si="18"/>
        <v>0</v>
      </c>
      <c r="BJ1261" s="17" t="s">
        <v>86</v>
      </c>
      <c r="BK1261" s="150">
        <f t="shared" si="19"/>
        <v>0</v>
      </c>
      <c r="BL1261" s="17" t="s">
        <v>298</v>
      </c>
      <c r="BM1261" s="149" t="s">
        <v>3558</v>
      </c>
    </row>
    <row r="1262" spans="2:65" s="1" customFormat="1" ht="16.5" customHeight="1">
      <c r="B1262" s="32"/>
      <c r="C1262" s="173" t="s">
        <v>1418</v>
      </c>
      <c r="D1262" s="173" t="s">
        <v>288</v>
      </c>
      <c r="E1262" s="174" t="s">
        <v>1419</v>
      </c>
      <c r="F1262" s="175" t="s">
        <v>1420</v>
      </c>
      <c r="G1262" s="176" t="s">
        <v>296</v>
      </c>
      <c r="H1262" s="177">
        <v>6</v>
      </c>
      <c r="I1262" s="178"/>
      <c r="J1262" s="179">
        <f t="shared" si="10"/>
        <v>0</v>
      </c>
      <c r="K1262" s="180"/>
      <c r="L1262" s="181"/>
      <c r="M1262" s="182" t="s">
        <v>1</v>
      </c>
      <c r="N1262" s="183" t="s">
        <v>39</v>
      </c>
      <c r="P1262" s="147">
        <f t="shared" si="11"/>
        <v>0</v>
      </c>
      <c r="Q1262" s="147">
        <v>4.7999999999999996E-3</v>
      </c>
      <c r="R1262" s="147">
        <f t="shared" si="12"/>
        <v>2.8799999999999999E-2</v>
      </c>
      <c r="S1262" s="147">
        <v>0</v>
      </c>
      <c r="T1262" s="148">
        <f t="shared" si="13"/>
        <v>0</v>
      </c>
      <c r="AR1262" s="149" t="s">
        <v>384</v>
      </c>
      <c r="AT1262" s="149" t="s">
        <v>288</v>
      </c>
      <c r="AU1262" s="149" t="s">
        <v>86</v>
      </c>
      <c r="AY1262" s="17" t="s">
        <v>199</v>
      </c>
      <c r="BE1262" s="150">
        <f t="shared" si="14"/>
        <v>0</v>
      </c>
      <c r="BF1262" s="150">
        <f t="shared" si="15"/>
        <v>0</v>
      </c>
      <c r="BG1262" s="150">
        <f t="shared" si="16"/>
        <v>0</v>
      </c>
      <c r="BH1262" s="150">
        <f t="shared" si="17"/>
        <v>0</v>
      </c>
      <c r="BI1262" s="150">
        <f t="shared" si="18"/>
        <v>0</v>
      </c>
      <c r="BJ1262" s="17" t="s">
        <v>86</v>
      </c>
      <c r="BK1262" s="150">
        <f t="shared" si="19"/>
        <v>0</v>
      </c>
      <c r="BL1262" s="17" t="s">
        <v>298</v>
      </c>
      <c r="BM1262" s="149" t="s">
        <v>3559</v>
      </c>
    </row>
    <row r="1263" spans="2:65" s="1" customFormat="1" ht="33" customHeight="1">
      <c r="B1263" s="32"/>
      <c r="C1263" s="137" t="s">
        <v>1422</v>
      </c>
      <c r="D1263" s="137" t="s">
        <v>201</v>
      </c>
      <c r="E1263" s="138" t="s">
        <v>1423</v>
      </c>
      <c r="F1263" s="139" t="s">
        <v>1424</v>
      </c>
      <c r="G1263" s="140" t="s">
        <v>1239</v>
      </c>
      <c r="H1263" s="141">
        <v>1</v>
      </c>
      <c r="I1263" s="142"/>
      <c r="J1263" s="143">
        <f t="shared" si="10"/>
        <v>0</v>
      </c>
      <c r="K1263" s="144"/>
      <c r="L1263" s="32"/>
      <c r="M1263" s="145" t="s">
        <v>1</v>
      </c>
      <c r="N1263" s="146" t="s">
        <v>39</v>
      </c>
      <c r="P1263" s="147">
        <f t="shared" si="11"/>
        <v>0</v>
      </c>
      <c r="Q1263" s="147">
        <v>4.9300000000000004E-3</v>
      </c>
      <c r="R1263" s="147">
        <f t="shared" si="12"/>
        <v>4.9300000000000004E-3</v>
      </c>
      <c r="S1263" s="147">
        <v>0</v>
      </c>
      <c r="T1263" s="148">
        <f t="shared" si="13"/>
        <v>0</v>
      </c>
      <c r="AR1263" s="149" t="s">
        <v>298</v>
      </c>
      <c r="AT1263" s="149" t="s">
        <v>201</v>
      </c>
      <c r="AU1263" s="149" t="s">
        <v>86</v>
      </c>
      <c r="AY1263" s="17" t="s">
        <v>199</v>
      </c>
      <c r="BE1263" s="150">
        <f t="shared" si="14"/>
        <v>0</v>
      </c>
      <c r="BF1263" s="150">
        <f t="shared" si="15"/>
        <v>0</v>
      </c>
      <c r="BG1263" s="150">
        <f t="shared" si="16"/>
        <v>0</v>
      </c>
      <c r="BH1263" s="150">
        <f t="shared" si="17"/>
        <v>0</v>
      </c>
      <c r="BI1263" s="150">
        <f t="shared" si="18"/>
        <v>0</v>
      </c>
      <c r="BJ1263" s="17" t="s">
        <v>86</v>
      </c>
      <c r="BK1263" s="150">
        <f t="shared" si="19"/>
        <v>0</v>
      </c>
      <c r="BL1263" s="17" t="s">
        <v>298</v>
      </c>
      <c r="BM1263" s="149" t="s">
        <v>3560</v>
      </c>
    </row>
    <row r="1264" spans="2:65" s="1" customFormat="1" ht="24.25" customHeight="1">
      <c r="B1264" s="32"/>
      <c r="C1264" s="137" t="s">
        <v>1426</v>
      </c>
      <c r="D1264" s="137" t="s">
        <v>201</v>
      </c>
      <c r="E1264" s="138" t="s">
        <v>1427</v>
      </c>
      <c r="F1264" s="139" t="s">
        <v>1428</v>
      </c>
      <c r="G1264" s="140" t="s">
        <v>1239</v>
      </c>
      <c r="H1264" s="141">
        <v>1</v>
      </c>
      <c r="I1264" s="142"/>
      <c r="J1264" s="143">
        <f t="shared" si="10"/>
        <v>0</v>
      </c>
      <c r="K1264" s="144"/>
      <c r="L1264" s="32"/>
      <c r="M1264" s="145" t="s">
        <v>1</v>
      </c>
      <c r="N1264" s="146" t="s">
        <v>39</v>
      </c>
      <c r="P1264" s="147">
        <f t="shared" si="11"/>
        <v>0</v>
      </c>
      <c r="Q1264" s="147">
        <v>1.4749999999999999E-2</v>
      </c>
      <c r="R1264" s="147">
        <f t="shared" si="12"/>
        <v>1.4749999999999999E-2</v>
      </c>
      <c r="S1264" s="147">
        <v>0</v>
      </c>
      <c r="T1264" s="148">
        <f t="shared" si="13"/>
        <v>0</v>
      </c>
      <c r="AR1264" s="149" t="s">
        <v>298</v>
      </c>
      <c r="AT1264" s="149" t="s">
        <v>201</v>
      </c>
      <c r="AU1264" s="149" t="s">
        <v>86</v>
      </c>
      <c r="AY1264" s="17" t="s">
        <v>199</v>
      </c>
      <c r="BE1264" s="150">
        <f t="shared" si="14"/>
        <v>0</v>
      </c>
      <c r="BF1264" s="150">
        <f t="shared" si="15"/>
        <v>0</v>
      </c>
      <c r="BG1264" s="150">
        <f t="shared" si="16"/>
        <v>0</v>
      </c>
      <c r="BH1264" s="150">
        <f t="shared" si="17"/>
        <v>0</v>
      </c>
      <c r="BI1264" s="150">
        <f t="shared" si="18"/>
        <v>0</v>
      </c>
      <c r="BJ1264" s="17" t="s">
        <v>86</v>
      </c>
      <c r="BK1264" s="150">
        <f t="shared" si="19"/>
        <v>0</v>
      </c>
      <c r="BL1264" s="17" t="s">
        <v>298</v>
      </c>
      <c r="BM1264" s="149" t="s">
        <v>3561</v>
      </c>
    </row>
    <row r="1265" spans="2:65" s="1" customFormat="1" ht="16.5" customHeight="1">
      <c r="B1265" s="32"/>
      <c r="C1265" s="137" t="s">
        <v>1430</v>
      </c>
      <c r="D1265" s="137" t="s">
        <v>201</v>
      </c>
      <c r="E1265" s="138" t="s">
        <v>1431</v>
      </c>
      <c r="F1265" s="139" t="s">
        <v>1432</v>
      </c>
      <c r="G1265" s="140" t="s">
        <v>296</v>
      </c>
      <c r="H1265" s="141">
        <v>6</v>
      </c>
      <c r="I1265" s="142"/>
      <c r="J1265" s="143">
        <f t="shared" si="10"/>
        <v>0</v>
      </c>
      <c r="K1265" s="144"/>
      <c r="L1265" s="32"/>
      <c r="M1265" s="145" t="s">
        <v>1</v>
      </c>
      <c r="N1265" s="146" t="s">
        <v>39</v>
      </c>
      <c r="P1265" s="147">
        <f t="shared" si="11"/>
        <v>0</v>
      </c>
      <c r="Q1265" s="147">
        <v>2.7E-4</v>
      </c>
      <c r="R1265" s="147">
        <f t="shared" si="12"/>
        <v>1.6199999999999999E-3</v>
      </c>
      <c r="S1265" s="147">
        <v>0</v>
      </c>
      <c r="T1265" s="148">
        <f t="shared" si="13"/>
        <v>0</v>
      </c>
      <c r="AR1265" s="149" t="s">
        <v>298</v>
      </c>
      <c r="AT1265" s="149" t="s">
        <v>201</v>
      </c>
      <c r="AU1265" s="149" t="s">
        <v>86</v>
      </c>
      <c r="AY1265" s="17" t="s">
        <v>199</v>
      </c>
      <c r="BE1265" s="150">
        <f t="shared" si="14"/>
        <v>0</v>
      </c>
      <c r="BF1265" s="150">
        <f t="shared" si="15"/>
        <v>0</v>
      </c>
      <c r="BG1265" s="150">
        <f t="shared" si="16"/>
        <v>0</v>
      </c>
      <c r="BH1265" s="150">
        <f t="shared" si="17"/>
        <v>0</v>
      </c>
      <c r="BI1265" s="150">
        <f t="shared" si="18"/>
        <v>0</v>
      </c>
      <c r="BJ1265" s="17" t="s">
        <v>86</v>
      </c>
      <c r="BK1265" s="150">
        <f t="shared" si="19"/>
        <v>0</v>
      </c>
      <c r="BL1265" s="17" t="s">
        <v>298</v>
      </c>
      <c r="BM1265" s="149" t="s">
        <v>3562</v>
      </c>
    </row>
    <row r="1266" spans="2:65" s="1" customFormat="1" ht="24.25" customHeight="1">
      <c r="B1266" s="32"/>
      <c r="C1266" s="137" t="s">
        <v>1434</v>
      </c>
      <c r="D1266" s="137" t="s">
        <v>201</v>
      </c>
      <c r="E1266" s="138" t="s">
        <v>1435</v>
      </c>
      <c r="F1266" s="139" t="s">
        <v>1436</v>
      </c>
      <c r="G1266" s="140" t="s">
        <v>1239</v>
      </c>
      <c r="H1266" s="141">
        <v>18</v>
      </c>
      <c r="I1266" s="142"/>
      <c r="J1266" s="143">
        <f t="shared" si="10"/>
        <v>0</v>
      </c>
      <c r="K1266" s="144"/>
      <c r="L1266" s="32"/>
      <c r="M1266" s="145" t="s">
        <v>1</v>
      </c>
      <c r="N1266" s="146" t="s">
        <v>39</v>
      </c>
      <c r="P1266" s="147">
        <f t="shared" si="11"/>
        <v>0</v>
      </c>
      <c r="Q1266" s="147">
        <v>2.4000000000000001E-4</v>
      </c>
      <c r="R1266" s="147">
        <f t="shared" si="12"/>
        <v>4.3200000000000001E-3</v>
      </c>
      <c r="S1266" s="147">
        <v>0</v>
      </c>
      <c r="T1266" s="148">
        <f t="shared" si="13"/>
        <v>0</v>
      </c>
      <c r="AR1266" s="149" t="s">
        <v>298</v>
      </c>
      <c r="AT1266" s="149" t="s">
        <v>201</v>
      </c>
      <c r="AU1266" s="149" t="s">
        <v>86</v>
      </c>
      <c r="AY1266" s="17" t="s">
        <v>199</v>
      </c>
      <c r="BE1266" s="150">
        <f t="shared" si="14"/>
        <v>0</v>
      </c>
      <c r="BF1266" s="150">
        <f t="shared" si="15"/>
        <v>0</v>
      </c>
      <c r="BG1266" s="150">
        <f t="shared" si="16"/>
        <v>0</v>
      </c>
      <c r="BH1266" s="150">
        <f t="shared" si="17"/>
        <v>0</v>
      </c>
      <c r="BI1266" s="150">
        <f t="shared" si="18"/>
        <v>0</v>
      </c>
      <c r="BJ1266" s="17" t="s">
        <v>86</v>
      </c>
      <c r="BK1266" s="150">
        <f t="shared" si="19"/>
        <v>0</v>
      </c>
      <c r="BL1266" s="17" t="s">
        <v>298</v>
      </c>
      <c r="BM1266" s="149" t="s">
        <v>3563</v>
      </c>
    </row>
    <row r="1267" spans="2:65" s="12" customFormat="1" ht="12">
      <c r="B1267" s="151"/>
      <c r="D1267" s="152" t="s">
        <v>207</v>
      </c>
      <c r="E1267" s="153" t="s">
        <v>1</v>
      </c>
      <c r="F1267" s="154" t="s">
        <v>1438</v>
      </c>
      <c r="H1267" s="155">
        <v>18</v>
      </c>
      <c r="I1267" s="156"/>
      <c r="L1267" s="151"/>
      <c r="M1267" s="157"/>
      <c r="T1267" s="158"/>
      <c r="AT1267" s="153" t="s">
        <v>207</v>
      </c>
      <c r="AU1267" s="153" t="s">
        <v>86</v>
      </c>
      <c r="AV1267" s="12" t="s">
        <v>86</v>
      </c>
      <c r="AW1267" s="12" t="s">
        <v>30</v>
      </c>
      <c r="AX1267" s="12" t="s">
        <v>73</v>
      </c>
      <c r="AY1267" s="153" t="s">
        <v>199</v>
      </c>
    </row>
    <row r="1268" spans="2:65" s="13" customFormat="1" ht="12">
      <c r="B1268" s="159"/>
      <c r="D1268" s="152" t="s">
        <v>207</v>
      </c>
      <c r="E1268" s="160" t="s">
        <v>1</v>
      </c>
      <c r="F1268" s="161" t="s">
        <v>209</v>
      </c>
      <c r="H1268" s="162">
        <v>18</v>
      </c>
      <c r="I1268" s="163"/>
      <c r="L1268" s="159"/>
      <c r="M1268" s="164"/>
      <c r="T1268" s="165"/>
      <c r="AT1268" s="160" t="s">
        <v>207</v>
      </c>
      <c r="AU1268" s="160" t="s">
        <v>86</v>
      </c>
      <c r="AV1268" s="13" t="s">
        <v>205</v>
      </c>
      <c r="AW1268" s="13" t="s">
        <v>30</v>
      </c>
      <c r="AX1268" s="13" t="s">
        <v>80</v>
      </c>
      <c r="AY1268" s="160" t="s">
        <v>199</v>
      </c>
    </row>
    <row r="1269" spans="2:65" s="1" customFormat="1" ht="24.25" customHeight="1">
      <c r="B1269" s="32"/>
      <c r="C1269" s="137" t="s">
        <v>1439</v>
      </c>
      <c r="D1269" s="137" t="s">
        <v>201</v>
      </c>
      <c r="E1269" s="138" t="s">
        <v>1440</v>
      </c>
      <c r="F1269" s="139" t="s">
        <v>1441</v>
      </c>
      <c r="G1269" s="140" t="s">
        <v>1239</v>
      </c>
      <c r="H1269" s="141">
        <v>2</v>
      </c>
      <c r="I1269" s="142"/>
      <c r="J1269" s="143">
        <f>ROUND(I1269*H1269,2)</f>
        <v>0</v>
      </c>
      <c r="K1269" s="144"/>
      <c r="L1269" s="32"/>
      <c r="M1269" s="145" t="s">
        <v>1</v>
      </c>
      <c r="N1269" s="146" t="s">
        <v>39</v>
      </c>
      <c r="P1269" s="147">
        <f>O1269*H1269</f>
        <v>0</v>
      </c>
      <c r="Q1269" s="147">
        <v>1.8E-3</v>
      </c>
      <c r="R1269" s="147">
        <f>Q1269*H1269</f>
        <v>3.5999999999999999E-3</v>
      </c>
      <c r="S1269" s="147">
        <v>0</v>
      </c>
      <c r="T1269" s="148">
        <f>S1269*H1269</f>
        <v>0</v>
      </c>
      <c r="AR1269" s="149" t="s">
        <v>298</v>
      </c>
      <c r="AT1269" s="149" t="s">
        <v>201</v>
      </c>
      <c r="AU1269" s="149" t="s">
        <v>86</v>
      </c>
      <c r="AY1269" s="17" t="s">
        <v>199</v>
      </c>
      <c r="BE1269" s="150">
        <f>IF(N1269="základní",J1269,0)</f>
        <v>0</v>
      </c>
      <c r="BF1269" s="150">
        <f>IF(N1269="snížená",J1269,0)</f>
        <v>0</v>
      </c>
      <c r="BG1269" s="150">
        <f>IF(N1269="zákl. přenesená",J1269,0)</f>
        <v>0</v>
      </c>
      <c r="BH1269" s="150">
        <f>IF(N1269="sníž. přenesená",J1269,0)</f>
        <v>0</v>
      </c>
      <c r="BI1269" s="150">
        <f>IF(N1269="nulová",J1269,0)</f>
        <v>0</v>
      </c>
      <c r="BJ1269" s="17" t="s">
        <v>86</v>
      </c>
      <c r="BK1269" s="150">
        <f>ROUND(I1269*H1269,2)</f>
        <v>0</v>
      </c>
      <c r="BL1269" s="17" t="s">
        <v>298</v>
      </c>
      <c r="BM1269" s="149" t="s">
        <v>3564</v>
      </c>
    </row>
    <row r="1270" spans="2:65" s="12" customFormat="1" ht="12">
      <c r="B1270" s="151"/>
      <c r="D1270" s="152" t="s">
        <v>207</v>
      </c>
      <c r="E1270" s="153" t="s">
        <v>1</v>
      </c>
      <c r="F1270" s="154" t="s">
        <v>1245</v>
      </c>
      <c r="H1270" s="155">
        <v>1</v>
      </c>
      <c r="I1270" s="156"/>
      <c r="L1270" s="151"/>
      <c r="M1270" s="157"/>
      <c r="T1270" s="158"/>
      <c r="AT1270" s="153" t="s">
        <v>207</v>
      </c>
      <c r="AU1270" s="153" t="s">
        <v>86</v>
      </c>
      <c r="AV1270" s="12" t="s">
        <v>86</v>
      </c>
      <c r="AW1270" s="12" t="s">
        <v>30</v>
      </c>
      <c r="AX1270" s="12" t="s">
        <v>73</v>
      </c>
      <c r="AY1270" s="153" t="s">
        <v>199</v>
      </c>
    </row>
    <row r="1271" spans="2:65" s="14" customFormat="1" ht="12">
      <c r="B1271" s="166"/>
      <c r="D1271" s="152" t="s">
        <v>207</v>
      </c>
      <c r="E1271" s="167" t="s">
        <v>1</v>
      </c>
      <c r="F1271" s="168" t="s">
        <v>1443</v>
      </c>
      <c r="H1271" s="169">
        <v>1</v>
      </c>
      <c r="I1271" s="170"/>
      <c r="L1271" s="166"/>
      <c r="M1271" s="171"/>
      <c r="T1271" s="172"/>
      <c r="AT1271" s="167" t="s">
        <v>207</v>
      </c>
      <c r="AU1271" s="167" t="s">
        <v>86</v>
      </c>
      <c r="AV1271" s="14" t="s">
        <v>223</v>
      </c>
      <c r="AW1271" s="14" t="s">
        <v>30</v>
      </c>
      <c r="AX1271" s="14" t="s">
        <v>73</v>
      </c>
      <c r="AY1271" s="167" t="s">
        <v>199</v>
      </c>
    </row>
    <row r="1272" spans="2:65" s="12" customFormat="1" ht="12">
      <c r="B1272" s="151"/>
      <c r="D1272" s="152" t="s">
        <v>207</v>
      </c>
      <c r="E1272" s="153" t="s">
        <v>1</v>
      </c>
      <c r="F1272" s="154" t="s">
        <v>1245</v>
      </c>
      <c r="H1272" s="155">
        <v>1</v>
      </c>
      <c r="I1272" s="156"/>
      <c r="L1272" s="151"/>
      <c r="M1272" s="157"/>
      <c r="T1272" s="158"/>
      <c r="AT1272" s="153" t="s">
        <v>207</v>
      </c>
      <c r="AU1272" s="153" t="s">
        <v>86</v>
      </c>
      <c r="AV1272" s="12" t="s">
        <v>86</v>
      </c>
      <c r="AW1272" s="12" t="s">
        <v>30</v>
      </c>
      <c r="AX1272" s="12" t="s">
        <v>73</v>
      </c>
      <c r="AY1272" s="153" t="s">
        <v>199</v>
      </c>
    </row>
    <row r="1273" spans="2:65" s="14" customFormat="1" ht="12">
      <c r="B1273" s="166"/>
      <c r="D1273" s="152" t="s">
        <v>207</v>
      </c>
      <c r="E1273" s="167" t="s">
        <v>1</v>
      </c>
      <c r="F1273" s="168" t="s">
        <v>1444</v>
      </c>
      <c r="H1273" s="169">
        <v>1</v>
      </c>
      <c r="I1273" s="170"/>
      <c r="L1273" s="166"/>
      <c r="M1273" s="171"/>
      <c r="T1273" s="172"/>
      <c r="AT1273" s="167" t="s">
        <v>207</v>
      </c>
      <c r="AU1273" s="167" t="s">
        <v>86</v>
      </c>
      <c r="AV1273" s="14" t="s">
        <v>223</v>
      </c>
      <c r="AW1273" s="14" t="s">
        <v>30</v>
      </c>
      <c r="AX1273" s="14" t="s">
        <v>73</v>
      </c>
      <c r="AY1273" s="167" t="s">
        <v>199</v>
      </c>
    </row>
    <row r="1274" spans="2:65" s="13" customFormat="1" ht="12">
      <c r="B1274" s="159"/>
      <c r="D1274" s="152" t="s">
        <v>207</v>
      </c>
      <c r="E1274" s="160" t="s">
        <v>1</v>
      </c>
      <c r="F1274" s="161" t="s">
        <v>209</v>
      </c>
      <c r="H1274" s="162">
        <v>2</v>
      </c>
      <c r="I1274" s="163"/>
      <c r="L1274" s="159"/>
      <c r="M1274" s="164"/>
      <c r="T1274" s="165"/>
      <c r="AT1274" s="160" t="s">
        <v>207</v>
      </c>
      <c r="AU1274" s="160" t="s">
        <v>86</v>
      </c>
      <c r="AV1274" s="13" t="s">
        <v>205</v>
      </c>
      <c r="AW1274" s="13" t="s">
        <v>30</v>
      </c>
      <c r="AX1274" s="13" t="s">
        <v>80</v>
      </c>
      <c r="AY1274" s="160" t="s">
        <v>199</v>
      </c>
    </row>
    <row r="1275" spans="2:65" s="1" customFormat="1" ht="21.75" customHeight="1">
      <c r="B1275" s="32"/>
      <c r="C1275" s="137" t="s">
        <v>1445</v>
      </c>
      <c r="D1275" s="137" t="s">
        <v>201</v>
      </c>
      <c r="E1275" s="138" t="s">
        <v>1446</v>
      </c>
      <c r="F1275" s="139" t="s">
        <v>1447</v>
      </c>
      <c r="G1275" s="140" t="s">
        <v>1239</v>
      </c>
      <c r="H1275" s="141">
        <v>2</v>
      </c>
      <c r="I1275" s="142"/>
      <c r="J1275" s="143">
        <f>ROUND(I1275*H1275,2)</f>
        <v>0</v>
      </c>
      <c r="K1275" s="144"/>
      <c r="L1275" s="32"/>
      <c r="M1275" s="145" t="s">
        <v>1</v>
      </c>
      <c r="N1275" s="146" t="s">
        <v>39</v>
      </c>
      <c r="P1275" s="147">
        <f>O1275*H1275</f>
        <v>0</v>
      </c>
      <c r="Q1275" s="147">
        <v>1.8E-3</v>
      </c>
      <c r="R1275" s="147">
        <f>Q1275*H1275</f>
        <v>3.5999999999999999E-3</v>
      </c>
      <c r="S1275" s="147">
        <v>0</v>
      </c>
      <c r="T1275" s="148">
        <f>S1275*H1275</f>
        <v>0</v>
      </c>
      <c r="AR1275" s="149" t="s">
        <v>298</v>
      </c>
      <c r="AT1275" s="149" t="s">
        <v>201</v>
      </c>
      <c r="AU1275" s="149" t="s">
        <v>86</v>
      </c>
      <c r="AY1275" s="17" t="s">
        <v>199</v>
      </c>
      <c r="BE1275" s="150">
        <f>IF(N1275="základní",J1275,0)</f>
        <v>0</v>
      </c>
      <c r="BF1275" s="150">
        <f>IF(N1275="snížená",J1275,0)</f>
        <v>0</v>
      </c>
      <c r="BG1275" s="150">
        <f>IF(N1275="zákl. přenesená",J1275,0)</f>
        <v>0</v>
      </c>
      <c r="BH1275" s="150">
        <f>IF(N1275="sníž. přenesená",J1275,0)</f>
        <v>0</v>
      </c>
      <c r="BI1275" s="150">
        <f>IF(N1275="nulová",J1275,0)</f>
        <v>0</v>
      </c>
      <c r="BJ1275" s="17" t="s">
        <v>86</v>
      </c>
      <c r="BK1275" s="150">
        <f>ROUND(I1275*H1275,2)</f>
        <v>0</v>
      </c>
      <c r="BL1275" s="17" t="s">
        <v>298</v>
      </c>
      <c r="BM1275" s="149" t="s">
        <v>3565</v>
      </c>
    </row>
    <row r="1276" spans="2:65" s="12" customFormat="1" ht="12">
      <c r="B1276" s="151"/>
      <c r="D1276" s="152" t="s">
        <v>207</v>
      </c>
      <c r="E1276" s="153" t="s">
        <v>1</v>
      </c>
      <c r="F1276" s="154" t="s">
        <v>1449</v>
      </c>
      <c r="H1276" s="155">
        <v>2</v>
      </c>
      <c r="I1276" s="156"/>
      <c r="L1276" s="151"/>
      <c r="M1276" s="157"/>
      <c r="T1276" s="158"/>
      <c r="AT1276" s="153" t="s">
        <v>207</v>
      </c>
      <c r="AU1276" s="153" t="s">
        <v>86</v>
      </c>
      <c r="AV1276" s="12" t="s">
        <v>86</v>
      </c>
      <c r="AW1276" s="12" t="s">
        <v>30</v>
      </c>
      <c r="AX1276" s="12" t="s">
        <v>73</v>
      </c>
      <c r="AY1276" s="153" t="s">
        <v>199</v>
      </c>
    </row>
    <row r="1277" spans="2:65" s="13" customFormat="1" ht="12">
      <c r="B1277" s="159"/>
      <c r="D1277" s="152" t="s">
        <v>207</v>
      </c>
      <c r="E1277" s="160" t="s">
        <v>1</v>
      </c>
      <c r="F1277" s="161" t="s">
        <v>209</v>
      </c>
      <c r="H1277" s="162">
        <v>2</v>
      </c>
      <c r="I1277" s="163"/>
      <c r="L1277" s="159"/>
      <c r="M1277" s="164"/>
      <c r="T1277" s="165"/>
      <c r="AT1277" s="160" t="s">
        <v>207</v>
      </c>
      <c r="AU1277" s="160" t="s">
        <v>86</v>
      </c>
      <c r="AV1277" s="13" t="s">
        <v>205</v>
      </c>
      <c r="AW1277" s="13" t="s">
        <v>30</v>
      </c>
      <c r="AX1277" s="13" t="s">
        <v>80</v>
      </c>
      <c r="AY1277" s="160" t="s">
        <v>199</v>
      </c>
    </row>
    <row r="1278" spans="2:65" s="1" customFormat="1" ht="24.25" customHeight="1">
      <c r="B1278" s="32"/>
      <c r="C1278" s="137" t="s">
        <v>2615</v>
      </c>
      <c r="D1278" s="137" t="s">
        <v>201</v>
      </c>
      <c r="E1278" s="138" t="s">
        <v>1451</v>
      </c>
      <c r="F1278" s="139" t="s">
        <v>1452</v>
      </c>
      <c r="G1278" s="140" t="s">
        <v>1239</v>
      </c>
      <c r="H1278" s="141">
        <v>6</v>
      </c>
      <c r="I1278" s="142"/>
      <c r="J1278" s="143">
        <f>ROUND(I1278*H1278,2)</f>
        <v>0</v>
      </c>
      <c r="K1278" s="144"/>
      <c r="L1278" s="32"/>
      <c r="M1278" s="145" t="s">
        <v>1</v>
      </c>
      <c r="N1278" s="146" t="s">
        <v>39</v>
      </c>
      <c r="P1278" s="147">
        <f>O1278*H1278</f>
        <v>0</v>
      </c>
      <c r="Q1278" s="147">
        <v>1.8E-3</v>
      </c>
      <c r="R1278" s="147">
        <f>Q1278*H1278</f>
        <v>1.0800000000000001E-2</v>
      </c>
      <c r="S1278" s="147">
        <v>0</v>
      </c>
      <c r="T1278" s="148">
        <f>S1278*H1278</f>
        <v>0</v>
      </c>
      <c r="AR1278" s="149" t="s">
        <v>298</v>
      </c>
      <c r="AT1278" s="149" t="s">
        <v>201</v>
      </c>
      <c r="AU1278" s="149" t="s">
        <v>86</v>
      </c>
      <c r="AY1278" s="17" t="s">
        <v>199</v>
      </c>
      <c r="BE1278" s="150">
        <f>IF(N1278="základní",J1278,0)</f>
        <v>0</v>
      </c>
      <c r="BF1278" s="150">
        <f>IF(N1278="snížená",J1278,0)</f>
        <v>0</v>
      </c>
      <c r="BG1278" s="150">
        <f>IF(N1278="zákl. přenesená",J1278,0)</f>
        <v>0</v>
      </c>
      <c r="BH1278" s="150">
        <f>IF(N1278="sníž. přenesená",J1278,0)</f>
        <v>0</v>
      </c>
      <c r="BI1278" s="150">
        <f>IF(N1278="nulová",J1278,0)</f>
        <v>0</v>
      </c>
      <c r="BJ1278" s="17" t="s">
        <v>86</v>
      </c>
      <c r="BK1278" s="150">
        <f>ROUND(I1278*H1278,2)</f>
        <v>0</v>
      </c>
      <c r="BL1278" s="17" t="s">
        <v>298</v>
      </c>
      <c r="BM1278" s="149" t="s">
        <v>3566</v>
      </c>
    </row>
    <row r="1279" spans="2:65" s="12" customFormat="1" ht="12">
      <c r="B1279" s="151"/>
      <c r="D1279" s="152" t="s">
        <v>207</v>
      </c>
      <c r="E1279" s="153" t="s">
        <v>1</v>
      </c>
      <c r="F1279" s="154" t="s">
        <v>1130</v>
      </c>
      <c r="H1279" s="155">
        <v>6</v>
      </c>
      <c r="I1279" s="156"/>
      <c r="L1279" s="151"/>
      <c r="M1279" s="157"/>
      <c r="T1279" s="158"/>
      <c r="AT1279" s="153" t="s">
        <v>207</v>
      </c>
      <c r="AU1279" s="153" t="s">
        <v>86</v>
      </c>
      <c r="AV1279" s="12" t="s">
        <v>86</v>
      </c>
      <c r="AW1279" s="12" t="s">
        <v>30</v>
      </c>
      <c r="AX1279" s="12" t="s">
        <v>73</v>
      </c>
      <c r="AY1279" s="153" t="s">
        <v>199</v>
      </c>
    </row>
    <row r="1280" spans="2:65" s="13" customFormat="1" ht="12">
      <c r="B1280" s="159"/>
      <c r="D1280" s="152" t="s">
        <v>207</v>
      </c>
      <c r="E1280" s="160" t="s">
        <v>1</v>
      </c>
      <c r="F1280" s="161" t="s">
        <v>209</v>
      </c>
      <c r="H1280" s="162">
        <v>6</v>
      </c>
      <c r="I1280" s="163"/>
      <c r="L1280" s="159"/>
      <c r="M1280" s="164"/>
      <c r="T1280" s="165"/>
      <c r="AT1280" s="160" t="s">
        <v>207</v>
      </c>
      <c r="AU1280" s="160" t="s">
        <v>86</v>
      </c>
      <c r="AV1280" s="13" t="s">
        <v>205</v>
      </c>
      <c r="AW1280" s="13" t="s">
        <v>30</v>
      </c>
      <c r="AX1280" s="13" t="s">
        <v>80</v>
      </c>
      <c r="AY1280" s="160" t="s">
        <v>199</v>
      </c>
    </row>
    <row r="1281" spans="2:65" s="1" customFormat="1" ht="24.25" customHeight="1">
      <c r="B1281" s="32"/>
      <c r="C1281" s="173" t="s">
        <v>1454</v>
      </c>
      <c r="D1281" s="173" t="s">
        <v>288</v>
      </c>
      <c r="E1281" s="174" t="s">
        <v>1459</v>
      </c>
      <c r="F1281" s="175" t="s">
        <v>1460</v>
      </c>
      <c r="G1281" s="176" t="s">
        <v>296</v>
      </c>
      <c r="H1281" s="177">
        <v>1</v>
      </c>
      <c r="I1281" s="178"/>
      <c r="J1281" s="179">
        <f>ROUND(I1281*H1281,2)</f>
        <v>0</v>
      </c>
      <c r="K1281" s="180"/>
      <c r="L1281" s="181"/>
      <c r="M1281" s="182" t="s">
        <v>1</v>
      </c>
      <c r="N1281" s="183" t="s">
        <v>39</v>
      </c>
      <c r="P1281" s="147">
        <f>O1281*H1281</f>
        <v>0</v>
      </c>
      <c r="Q1281" s="147">
        <v>8.4999999999999995E-4</v>
      </c>
      <c r="R1281" s="147">
        <f>Q1281*H1281</f>
        <v>8.4999999999999995E-4</v>
      </c>
      <c r="S1281" s="147">
        <v>0</v>
      </c>
      <c r="T1281" s="148">
        <f>S1281*H1281</f>
        <v>0</v>
      </c>
      <c r="AR1281" s="149" t="s">
        <v>384</v>
      </c>
      <c r="AT1281" s="149" t="s">
        <v>288</v>
      </c>
      <c r="AU1281" s="149" t="s">
        <v>86</v>
      </c>
      <c r="AY1281" s="17" t="s">
        <v>199</v>
      </c>
      <c r="BE1281" s="150">
        <f>IF(N1281="základní",J1281,0)</f>
        <v>0</v>
      </c>
      <c r="BF1281" s="150">
        <f>IF(N1281="snížená",J1281,0)</f>
        <v>0</v>
      </c>
      <c r="BG1281" s="150">
        <f>IF(N1281="zákl. přenesená",J1281,0)</f>
        <v>0</v>
      </c>
      <c r="BH1281" s="150">
        <f>IF(N1281="sníž. přenesená",J1281,0)</f>
        <v>0</v>
      </c>
      <c r="BI1281" s="150">
        <f>IF(N1281="nulová",J1281,0)</f>
        <v>0</v>
      </c>
      <c r="BJ1281" s="17" t="s">
        <v>86</v>
      </c>
      <c r="BK1281" s="150">
        <f>ROUND(I1281*H1281,2)</f>
        <v>0</v>
      </c>
      <c r="BL1281" s="17" t="s">
        <v>298</v>
      </c>
      <c r="BM1281" s="149" t="s">
        <v>3567</v>
      </c>
    </row>
    <row r="1282" spans="2:65" s="1" customFormat="1" ht="24.25" customHeight="1">
      <c r="B1282" s="32"/>
      <c r="C1282" s="137" t="s">
        <v>1458</v>
      </c>
      <c r="D1282" s="137" t="s">
        <v>201</v>
      </c>
      <c r="E1282" s="138" t="s">
        <v>1463</v>
      </c>
      <c r="F1282" s="139" t="s">
        <v>1464</v>
      </c>
      <c r="G1282" s="140" t="s">
        <v>1239</v>
      </c>
      <c r="H1282" s="141">
        <v>6</v>
      </c>
      <c r="I1282" s="142"/>
      <c r="J1282" s="143">
        <f>ROUND(I1282*H1282,2)</f>
        <v>0</v>
      </c>
      <c r="K1282" s="144"/>
      <c r="L1282" s="32"/>
      <c r="M1282" s="145" t="s">
        <v>1</v>
      </c>
      <c r="N1282" s="146" t="s">
        <v>39</v>
      </c>
      <c r="P1282" s="147">
        <f>O1282*H1282</f>
        <v>0</v>
      </c>
      <c r="Q1282" s="147">
        <v>3.0899999999999999E-3</v>
      </c>
      <c r="R1282" s="147">
        <f>Q1282*H1282</f>
        <v>1.8540000000000001E-2</v>
      </c>
      <c r="S1282" s="147">
        <v>0</v>
      </c>
      <c r="T1282" s="148">
        <f>S1282*H1282</f>
        <v>0</v>
      </c>
      <c r="AR1282" s="149" t="s">
        <v>298</v>
      </c>
      <c r="AT1282" s="149" t="s">
        <v>201</v>
      </c>
      <c r="AU1282" s="149" t="s">
        <v>86</v>
      </c>
      <c r="AY1282" s="17" t="s">
        <v>199</v>
      </c>
      <c r="BE1282" s="150">
        <f>IF(N1282="základní",J1282,0)</f>
        <v>0</v>
      </c>
      <c r="BF1282" s="150">
        <f>IF(N1282="snížená",J1282,0)</f>
        <v>0</v>
      </c>
      <c r="BG1282" s="150">
        <f>IF(N1282="zákl. přenesená",J1282,0)</f>
        <v>0</v>
      </c>
      <c r="BH1282" s="150">
        <f>IF(N1282="sníž. přenesená",J1282,0)</f>
        <v>0</v>
      </c>
      <c r="BI1282" s="150">
        <f>IF(N1282="nulová",J1282,0)</f>
        <v>0</v>
      </c>
      <c r="BJ1282" s="17" t="s">
        <v>86</v>
      </c>
      <c r="BK1282" s="150">
        <f>ROUND(I1282*H1282,2)</f>
        <v>0</v>
      </c>
      <c r="BL1282" s="17" t="s">
        <v>298</v>
      </c>
      <c r="BM1282" s="149" t="s">
        <v>3568</v>
      </c>
    </row>
    <row r="1283" spans="2:65" s="1" customFormat="1" ht="24.25" customHeight="1">
      <c r="B1283" s="32"/>
      <c r="C1283" s="173" t="s">
        <v>1462</v>
      </c>
      <c r="D1283" s="173" t="s">
        <v>288</v>
      </c>
      <c r="E1283" s="174" t="s">
        <v>1467</v>
      </c>
      <c r="F1283" s="175" t="s">
        <v>1468</v>
      </c>
      <c r="G1283" s="176" t="s">
        <v>296</v>
      </c>
      <c r="H1283" s="177">
        <v>6</v>
      </c>
      <c r="I1283" s="178"/>
      <c r="J1283" s="179">
        <f>ROUND(I1283*H1283,2)</f>
        <v>0</v>
      </c>
      <c r="K1283" s="180"/>
      <c r="L1283" s="181"/>
      <c r="M1283" s="182" t="s">
        <v>1</v>
      </c>
      <c r="N1283" s="183" t="s">
        <v>39</v>
      </c>
      <c r="P1283" s="147">
        <f>O1283*H1283</f>
        <v>0</v>
      </c>
      <c r="Q1283" s="147">
        <v>4.4999999999999999E-4</v>
      </c>
      <c r="R1283" s="147">
        <f>Q1283*H1283</f>
        <v>2.7000000000000001E-3</v>
      </c>
      <c r="S1283" s="147">
        <v>0</v>
      </c>
      <c r="T1283" s="148">
        <f>S1283*H1283</f>
        <v>0</v>
      </c>
      <c r="AR1283" s="149" t="s">
        <v>384</v>
      </c>
      <c r="AT1283" s="149" t="s">
        <v>288</v>
      </c>
      <c r="AU1283" s="149" t="s">
        <v>86</v>
      </c>
      <c r="AY1283" s="17" t="s">
        <v>199</v>
      </c>
      <c r="BE1283" s="150">
        <f>IF(N1283="základní",J1283,0)</f>
        <v>0</v>
      </c>
      <c r="BF1283" s="150">
        <f>IF(N1283="snížená",J1283,0)</f>
        <v>0</v>
      </c>
      <c r="BG1283" s="150">
        <f>IF(N1283="zákl. přenesená",J1283,0)</f>
        <v>0</v>
      </c>
      <c r="BH1283" s="150">
        <f>IF(N1283="sníž. přenesená",J1283,0)</f>
        <v>0</v>
      </c>
      <c r="BI1283" s="150">
        <f>IF(N1283="nulová",J1283,0)</f>
        <v>0</v>
      </c>
      <c r="BJ1283" s="17" t="s">
        <v>86</v>
      </c>
      <c r="BK1283" s="150">
        <f>ROUND(I1283*H1283,2)</f>
        <v>0</v>
      </c>
      <c r="BL1283" s="17" t="s">
        <v>298</v>
      </c>
      <c r="BM1283" s="149" t="s">
        <v>3569</v>
      </c>
    </row>
    <row r="1284" spans="2:65" s="12" customFormat="1" ht="12">
      <c r="B1284" s="151"/>
      <c r="D1284" s="152" t="s">
        <v>207</v>
      </c>
      <c r="E1284" s="153" t="s">
        <v>1</v>
      </c>
      <c r="F1284" s="154" t="s">
        <v>1130</v>
      </c>
      <c r="H1284" s="155">
        <v>6</v>
      </c>
      <c r="I1284" s="156"/>
      <c r="L1284" s="151"/>
      <c r="M1284" s="157"/>
      <c r="T1284" s="158"/>
      <c r="AT1284" s="153" t="s">
        <v>207</v>
      </c>
      <c r="AU1284" s="153" t="s">
        <v>86</v>
      </c>
      <c r="AV1284" s="12" t="s">
        <v>86</v>
      </c>
      <c r="AW1284" s="12" t="s">
        <v>30</v>
      </c>
      <c r="AX1284" s="12" t="s">
        <v>73</v>
      </c>
      <c r="AY1284" s="153" t="s">
        <v>199</v>
      </c>
    </row>
    <row r="1285" spans="2:65" s="13" customFormat="1" ht="12">
      <c r="B1285" s="159"/>
      <c r="D1285" s="152" t="s">
        <v>207</v>
      </c>
      <c r="E1285" s="160" t="s">
        <v>1</v>
      </c>
      <c r="F1285" s="161" t="s">
        <v>1470</v>
      </c>
      <c r="H1285" s="162">
        <v>6</v>
      </c>
      <c r="I1285" s="163"/>
      <c r="L1285" s="159"/>
      <c r="M1285" s="164"/>
      <c r="T1285" s="165"/>
      <c r="AT1285" s="160" t="s">
        <v>207</v>
      </c>
      <c r="AU1285" s="160" t="s">
        <v>86</v>
      </c>
      <c r="AV1285" s="13" t="s">
        <v>205</v>
      </c>
      <c r="AW1285" s="13" t="s">
        <v>30</v>
      </c>
      <c r="AX1285" s="13" t="s">
        <v>80</v>
      </c>
      <c r="AY1285" s="160" t="s">
        <v>199</v>
      </c>
    </row>
    <row r="1286" spans="2:65" s="1" customFormat="1" ht="24.25" customHeight="1">
      <c r="B1286" s="32"/>
      <c r="C1286" s="173" t="s">
        <v>1466</v>
      </c>
      <c r="D1286" s="173" t="s">
        <v>288</v>
      </c>
      <c r="E1286" s="174" t="s">
        <v>1472</v>
      </c>
      <c r="F1286" s="175" t="s">
        <v>1473</v>
      </c>
      <c r="G1286" s="176" t="s">
        <v>296</v>
      </c>
      <c r="H1286" s="177">
        <v>6</v>
      </c>
      <c r="I1286" s="178"/>
      <c r="J1286" s="179">
        <f t="shared" ref="J1286:J1293" si="20">ROUND(I1286*H1286,2)</f>
        <v>0</v>
      </c>
      <c r="K1286" s="180"/>
      <c r="L1286" s="181"/>
      <c r="M1286" s="182" t="s">
        <v>1</v>
      </c>
      <c r="N1286" s="183" t="s">
        <v>39</v>
      </c>
      <c r="P1286" s="147">
        <f t="shared" ref="P1286:P1293" si="21">O1286*H1286</f>
        <v>0</v>
      </c>
      <c r="Q1286" s="147">
        <v>2.9999999999999997E-4</v>
      </c>
      <c r="R1286" s="147">
        <f t="shared" ref="R1286:R1293" si="22">Q1286*H1286</f>
        <v>1.8E-3</v>
      </c>
      <c r="S1286" s="147">
        <v>0</v>
      </c>
      <c r="T1286" s="148">
        <f t="shared" ref="T1286:T1293" si="23">S1286*H1286</f>
        <v>0</v>
      </c>
      <c r="AR1286" s="149" t="s">
        <v>384</v>
      </c>
      <c r="AT1286" s="149" t="s">
        <v>288</v>
      </c>
      <c r="AU1286" s="149" t="s">
        <v>86</v>
      </c>
      <c r="AY1286" s="17" t="s">
        <v>199</v>
      </c>
      <c r="BE1286" s="150">
        <f t="shared" ref="BE1286:BE1293" si="24">IF(N1286="základní",J1286,0)</f>
        <v>0</v>
      </c>
      <c r="BF1286" s="150">
        <f t="shared" ref="BF1286:BF1293" si="25">IF(N1286="snížená",J1286,0)</f>
        <v>0</v>
      </c>
      <c r="BG1286" s="150">
        <f t="shared" ref="BG1286:BG1293" si="26">IF(N1286="zákl. přenesená",J1286,0)</f>
        <v>0</v>
      </c>
      <c r="BH1286" s="150">
        <f t="shared" ref="BH1286:BH1293" si="27">IF(N1286="sníž. přenesená",J1286,0)</f>
        <v>0</v>
      </c>
      <c r="BI1286" s="150">
        <f t="shared" ref="BI1286:BI1293" si="28">IF(N1286="nulová",J1286,0)</f>
        <v>0</v>
      </c>
      <c r="BJ1286" s="17" t="s">
        <v>86</v>
      </c>
      <c r="BK1286" s="150">
        <f t="shared" ref="BK1286:BK1293" si="29">ROUND(I1286*H1286,2)</f>
        <v>0</v>
      </c>
      <c r="BL1286" s="17" t="s">
        <v>298</v>
      </c>
      <c r="BM1286" s="149" t="s">
        <v>3570</v>
      </c>
    </row>
    <row r="1287" spans="2:65" s="1" customFormat="1" ht="16.5" customHeight="1">
      <c r="B1287" s="32"/>
      <c r="C1287" s="137" t="s">
        <v>1471</v>
      </c>
      <c r="D1287" s="137" t="s">
        <v>201</v>
      </c>
      <c r="E1287" s="138" t="s">
        <v>1476</v>
      </c>
      <c r="F1287" s="139" t="s">
        <v>1477</v>
      </c>
      <c r="G1287" s="140" t="s">
        <v>1239</v>
      </c>
      <c r="H1287" s="141">
        <v>6</v>
      </c>
      <c r="I1287" s="142"/>
      <c r="J1287" s="143">
        <f t="shared" si="20"/>
        <v>0</v>
      </c>
      <c r="K1287" s="144"/>
      <c r="L1287" s="32"/>
      <c r="M1287" s="145" t="s">
        <v>1</v>
      </c>
      <c r="N1287" s="146" t="s">
        <v>39</v>
      </c>
      <c r="P1287" s="147">
        <f t="shared" si="21"/>
        <v>0</v>
      </c>
      <c r="Q1287" s="147">
        <v>1.2999999999999999E-4</v>
      </c>
      <c r="R1287" s="147">
        <f t="shared" si="22"/>
        <v>7.7999999999999988E-4</v>
      </c>
      <c r="S1287" s="147">
        <v>0</v>
      </c>
      <c r="T1287" s="148">
        <f t="shared" si="23"/>
        <v>0</v>
      </c>
      <c r="AR1287" s="149" t="s">
        <v>298</v>
      </c>
      <c r="AT1287" s="149" t="s">
        <v>201</v>
      </c>
      <c r="AU1287" s="149" t="s">
        <v>86</v>
      </c>
      <c r="AY1287" s="17" t="s">
        <v>199</v>
      </c>
      <c r="BE1287" s="150">
        <f t="shared" si="24"/>
        <v>0</v>
      </c>
      <c r="BF1287" s="150">
        <f t="shared" si="25"/>
        <v>0</v>
      </c>
      <c r="BG1287" s="150">
        <f t="shared" si="26"/>
        <v>0</v>
      </c>
      <c r="BH1287" s="150">
        <f t="shared" si="27"/>
        <v>0</v>
      </c>
      <c r="BI1287" s="150">
        <f t="shared" si="28"/>
        <v>0</v>
      </c>
      <c r="BJ1287" s="17" t="s">
        <v>86</v>
      </c>
      <c r="BK1287" s="150">
        <f t="shared" si="29"/>
        <v>0</v>
      </c>
      <c r="BL1287" s="17" t="s">
        <v>298</v>
      </c>
      <c r="BM1287" s="149" t="s">
        <v>3571</v>
      </c>
    </row>
    <row r="1288" spans="2:65" s="1" customFormat="1" ht="16.5" customHeight="1">
      <c r="B1288" s="32"/>
      <c r="C1288" s="173" t="s">
        <v>1475</v>
      </c>
      <c r="D1288" s="173" t="s">
        <v>288</v>
      </c>
      <c r="E1288" s="174" t="s">
        <v>1480</v>
      </c>
      <c r="F1288" s="175" t="s">
        <v>1481</v>
      </c>
      <c r="G1288" s="176" t="s">
        <v>296</v>
      </c>
      <c r="H1288" s="177">
        <v>6</v>
      </c>
      <c r="I1288" s="178"/>
      <c r="J1288" s="179">
        <f t="shared" si="20"/>
        <v>0</v>
      </c>
      <c r="K1288" s="180"/>
      <c r="L1288" s="181"/>
      <c r="M1288" s="182" t="s">
        <v>1</v>
      </c>
      <c r="N1288" s="183" t="s">
        <v>39</v>
      </c>
      <c r="P1288" s="147">
        <f t="shared" si="21"/>
        <v>0</v>
      </c>
      <c r="Q1288" s="147">
        <v>0</v>
      </c>
      <c r="R1288" s="147">
        <f t="shared" si="22"/>
        <v>0</v>
      </c>
      <c r="S1288" s="147">
        <v>0</v>
      </c>
      <c r="T1288" s="148">
        <f t="shared" si="23"/>
        <v>0</v>
      </c>
      <c r="AR1288" s="149" t="s">
        <v>384</v>
      </c>
      <c r="AT1288" s="149" t="s">
        <v>288</v>
      </c>
      <c r="AU1288" s="149" t="s">
        <v>86</v>
      </c>
      <c r="AY1288" s="17" t="s">
        <v>199</v>
      </c>
      <c r="BE1288" s="150">
        <f t="shared" si="24"/>
        <v>0</v>
      </c>
      <c r="BF1288" s="150">
        <f t="shared" si="25"/>
        <v>0</v>
      </c>
      <c r="BG1288" s="150">
        <f t="shared" si="26"/>
        <v>0</v>
      </c>
      <c r="BH1288" s="150">
        <f t="shared" si="27"/>
        <v>0</v>
      </c>
      <c r="BI1288" s="150">
        <f t="shared" si="28"/>
        <v>0</v>
      </c>
      <c r="BJ1288" s="17" t="s">
        <v>86</v>
      </c>
      <c r="BK1288" s="150">
        <f t="shared" si="29"/>
        <v>0</v>
      </c>
      <c r="BL1288" s="17" t="s">
        <v>298</v>
      </c>
      <c r="BM1288" s="149" t="s">
        <v>3572</v>
      </c>
    </row>
    <row r="1289" spans="2:65" s="1" customFormat="1" ht="24.25" customHeight="1">
      <c r="B1289" s="32"/>
      <c r="C1289" s="137" t="s">
        <v>1479</v>
      </c>
      <c r="D1289" s="137" t="s">
        <v>201</v>
      </c>
      <c r="E1289" s="138" t="s">
        <v>1455</v>
      </c>
      <c r="F1289" s="139" t="s">
        <v>1456</v>
      </c>
      <c r="G1289" s="140" t="s">
        <v>1239</v>
      </c>
      <c r="H1289" s="141">
        <v>1</v>
      </c>
      <c r="I1289" s="142"/>
      <c r="J1289" s="143">
        <f t="shared" si="20"/>
        <v>0</v>
      </c>
      <c r="K1289" s="144"/>
      <c r="L1289" s="32"/>
      <c r="M1289" s="145" t="s">
        <v>1</v>
      </c>
      <c r="N1289" s="146" t="s">
        <v>39</v>
      </c>
      <c r="P1289" s="147">
        <f t="shared" si="21"/>
        <v>0</v>
      </c>
      <c r="Q1289" s="147">
        <v>3.5400000000000002E-3</v>
      </c>
      <c r="R1289" s="147">
        <f t="shared" si="22"/>
        <v>3.5400000000000002E-3</v>
      </c>
      <c r="S1289" s="147">
        <v>0</v>
      </c>
      <c r="T1289" s="148">
        <f t="shared" si="23"/>
        <v>0</v>
      </c>
      <c r="AR1289" s="149" t="s">
        <v>298</v>
      </c>
      <c r="AT1289" s="149" t="s">
        <v>201</v>
      </c>
      <c r="AU1289" s="149" t="s">
        <v>86</v>
      </c>
      <c r="AY1289" s="17" t="s">
        <v>199</v>
      </c>
      <c r="BE1289" s="150">
        <f t="shared" si="24"/>
        <v>0</v>
      </c>
      <c r="BF1289" s="150">
        <f t="shared" si="25"/>
        <v>0</v>
      </c>
      <c r="BG1289" s="150">
        <f t="shared" si="26"/>
        <v>0</v>
      </c>
      <c r="BH1289" s="150">
        <f t="shared" si="27"/>
        <v>0</v>
      </c>
      <c r="BI1289" s="150">
        <f t="shared" si="28"/>
        <v>0</v>
      </c>
      <c r="BJ1289" s="17" t="s">
        <v>86</v>
      </c>
      <c r="BK1289" s="150">
        <f t="shared" si="29"/>
        <v>0</v>
      </c>
      <c r="BL1289" s="17" t="s">
        <v>298</v>
      </c>
      <c r="BM1289" s="149" t="s">
        <v>3573</v>
      </c>
    </row>
    <row r="1290" spans="2:65" s="1" customFormat="1" ht="16.5" customHeight="1">
      <c r="B1290" s="32"/>
      <c r="C1290" s="137" t="s">
        <v>1483</v>
      </c>
      <c r="D1290" s="137" t="s">
        <v>201</v>
      </c>
      <c r="E1290" s="138" t="s">
        <v>1484</v>
      </c>
      <c r="F1290" s="139" t="s">
        <v>1485</v>
      </c>
      <c r="G1290" s="140" t="s">
        <v>296</v>
      </c>
      <c r="H1290" s="141">
        <v>6</v>
      </c>
      <c r="I1290" s="142"/>
      <c r="J1290" s="143">
        <f t="shared" si="20"/>
        <v>0</v>
      </c>
      <c r="K1290" s="144"/>
      <c r="L1290" s="32"/>
      <c r="M1290" s="145" t="s">
        <v>1</v>
      </c>
      <c r="N1290" s="146" t="s">
        <v>39</v>
      </c>
      <c r="P1290" s="147">
        <f t="shared" si="21"/>
        <v>0</v>
      </c>
      <c r="Q1290" s="147">
        <v>4.0000000000000003E-5</v>
      </c>
      <c r="R1290" s="147">
        <f t="shared" si="22"/>
        <v>2.4000000000000003E-4</v>
      </c>
      <c r="S1290" s="147">
        <v>0</v>
      </c>
      <c r="T1290" s="148">
        <f t="shared" si="23"/>
        <v>0</v>
      </c>
      <c r="AR1290" s="149" t="s">
        <v>298</v>
      </c>
      <c r="AT1290" s="149" t="s">
        <v>201</v>
      </c>
      <c r="AU1290" s="149" t="s">
        <v>86</v>
      </c>
      <c r="AY1290" s="17" t="s">
        <v>199</v>
      </c>
      <c r="BE1290" s="150">
        <f t="shared" si="24"/>
        <v>0</v>
      </c>
      <c r="BF1290" s="150">
        <f t="shared" si="25"/>
        <v>0</v>
      </c>
      <c r="BG1290" s="150">
        <f t="shared" si="26"/>
        <v>0</v>
      </c>
      <c r="BH1290" s="150">
        <f t="shared" si="27"/>
        <v>0</v>
      </c>
      <c r="BI1290" s="150">
        <f t="shared" si="28"/>
        <v>0</v>
      </c>
      <c r="BJ1290" s="17" t="s">
        <v>86</v>
      </c>
      <c r="BK1290" s="150">
        <f t="shared" si="29"/>
        <v>0</v>
      </c>
      <c r="BL1290" s="17" t="s">
        <v>298</v>
      </c>
      <c r="BM1290" s="149" t="s">
        <v>3574</v>
      </c>
    </row>
    <row r="1291" spans="2:65" s="1" customFormat="1" ht="16.5" customHeight="1">
      <c r="B1291" s="32"/>
      <c r="C1291" s="173" t="s">
        <v>1487</v>
      </c>
      <c r="D1291" s="173" t="s">
        <v>288</v>
      </c>
      <c r="E1291" s="174" t="s">
        <v>1488</v>
      </c>
      <c r="F1291" s="175" t="s">
        <v>1489</v>
      </c>
      <c r="G1291" s="176" t="s">
        <v>296</v>
      </c>
      <c r="H1291" s="177">
        <v>6</v>
      </c>
      <c r="I1291" s="178"/>
      <c r="J1291" s="179">
        <f t="shared" si="20"/>
        <v>0</v>
      </c>
      <c r="K1291" s="180"/>
      <c r="L1291" s="181"/>
      <c r="M1291" s="182" t="s">
        <v>1</v>
      </c>
      <c r="N1291" s="183" t="s">
        <v>39</v>
      </c>
      <c r="P1291" s="147">
        <f t="shared" si="21"/>
        <v>0</v>
      </c>
      <c r="Q1291" s="147">
        <v>2.9199999999999999E-3</v>
      </c>
      <c r="R1291" s="147">
        <f t="shared" si="22"/>
        <v>1.7520000000000001E-2</v>
      </c>
      <c r="S1291" s="147">
        <v>0</v>
      </c>
      <c r="T1291" s="148">
        <f t="shared" si="23"/>
        <v>0</v>
      </c>
      <c r="AR1291" s="149" t="s">
        <v>384</v>
      </c>
      <c r="AT1291" s="149" t="s">
        <v>288</v>
      </c>
      <c r="AU1291" s="149" t="s">
        <v>86</v>
      </c>
      <c r="AY1291" s="17" t="s">
        <v>199</v>
      </c>
      <c r="BE1291" s="150">
        <f t="shared" si="24"/>
        <v>0</v>
      </c>
      <c r="BF1291" s="150">
        <f t="shared" si="25"/>
        <v>0</v>
      </c>
      <c r="BG1291" s="150">
        <f t="shared" si="26"/>
        <v>0</v>
      </c>
      <c r="BH1291" s="150">
        <f t="shared" si="27"/>
        <v>0</v>
      </c>
      <c r="BI1291" s="150">
        <f t="shared" si="28"/>
        <v>0</v>
      </c>
      <c r="BJ1291" s="17" t="s">
        <v>86</v>
      </c>
      <c r="BK1291" s="150">
        <f t="shared" si="29"/>
        <v>0</v>
      </c>
      <c r="BL1291" s="17" t="s">
        <v>298</v>
      </c>
      <c r="BM1291" s="149" t="s">
        <v>3575</v>
      </c>
    </row>
    <row r="1292" spans="2:65" s="1" customFormat="1" ht="16.5" customHeight="1">
      <c r="B1292" s="32"/>
      <c r="C1292" s="137" t="s">
        <v>1491</v>
      </c>
      <c r="D1292" s="137" t="s">
        <v>201</v>
      </c>
      <c r="E1292" s="138" t="s">
        <v>1492</v>
      </c>
      <c r="F1292" s="139" t="s">
        <v>1493</v>
      </c>
      <c r="G1292" s="140" t="s">
        <v>296</v>
      </c>
      <c r="H1292" s="141">
        <v>8</v>
      </c>
      <c r="I1292" s="142"/>
      <c r="J1292" s="143">
        <f t="shared" si="20"/>
        <v>0</v>
      </c>
      <c r="K1292" s="144"/>
      <c r="L1292" s="32"/>
      <c r="M1292" s="145" t="s">
        <v>1</v>
      </c>
      <c r="N1292" s="146" t="s">
        <v>39</v>
      </c>
      <c r="P1292" s="147">
        <f t="shared" si="21"/>
        <v>0</v>
      </c>
      <c r="Q1292" s="147">
        <v>2.3000000000000001E-4</v>
      </c>
      <c r="R1292" s="147">
        <f t="shared" si="22"/>
        <v>1.8400000000000001E-3</v>
      </c>
      <c r="S1292" s="147">
        <v>0</v>
      </c>
      <c r="T1292" s="148">
        <f t="shared" si="23"/>
        <v>0</v>
      </c>
      <c r="AR1292" s="149" t="s">
        <v>298</v>
      </c>
      <c r="AT1292" s="149" t="s">
        <v>201</v>
      </c>
      <c r="AU1292" s="149" t="s">
        <v>86</v>
      </c>
      <c r="AY1292" s="17" t="s">
        <v>199</v>
      </c>
      <c r="BE1292" s="150">
        <f t="shared" si="24"/>
        <v>0</v>
      </c>
      <c r="BF1292" s="150">
        <f t="shared" si="25"/>
        <v>0</v>
      </c>
      <c r="BG1292" s="150">
        <f t="shared" si="26"/>
        <v>0</v>
      </c>
      <c r="BH1292" s="150">
        <f t="shared" si="27"/>
        <v>0</v>
      </c>
      <c r="BI1292" s="150">
        <f t="shared" si="28"/>
        <v>0</v>
      </c>
      <c r="BJ1292" s="17" t="s">
        <v>86</v>
      </c>
      <c r="BK1292" s="150">
        <f t="shared" si="29"/>
        <v>0</v>
      </c>
      <c r="BL1292" s="17" t="s">
        <v>298</v>
      </c>
      <c r="BM1292" s="149" t="s">
        <v>3576</v>
      </c>
    </row>
    <row r="1293" spans="2:65" s="1" customFormat="1" ht="16.5" customHeight="1">
      <c r="B1293" s="32"/>
      <c r="C1293" s="137" t="s">
        <v>1495</v>
      </c>
      <c r="D1293" s="137" t="s">
        <v>201</v>
      </c>
      <c r="E1293" s="138" t="s">
        <v>1496</v>
      </c>
      <c r="F1293" s="139" t="s">
        <v>1497</v>
      </c>
      <c r="G1293" s="140" t="s">
        <v>296</v>
      </c>
      <c r="H1293" s="141">
        <v>2</v>
      </c>
      <c r="I1293" s="142"/>
      <c r="J1293" s="143">
        <f t="shared" si="20"/>
        <v>0</v>
      </c>
      <c r="K1293" s="144"/>
      <c r="L1293" s="32"/>
      <c r="M1293" s="145" t="s">
        <v>1</v>
      </c>
      <c r="N1293" s="146" t="s">
        <v>39</v>
      </c>
      <c r="P1293" s="147">
        <f t="shared" si="21"/>
        <v>0</v>
      </c>
      <c r="Q1293" s="147">
        <v>1.09E-3</v>
      </c>
      <c r="R1293" s="147">
        <f t="shared" si="22"/>
        <v>2.1800000000000001E-3</v>
      </c>
      <c r="S1293" s="147">
        <v>0</v>
      </c>
      <c r="T1293" s="148">
        <f t="shared" si="23"/>
        <v>0</v>
      </c>
      <c r="AR1293" s="149" t="s">
        <v>298</v>
      </c>
      <c r="AT1293" s="149" t="s">
        <v>201</v>
      </c>
      <c r="AU1293" s="149" t="s">
        <v>86</v>
      </c>
      <c r="AY1293" s="17" t="s">
        <v>199</v>
      </c>
      <c r="BE1293" s="150">
        <f t="shared" si="24"/>
        <v>0</v>
      </c>
      <c r="BF1293" s="150">
        <f t="shared" si="25"/>
        <v>0</v>
      </c>
      <c r="BG1293" s="150">
        <f t="shared" si="26"/>
        <v>0</v>
      </c>
      <c r="BH1293" s="150">
        <f t="shared" si="27"/>
        <v>0</v>
      </c>
      <c r="BI1293" s="150">
        <f t="shared" si="28"/>
        <v>0</v>
      </c>
      <c r="BJ1293" s="17" t="s">
        <v>86</v>
      </c>
      <c r="BK1293" s="150">
        <f t="shared" si="29"/>
        <v>0</v>
      </c>
      <c r="BL1293" s="17" t="s">
        <v>298</v>
      </c>
      <c r="BM1293" s="149" t="s">
        <v>3577</v>
      </c>
    </row>
    <row r="1294" spans="2:65" s="12" customFormat="1" ht="12">
      <c r="B1294" s="151"/>
      <c r="D1294" s="152" t="s">
        <v>207</v>
      </c>
      <c r="E1294" s="153" t="s">
        <v>1</v>
      </c>
      <c r="F1294" s="154" t="s">
        <v>1245</v>
      </c>
      <c r="H1294" s="155">
        <v>1</v>
      </c>
      <c r="I1294" s="156"/>
      <c r="L1294" s="151"/>
      <c r="M1294" s="157"/>
      <c r="T1294" s="158"/>
      <c r="AT1294" s="153" t="s">
        <v>207</v>
      </c>
      <c r="AU1294" s="153" t="s">
        <v>86</v>
      </c>
      <c r="AV1294" s="12" t="s">
        <v>86</v>
      </c>
      <c r="AW1294" s="12" t="s">
        <v>30</v>
      </c>
      <c r="AX1294" s="12" t="s">
        <v>73</v>
      </c>
      <c r="AY1294" s="153" t="s">
        <v>199</v>
      </c>
    </row>
    <row r="1295" spans="2:65" s="14" customFormat="1" ht="12">
      <c r="B1295" s="166"/>
      <c r="D1295" s="152" t="s">
        <v>207</v>
      </c>
      <c r="E1295" s="167" t="s">
        <v>1</v>
      </c>
      <c r="F1295" s="168" t="s">
        <v>1499</v>
      </c>
      <c r="H1295" s="169">
        <v>1</v>
      </c>
      <c r="I1295" s="170"/>
      <c r="L1295" s="166"/>
      <c r="M1295" s="171"/>
      <c r="T1295" s="172"/>
      <c r="AT1295" s="167" t="s">
        <v>207</v>
      </c>
      <c r="AU1295" s="167" t="s">
        <v>86</v>
      </c>
      <c r="AV1295" s="14" t="s">
        <v>223</v>
      </c>
      <c r="AW1295" s="14" t="s">
        <v>30</v>
      </c>
      <c r="AX1295" s="14" t="s">
        <v>73</v>
      </c>
      <c r="AY1295" s="167" t="s">
        <v>199</v>
      </c>
    </row>
    <row r="1296" spans="2:65" s="12" customFormat="1" ht="12">
      <c r="B1296" s="151"/>
      <c r="D1296" s="152" t="s">
        <v>207</v>
      </c>
      <c r="E1296" s="153" t="s">
        <v>1</v>
      </c>
      <c r="F1296" s="154" t="s">
        <v>1245</v>
      </c>
      <c r="H1296" s="155">
        <v>1</v>
      </c>
      <c r="I1296" s="156"/>
      <c r="L1296" s="151"/>
      <c r="M1296" s="157"/>
      <c r="T1296" s="158"/>
      <c r="AT1296" s="153" t="s">
        <v>207</v>
      </c>
      <c r="AU1296" s="153" t="s">
        <v>86</v>
      </c>
      <c r="AV1296" s="12" t="s">
        <v>86</v>
      </c>
      <c r="AW1296" s="12" t="s">
        <v>30</v>
      </c>
      <c r="AX1296" s="12" t="s">
        <v>73</v>
      </c>
      <c r="AY1296" s="153" t="s">
        <v>199</v>
      </c>
    </row>
    <row r="1297" spans="2:65" s="14" customFormat="1" ht="12">
      <c r="B1297" s="166"/>
      <c r="D1297" s="152" t="s">
        <v>207</v>
      </c>
      <c r="E1297" s="167" t="s">
        <v>1</v>
      </c>
      <c r="F1297" s="168" t="s">
        <v>1500</v>
      </c>
      <c r="H1297" s="169">
        <v>1</v>
      </c>
      <c r="I1297" s="170"/>
      <c r="L1297" s="166"/>
      <c r="M1297" s="171"/>
      <c r="T1297" s="172"/>
      <c r="AT1297" s="167" t="s">
        <v>207</v>
      </c>
      <c r="AU1297" s="167" t="s">
        <v>86</v>
      </c>
      <c r="AV1297" s="14" t="s">
        <v>223</v>
      </c>
      <c r="AW1297" s="14" t="s">
        <v>30</v>
      </c>
      <c r="AX1297" s="14" t="s">
        <v>73</v>
      </c>
      <c r="AY1297" s="167" t="s">
        <v>199</v>
      </c>
    </row>
    <row r="1298" spans="2:65" s="13" customFormat="1" ht="12">
      <c r="B1298" s="159"/>
      <c r="D1298" s="152" t="s">
        <v>207</v>
      </c>
      <c r="E1298" s="160" t="s">
        <v>1</v>
      </c>
      <c r="F1298" s="161" t="s">
        <v>209</v>
      </c>
      <c r="H1298" s="162">
        <v>2</v>
      </c>
      <c r="I1298" s="163"/>
      <c r="L1298" s="159"/>
      <c r="M1298" s="164"/>
      <c r="T1298" s="165"/>
      <c r="AT1298" s="160" t="s">
        <v>207</v>
      </c>
      <c r="AU1298" s="160" t="s">
        <v>86</v>
      </c>
      <c r="AV1298" s="13" t="s">
        <v>205</v>
      </c>
      <c r="AW1298" s="13" t="s">
        <v>30</v>
      </c>
      <c r="AX1298" s="13" t="s">
        <v>80</v>
      </c>
      <c r="AY1298" s="160" t="s">
        <v>199</v>
      </c>
    </row>
    <row r="1299" spans="2:65" s="1" customFormat="1" ht="21.75" customHeight="1">
      <c r="B1299" s="32"/>
      <c r="C1299" s="173" t="s">
        <v>1501</v>
      </c>
      <c r="D1299" s="173" t="s">
        <v>288</v>
      </c>
      <c r="E1299" s="174" t="s">
        <v>1502</v>
      </c>
      <c r="F1299" s="175" t="s">
        <v>1503</v>
      </c>
      <c r="G1299" s="176" t="s">
        <v>296</v>
      </c>
      <c r="H1299" s="177">
        <v>2</v>
      </c>
      <c r="I1299" s="178"/>
      <c r="J1299" s="179">
        <f>ROUND(I1299*H1299,2)</f>
        <v>0</v>
      </c>
      <c r="K1299" s="180"/>
      <c r="L1299" s="181"/>
      <c r="M1299" s="182" t="s">
        <v>1</v>
      </c>
      <c r="N1299" s="183" t="s">
        <v>39</v>
      </c>
      <c r="P1299" s="147">
        <f>O1299*H1299</f>
        <v>0</v>
      </c>
      <c r="Q1299" s="147">
        <v>4.4999999999999999E-4</v>
      </c>
      <c r="R1299" s="147">
        <f>Q1299*H1299</f>
        <v>8.9999999999999998E-4</v>
      </c>
      <c r="S1299" s="147">
        <v>0</v>
      </c>
      <c r="T1299" s="148">
        <f>S1299*H1299</f>
        <v>0</v>
      </c>
      <c r="AR1299" s="149" t="s">
        <v>384</v>
      </c>
      <c r="AT1299" s="149" t="s">
        <v>288</v>
      </c>
      <c r="AU1299" s="149" t="s">
        <v>86</v>
      </c>
      <c r="AY1299" s="17" t="s">
        <v>199</v>
      </c>
      <c r="BE1299" s="150">
        <f>IF(N1299="základní",J1299,0)</f>
        <v>0</v>
      </c>
      <c r="BF1299" s="150">
        <f>IF(N1299="snížená",J1299,0)</f>
        <v>0</v>
      </c>
      <c r="BG1299" s="150">
        <f>IF(N1299="zákl. přenesená",J1299,0)</f>
        <v>0</v>
      </c>
      <c r="BH1299" s="150">
        <f>IF(N1299="sníž. přenesená",J1299,0)</f>
        <v>0</v>
      </c>
      <c r="BI1299" s="150">
        <f>IF(N1299="nulová",J1299,0)</f>
        <v>0</v>
      </c>
      <c r="BJ1299" s="17" t="s">
        <v>86</v>
      </c>
      <c r="BK1299" s="150">
        <f>ROUND(I1299*H1299,2)</f>
        <v>0</v>
      </c>
      <c r="BL1299" s="17" t="s">
        <v>298</v>
      </c>
      <c r="BM1299" s="149" t="s">
        <v>3578</v>
      </c>
    </row>
    <row r="1300" spans="2:65" s="12" customFormat="1" ht="12">
      <c r="B1300" s="151"/>
      <c r="D1300" s="152" t="s">
        <v>207</v>
      </c>
      <c r="E1300" s="153" t="s">
        <v>1</v>
      </c>
      <c r="F1300" s="154" t="s">
        <v>1245</v>
      </c>
      <c r="H1300" s="155">
        <v>1</v>
      </c>
      <c r="I1300" s="156"/>
      <c r="L1300" s="151"/>
      <c r="M1300" s="157"/>
      <c r="T1300" s="158"/>
      <c r="AT1300" s="153" t="s">
        <v>207</v>
      </c>
      <c r="AU1300" s="153" t="s">
        <v>86</v>
      </c>
      <c r="AV1300" s="12" t="s">
        <v>86</v>
      </c>
      <c r="AW1300" s="12" t="s">
        <v>30</v>
      </c>
      <c r="AX1300" s="12" t="s">
        <v>73</v>
      </c>
      <c r="AY1300" s="153" t="s">
        <v>199</v>
      </c>
    </row>
    <row r="1301" spans="2:65" s="14" customFormat="1" ht="12">
      <c r="B1301" s="166"/>
      <c r="D1301" s="152" t="s">
        <v>207</v>
      </c>
      <c r="E1301" s="167" t="s">
        <v>1</v>
      </c>
      <c r="F1301" s="168" t="s">
        <v>1505</v>
      </c>
      <c r="H1301" s="169">
        <v>1</v>
      </c>
      <c r="I1301" s="170"/>
      <c r="L1301" s="166"/>
      <c r="M1301" s="171"/>
      <c r="T1301" s="172"/>
      <c r="AT1301" s="167" t="s">
        <v>207</v>
      </c>
      <c r="AU1301" s="167" t="s">
        <v>86</v>
      </c>
      <c r="AV1301" s="14" t="s">
        <v>223</v>
      </c>
      <c r="AW1301" s="14" t="s">
        <v>30</v>
      </c>
      <c r="AX1301" s="14" t="s">
        <v>73</v>
      </c>
      <c r="AY1301" s="167" t="s">
        <v>199</v>
      </c>
    </row>
    <row r="1302" spans="2:65" s="12" customFormat="1" ht="12">
      <c r="B1302" s="151"/>
      <c r="D1302" s="152" t="s">
        <v>207</v>
      </c>
      <c r="E1302" s="153" t="s">
        <v>1</v>
      </c>
      <c r="F1302" s="154" t="s">
        <v>1245</v>
      </c>
      <c r="H1302" s="155">
        <v>1</v>
      </c>
      <c r="I1302" s="156"/>
      <c r="L1302" s="151"/>
      <c r="M1302" s="157"/>
      <c r="T1302" s="158"/>
      <c r="AT1302" s="153" t="s">
        <v>207</v>
      </c>
      <c r="AU1302" s="153" t="s">
        <v>86</v>
      </c>
      <c r="AV1302" s="12" t="s">
        <v>86</v>
      </c>
      <c r="AW1302" s="12" t="s">
        <v>30</v>
      </c>
      <c r="AX1302" s="12" t="s">
        <v>73</v>
      </c>
      <c r="AY1302" s="153" t="s">
        <v>199</v>
      </c>
    </row>
    <row r="1303" spans="2:65" s="14" customFormat="1" ht="12">
      <c r="B1303" s="166"/>
      <c r="D1303" s="152" t="s">
        <v>207</v>
      </c>
      <c r="E1303" s="167" t="s">
        <v>1</v>
      </c>
      <c r="F1303" s="168" t="s">
        <v>1506</v>
      </c>
      <c r="H1303" s="169">
        <v>1</v>
      </c>
      <c r="I1303" s="170"/>
      <c r="L1303" s="166"/>
      <c r="M1303" s="171"/>
      <c r="T1303" s="172"/>
      <c r="AT1303" s="167" t="s">
        <v>207</v>
      </c>
      <c r="AU1303" s="167" t="s">
        <v>86</v>
      </c>
      <c r="AV1303" s="14" t="s">
        <v>223</v>
      </c>
      <c r="AW1303" s="14" t="s">
        <v>30</v>
      </c>
      <c r="AX1303" s="14" t="s">
        <v>73</v>
      </c>
      <c r="AY1303" s="167" t="s">
        <v>199</v>
      </c>
    </row>
    <row r="1304" spans="2:65" s="13" customFormat="1" ht="12">
      <c r="B1304" s="159"/>
      <c r="D1304" s="152" t="s">
        <v>207</v>
      </c>
      <c r="E1304" s="160" t="s">
        <v>1</v>
      </c>
      <c r="F1304" s="161" t="s">
        <v>209</v>
      </c>
      <c r="H1304" s="162">
        <v>2</v>
      </c>
      <c r="I1304" s="163"/>
      <c r="L1304" s="159"/>
      <c r="M1304" s="164"/>
      <c r="T1304" s="165"/>
      <c r="AT1304" s="160" t="s">
        <v>207</v>
      </c>
      <c r="AU1304" s="160" t="s">
        <v>86</v>
      </c>
      <c r="AV1304" s="13" t="s">
        <v>205</v>
      </c>
      <c r="AW1304" s="13" t="s">
        <v>30</v>
      </c>
      <c r="AX1304" s="13" t="s">
        <v>80</v>
      </c>
      <c r="AY1304" s="160" t="s">
        <v>199</v>
      </c>
    </row>
    <row r="1305" spans="2:65" s="1" customFormat="1" ht="16.5" customHeight="1">
      <c r="B1305" s="32"/>
      <c r="C1305" s="137" t="s">
        <v>1507</v>
      </c>
      <c r="D1305" s="137" t="s">
        <v>201</v>
      </c>
      <c r="E1305" s="138" t="s">
        <v>1508</v>
      </c>
      <c r="F1305" s="139" t="s">
        <v>1509</v>
      </c>
      <c r="G1305" s="140" t="s">
        <v>296</v>
      </c>
      <c r="H1305" s="141">
        <v>8</v>
      </c>
      <c r="I1305" s="142"/>
      <c r="J1305" s="143">
        <f>ROUND(I1305*H1305,2)</f>
        <v>0</v>
      </c>
      <c r="K1305" s="144"/>
      <c r="L1305" s="32"/>
      <c r="M1305" s="145" t="s">
        <v>1</v>
      </c>
      <c r="N1305" s="146" t="s">
        <v>39</v>
      </c>
      <c r="P1305" s="147">
        <f>O1305*H1305</f>
        <v>0</v>
      </c>
      <c r="Q1305" s="147">
        <v>3.1E-4</v>
      </c>
      <c r="R1305" s="147">
        <f>Q1305*H1305</f>
        <v>2.48E-3</v>
      </c>
      <c r="S1305" s="147">
        <v>0</v>
      </c>
      <c r="T1305" s="148">
        <f>S1305*H1305</f>
        <v>0</v>
      </c>
      <c r="AR1305" s="149" t="s">
        <v>298</v>
      </c>
      <c r="AT1305" s="149" t="s">
        <v>201</v>
      </c>
      <c r="AU1305" s="149" t="s">
        <v>86</v>
      </c>
      <c r="AY1305" s="17" t="s">
        <v>199</v>
      </c>
      <c r="BE1305" s="150">
        <f>IF(N1305="základní",J1305,0)</f>
        <v>0</v>
      </c>
      <c r="BF1305" s="150">
        <f>IF(N1305="snížená",J1305,0)</f>
        <v>0</v>
      </c>
      <c r="BG1305" s="150">
        <f>IF(N1305="zákl. přenesená",J1305,0)</f>
        <v>0</v>
      </c>
      <c r="BH1305" s="150">
        <f>IF(N1305="sníž. přenesená",J1305,0)</f>
        <v>0</v>
      </c>
      <c r="BI1305" s="150">
        <f>IF(N1305="nulová",J1305,0)</f>
        <v>0</v>
      </c>
      <c r="BJ1305" s="17" t="s">
        <v>86</v>
      </c>
      <c r="BK1305" s="150">
        <f>ROUND(I1305*H1305,2)</f>
        <v>0</v>
      </c>
      <c r="BL1305" s="17" t="s">
        <v>298</v>
      </c>
      <c r="BM1305" s="149" t="s">
        <v>3579</v>
      </c>
    </row>
    <row r="1306" spans="2:65" s="1" customFormat="1" ht="24.25" customHeight="1">
      <c r="B1306" s="32"/>
      <c r="C1306" s="137" t="s">
        <v>1511</v>
      </c>
      <c r="D1306" s="137" t="s">
        <v>201</v>
      </c>
      <c r="E1306" s="138" t="s">
        <v>1512</v>
      </c>
      <c r="F1306" s="139" t="s">
        <v>1513</v>
      </c>
      <c r="G1306" s="140" t="s">
        <v>296</v>
      </c>
      <c r="H1306" s="141">
        <v>7</v>
      </c>
      <c r="I1306" s="142"/>
      <c r="J1306" s="143">
        <f>ROUND(I1306*H1306,2)</f>
        <v>0</v>
      </c>
      <c r="K1306" s="144"/>
      <c r="L1306" s="32"/>
      <c r="M1306" s="145" t="s">
        <v>1</v>
      </c>
      <c r="N1306" s="146" t="s">
        <v>39</v>
      </c>
      <c r="P1306" s="147">
        <f>O1306*H1306</f>
        <v>0</v>
      </c>
      <c r="Q1306" s="147">
        <v>7.5000000000000002E-4</v>
      </c>
      <c r="R1306" s="147">
        <f>Q1306*H1306</f>
        <v>5.2500000000000003E-3</v>
      </c>
      <c r="S1306" s="147">
        <v>0</v>
      </c>
      <c r="T1306" s="148">
        <f>S1306*H1306</f>
        <v>0</v>
      </c>
      <c r="AR1306" s="149" t="s">
        <v>298</v>
      </c>
      <c r="AT1306" s="149" t="s">
        <v>201</v>
      </c>
      <c r="AU1306" s="149" t="s">
        <v>86</v>
      </c>
      <c r="AY1306" s="17" t="s">
        <v>199</v>
      </c>
      <c r="BE1306" s="150">
        <f>IF(N1306="základní",J1306,0)</f>
        <v>0</v>
      </c>
      <c r="BF1306" s="150">
        <f>IF(N1306="snížená",J1306,0)</f>
        <v>0</v>
      </c>
      <c r="BG1306" s="150">
        <f>IF(N1306="zákl. přenesená",J1306,0)</f>
        <v>0</v>
      </c>
      <c r="BH1306" s="150">
        <f>IF(N1306="sníž. přenesená",J1306,0)</f>
        <v>0</v>
      </c>
      <c r="BI1306" s="150">
        <f>IF(N1306="nulová",J1306,0)</f>
        <v>0</v>
      </c>
      <c r="BJ1306" s="17" t="s">
        <v>86</v>
      </c>
      <c r="BK1306" s="150">
        <f>ROUND(I1306*H1306,2)</f>
        <v>0</v>
      </c>
      <c r="BL1306" s="17" t="s">
        <v>298</v>
      </c>
      <c r="BM1306" s="149" t="s">
        <v>3580</v>
      </c>
    </row>
    <row r="1307" spans="2:65" s="1" customFormat="1" ht="24.25" customHeight="1">
      <c r="B1307" s="32"/>
      <c r="C1307" s="137" t="s">
        <v>1515</v>
      </c>
      <c r="D1307" s="137" t="s">
        <v>201</v>
      </c>
      <c r="E1307" s="138" t="s">
        <v>1516</v>
      </c>
      <c r="F1307" s="139" t="s">
        <v>1517</v>
      </c>
      <c r="G1307" s="140" t="s">
        <v>247</v>
      </c>
      <c r="H1307" s="141">
        <v>0.45500000000000002</v>
      </c>
      <c r="I1307" s="142"/>
      <c r="J1307" s="143">
        <f>ROUND(I1307*H1307,2)</f>
        <v>0</v>
      </c>
      <c r="K1307" s="144"/>
      <c r="L1307" s="32"/>
      <c r="M1307" s="145" t="s">
        <v>1</v>
      </c>
      <c r="N1307" s="146" t="s">
        <v>39</v>
      </c>
      <c r="P1307" s="147">
        <f>O1307*H1307</f>
        <v>0</v>
      </c>
      <c r="Q1307" s="147">
        <v>0</v>
      </c>
      <c r="R1307" s="147">
        <f>Q1307*H1307</f>
        <v>0</v>
      </c>
      <c r="S1307" s="147">
        <v>0</v>
      </c>
      <c r="T1307" s="148">
        <f>S1307*H1307</f>
        <v>0</v>
      </c>
      <c r="AR1307" s="149" t="s">
        <v>298</v>
      </c>
      <c r="AT1307" s="149" t="s">
        <v>201</v>
      </c>
      <c r="AU1307" s="149" t="s">
        <v>86</v>
      </c>
      <c r="AY1307" s="17" t="s">
        <v>199</v>
      </c>
      <c r="BE1307" s="150">
        <f>IF(N1307="základní",J1307,0)</f>
        <v>0</v>
      </c>
      <c r="BF1307" s="150">
        <f>IF(N1307="snížená",J1307,0)</f>
        <v>0</v>
      </c>
      <c r="BG1307" s="150">
        <f>IF(N1307="zákl. přenesená",J1307,0)</f>
        <v>0</v>
      </c>
      <c r="BH1307" s="150">
        <f>IF(N1307="sníž. přenesená",J1307,0)</f>
        <v>0</v>
      </c>
      <c r="BI1307" s="150">
        <f>IF(N1307="nulová",J1307,0)</f>
        <v>0</v>
      </c>
      <c r="BJ1307" s="17" t="s">
        <v>86</v>
      </c>
      <c r="BK1307" s="150">
        <f>ROUND(I1307*H1307,2)</f>
        <v>0</v>
      </c>
      <c r="BL1307" s="17" t="s">
        <v>298</v>
      </c>
      <c r="BM1307" s="149" t="s">
        <v>3581</v>
      </c>
    </row>
    <row r="1308" spans="2:65" s="11" customFormat="1" ht="23" customHeight="1">
      <c r="B1308" s="125"/>
      <c r="D1308" s="126" t="s">
        <v>72</v>
      </c>
      <c r="E1308" s="135" t="s">
        <v>1519</v>
      </c>
      <c r="F1308" s="135" t="s">
        <v>1520</v>
      </c>
      <c r="I1308" s="128"/>
      <c r="J1308" s="136">
        <f>BK1308</f>
        <v>0</v>
      </c>
      <c r="L1308" s="125"/>
      <c r="M1308" s="130"/>
      <c r="P1308" s="131">
        <f>SUM(P1309:P1312)</f>
        <v>0</v>
      </c>
      <c r="R1308" s="131">
        <f>SUM(R1309:R1312)</f>
        <v>0.1351</v>
      </c>
      <c r="T1308" s="132">
        <f>SUM(T1309:T1312)</f>
        <v>0</v>
      </c>
      <c r="AR1308" s="126" t="s">
        <v>86</v>
      </c>
      <c r="AT1308" s="133" t="s">
        <v>72</v>
      </c>
      <c r="AU1308" s="133" t="s">
        <v>80</v>
      </c>
      <c r="AY1308" s="126" t="s">
        <v>199</v>
      </c>
      <c r="BK1308" s="134">
        <f>SUM(BK1309:BK1312)</f>
        <v>0</v>
      </c>
    </row>
    <row r="1309" spans="2:65" s="1" customFormat="1" ht="24.25" customHeight="1">
      <c r="B1309" s="32"/>
      <c r="C1309" s="137" t="s">
        <v>1521</v>
      </c>
      <c r="D1309" s="137" t="s">
        <v>201</v>
      </c>
      <c r="E1309" s="138" t="s">
        <v>1522</v>
      </c>
      <c r="F1309" s="139" t="s">
        <v>1523</v>
      </c>
      <c r="G1309" s="140" t="s">
        <v>1239</v>
      </c>
      <c r="H1309" s="141">
        <v>8</v>
      </c>
      <c r="I1309" s="142"/>
      <c r="J1309" s="143">
        <f>ROUND(I1309*H1309,2)</f>
        <v>0</v>
      </c>
      <c r="K1309" s="144"/>
      <c r="L1309" s="32"/>
      <c r="M1309" s="145" t="s">
        <v>1</v>
      </c>
      <c r="N1309" s="146" t="s">
        <v>39</v>
      </c>
      <c r="P1309" s="147">
        <f>O1309*H1309</f>
        <v>0</v>
      </c>
      <c r="Q1309" s="147">
        <v>2.5000000000000001E-3</v>
      </c>
      <c r="R1309" s="147">
        <f>Q1309*H1309</f>
        <v>0.02</v>
      </c>
      <c r="S1309" s="147">
        <v>0</v>
      </c>
      <c r="T1309" s="148">
        <f>S1309*H1309</f>
        <v>0</v>
      </c>
      <c r="AR1309" s="149" t="s">
        <v>298</v>
      </c>
      <c r="AT1309" s="149" t="s">
        <v>201</v>
      </c>
      <c r="AU1309" s="149" t="s">
        <v>86</v>
      </c>
      <c r="AY1309" s="17" t="s">
        <v>199</v>
      </c>
      <c r="BE1309" s="150">
        <f>IF(N1309="základní",J1309,0)</f>
        <v>0</v>
      </c>
      <c r="BF1309" s="150">
        <f>IF(N1309="snížená",J1309,0)</f>
        <v>0</v>
      </c>
      <c r="BG1309" s="150">
        <f>IF(N1309="zákl. přenesená",J1309,0)</f>
        <v>0</v>
      </c>
      <c r="BH1309" s="150">
        <f>IF(N1309="sníž. přenesená",J1309,0)</f>
        <v>0</v>
      </c>
      <c r="BI1309" s="150">
        <f>IF(N1309="nulová",J1309,0)</f>
        <v>0</v>
      </c>
      <c r="BJ1309" s="17" t="s">
        <v>86</v>
      </c>
      <c r="BK1309" s="150">
        <f>ROUND(I1309*H1309,2)</f>
        <v>0</v>
      </c>
      <c r="BL1309" s="17" t="s">
        <v>298</v>
      </c>
      <c r="BM1309" s="149" t="s">
        <v>3582</v>
      </c>
    </row>
    <row r="1310" spans="2:65" s="1" customFormat="1" ht="38" customHeight="1">
      <c r="B1310" s="32"/>
      <c r="C1310" s="137" t="s">
        <v>1525</v>
      </c>
      <c r="D1310" s="137" t="s">
        <v>201</v>
      </c>
      <c r="E1310" s="138" t="s">
        <v>1526</v>
      </c>
      <c r="F1310" s="139" t="s">
        <v>1527</v>
      </c>
      <c r="G1310" s="140" t="s">
        <v>1239</v>
      </c>
      <c r="H1310" s="141">
        <v>1</v>
      </c>
      <c r="I1310" s="142"/>
      <c r="J1310" s="143">
        <f>ROUND(I1310*H1310,2)</f>
        <v>0</v>
      </c>
      <c r="K1310" s="144"/>
      <c r="L1310" s="32"/>
      <c r="M1310" s="145" t="s">
        <v>1</v>
      </c>
      <c r="N1310" s="146" t="s">
        <v>39</v>
      </c>
      <c r="P1310" s="147">
        <f>O1310*H1310</f>
        <v>0</v>
      </c>
      <c r="Q1310" s="147">
        <v>9.1999999999999998E-3</v>
      </c>
      <c r="R1310" s="147">
        <f>Q1310*H1310</f>
        <v>9.1999999999999998E-3</v>
      </c>
      <c r="S1310" s="147">
        <v>0</v>
      </c>
      <c r="T1310" s="148">
        <f>S1310*H1310</f>
        <v>0</v>
      </c>
      <c r="AR1310" s="149" t="s">
        <v>298</v>
      </c>
      <c r="AT1310" s="149" t="s">
        <v>201</v>
      </c>
      <c r="AU1310" s="149" t="s">
        <v>86</v>
      </c>
      <c r="AY1310" s="17" t="s">
        <v>199</v>
      </c>
      <c r="BE1310" s="150">
        <f>IF(N1310="základní",J1310,0)</f>
        <v>0</v>
      </c>
      <c r="BF1310" s="150">
        <f>IF(N1310="snížená",J1310,0)</f>
        <v>0</v>
      </c>
      <c r="BG1310" s="150">
        <f>IF(N1310="zákl. přenesená",J1310,0)</f>
        <v>0</v>
      </c>
      <c r="BH1310" s="150">
        <f>IF(N1310="sníž. přenesená",J1310,0)</f>
        <v>0</v>
      </c>
      <c r="BI1310" s="150">
        <f>IF(N1310="nulová",J1310,0)</f>
        <v>0</v>
      </c>
      <c r="BJ1310" s="17" t="s">
        <v>86</v>
      </c>
      <c r="BK1310" s="150">
        <f>ROUND(I1310*H1310,2)</f>
        <v>0</v>
      </c>
      <c r="BL1310" s="17" t="s">
        <v>298</v>
      </c>
      <c r="BM1310" s="149" t="s">
        <v>3583</v>
      </c>
    </row>
    <row r="1311" spans="2:65" s="1" customFormat="1" ht="33" customHeight="1">
      <c r="B1311" s="32"/>
      <c r="C1311" s="137" t="s">
        <v>1529</v>
      </c>
      <c r="D1311" s="137" t="s">
        <v>201</v>
      </c>
      <c r="E1311" s="138" t="s">
        <v>1530</v>
      </c>
      <c r="F1311" s="139" t="s">
        <v>1531</v>
      </c>
      <c r="G1311" s="140" t="s">
        <v>1239</v>
      </c>
      <c r="H1311" s="141">
        <v>6</v>
      </c>
      <c r="I1311" s="142"/>
      <c r="J1311" s="143">
        <f>ROUND(I1311*H1311,2)</f>
        <v>0</v>
      </c>
      <c r="K1311" s="144"/>
      <c r="L1311" s="32"/>
      <c r="M1311" s="145" t="s">
        <v>1</v>
      </c>
      <c r="N1311" s="146" t="s">
        <v>39</v>
      </c>
      <c r="P1311" s="147">
        <f>O1311*H1311</f>
        <v>0</v>
      </c>
      <c r="Q1311" s="147">
        <v>1.7649999999999999E-2</v>
      </c>
      <c r="R1311" s="147">
        <f>Q1311*H1311</f>
        <v>0.10589999999999999</v>
      </c>
      <c r="S1311" s="147">
        <v>0</v>
      </c>
      <c r="T1311" s="148">
        <f>S1311*H1311</f>
        <v>0</v>
      </c>
      <c r="AR1311" s="149" t="s">
        <v>298</v>
      </c>
      <c r="AT1311" s="149" t="s">
        <v>201</v>
      </c>
      <c r="AU1311" s="149" t="s">
        <v>86</v>
      </c>
      <c r="AY1311" s="17" t="s">
        <v>199</v>
      </c>
      <c r="BE1311" s="150">
        <f>IF(N1311="základní",J1311,0)</f>
        <v>0</v>
      </c>
      <c r="BF1311" s="150">
        <f>IF(N1311="snížená",J1311,0)</f>
        <v>0</v>
      </c>
      <c r="BG1311" s="150">
        <f>IF(N1311="zákl. přenesená",J1311,0)</f>
        <v>0</v>
      </c>
      <c r="BH1311" s="150">
        <f>IF(N1311="sníž. přenesená",J1311,0)</f>
        <v>0</v>
      </c>
      <c r="BI1311" s="150">
        <f>IF(N1311="nulová",J1311,0)</f>
        <v>0</v>
      </c>
      <c r="BJ1311" s="17" t="s">
        <v>86</v>
      </c>
      <c r="BK1311" s="150">
        <f>ROUND(I1311*H1311,2)</f>
        <v>0</v>
      </c>
      <c r="BL1311" s="17" t="s">
        <v>298</v>
      </c>
      <c r="BM1311" s="149" t="s">
        <v>3584</v>
      </c>
    </row>
    <row r="1312" spans="2:65" s="1" customFormat="1" ht="24.25" customHeight="1">
      <c r="B1312" s="32"/>
      <c r="C1312" s="137" t="s">
        <v>1533</v>
      </c>
      <c r="D1312" s="137" t="s">
        <v>201</v>
      </c>
      <c r="E1312" s="138" t="s">
        <v>1534</v>
      </c>
      <c r="F1312" s="139" t="s">
        <v>1535</v>
      </c>
      <c r="G1312" s="140" t="s">
        <v>247</v>
      </c>
      <c r="H1312" s="141">
        <v>0.13500000000000001</v>
      </c>
      <c r="I1312" s="142"/>
      <c r="J1312" s="143">
        <f>ROUND(I1312*H1312,2)</f>
        <v>0</v>
      </c>
      <c r="K1312" s="144"/>
      <c r="L1312" s="32"/>
      <c r="M1312" s="145" t="s">
        <v>1</v>
      </c>
      <c r="N1312" s="146" t="s">
        <v>39</v>
      </c>
      <c r="P1312" s="147">
        <f>O1312*H1312</f>
        <v>0</v>
      </c>
      <c r="Q1312" s="147">
        <v>0</v>
      </c>
      <c r="R1312" s="147">
        <f>Q1312*H1312</f>
        <v>0</v>
      </c>
      <c r="S1312" s="147">
        <v>0</v>
      </c>
      <c r="T1312" s="148">
        <f>S1312*H1312</f>
        <v>0</v>
      </c>
      <c r="AR1312" s="149" t="s">
        <v>298</v>
      </c>
      <c r="AT1312" s="149" t="s">
        <v>201</v>
      </c>
      <c r="AU1312" s="149" t="s">
        <v>86</v>
      </c>
      <c r="AY1312" s="17" t="s">
        <v>199</v>
      </c>
      <c r="BE1312" s="150">
        <f>IF(N1312="základní",J1312,0)</f>
        <v>0</v>
      </c>
      <c r="BF1312" s="150">
        <f>IF(N1312="snížená",J1312,0)</f>
        <v>0</v>
      </c>
      <c r="BG1312" s="150">
        <f>IF(N1312="zákl. přenesená",J1312,0)</f>
        <v>0</v>
      </c>
      <c r="BH1312" s="150">
        <f>IF(N1312="sníž. přenesená",J1312,0)</f>
        <v>0</v>
      </c>
      <c r="BI1312" s="150">
        <f>IF(N1312="nulová",J1312,0)</f>
        <v>0</v>
      </c>
      <c r="BJ1312" s="17" t="s">
        <v>86</v>
      </c>
      <c r="BK1312" s="150">
        <f>ROUND(I1312*H1312,2)</f>
        <v>0</v>
      </c>
      <c r="BL1312" s="17" t="s">
        <v>298</v>
      </c>
      <c r="BM1312" s="149" t="s">
        <v>3585</v>
      </c>
    </row>
    <row r="1313" spans="2:65" s="11" customFormat="1" ht="23" customHeight="1">
      <c r="B1313" s="125"/>
      <c r="D1313" s="126" t="s">
        <v>72</v>
      </c>
      <c r="E1313" s="135" t="s">
        <v>1537</v>
      </c>
      <c r="F1313" s="135" t="s">
        <v>3586</v>
      </c>
      <c r="I1313" s="128"/>
      <c r="J1313" s="136">
        <f>BK1313</f>
        <v>0</v>
      </c>
      <c r="L1313" s="125"/>
      <c r="M1313" s="130"/>
      <c r="P1313" s="131">
        <f>P1314+P1322+P1331+P1339+P1350+P1371+P1380+P1392</f>
        <v>0</v>
      </c>
      <c r="R1313" s="131">
        <f>R1314+R1322+R1331+R1339+R1350+R1371+R1380+R1392</f>
        <v>1.5987199999999999</v>
      </c>
      <c r="T1313" s="132">
        <f>T1314+T1322+T1331+T1339+T1350+T1371+T1380+T1392</f>
        <v>0</v>
      </c>
      <c r="AR1313" s="126" t="s">
        <v>80</v>
      </c>
      <c r="AT1313" s="133" t="s">
        <v>72</v>
      </c>
      <c r="AU1313" s="133" t="s">
        <v>80</v>
      </c>
      <c r="AY1313" s="126" t="s">
        <v>199</v>
      </c>
      <c r="BK1313" s="134">
        <f>BK1314+BK1322+BK1331+BK1339+BK1350+BK1371+BK1380+BK1392</f>
        <v>0</v>
      </c>
    </row>
    <row r="1314" spans="2:65" s="11" customFormat="1" ht="20.75" customHeight="1">
      <c r="B1314" s="125"/>
      <c r="D1314" s="126" t="s">
        <v>72</v>
      </c>
      <c r="E1314" s="135" t="s">
        <v>1539</v>
      </c>
      <c r="F1314" s="135" t="s">
        <v>1540</v>
      </c>
      <c r="I1314" s="128"/>
      <c r="J1314" s="136">
        <f>BK1314</f>
        <v>0</v>
      </c>
      <c r="L1314" s="125"/>
      <c r="M1314" s="130"/>
      <c r="P1314" s="131">
        <f>SUM(P1315:P1321)</f>
        <v>0</v>
      </c>
      <c r="R1314" s="131">
        <f>SUM(R1315:R1321)</f>
        <v>1.9530000000000002E-2</v>
      </c>
      <c r="T1314" s="132">
        <f>SUM(T1315:T1321)</f>
        <v>0</v>
      </c>
      <c r="AR1314" s="126" t="s">
        <v>80</v>
      </c>
      <c r="AT1314" s="133" t="s">
        <v>72</v>
      </c>
      <c r="AU1314" s="133" t="s">
        <v>86</v>
      </c>
      <c r="AY1314" s="126" t="s">
        <v>199</v>
      </c>
      <c r="BK1314" s="134">
        <f>SUM(BK1315:BK1321)</f>
        <v>0</v>
      </c>
    </row>
    <row r="1315" spans="2:65" s="1" customFormat="1" ht="24.25" customHeight="1">
      <c r="B1315" s="32"/>
      <c r="C1315" s="137" t="s">
        <v>1541</v>
      </c>
      <c r="D1315" s="137" t="s">
        <v>201</v>
      </c>
      <c r="E1315" s="138" t="s">
        <v>1542</v>
      </c>
      <c r="F1315" s="139" t="s">
        <v>1543</v>
      </c>
      <c r="G1315" s="140" t="s">
        <v>264</v>
      </c>
      <c r="H1315" s="141">
        <v>119</v>
      </c>
      <c r="I1315" s="142"/>
      <c r="J1315" s="143">
        <f t="shared" ref="J1315:J1321" si="30">ROUND(I1315*H1315,2)</f>
        <v>0</v>
      </c>
      <c r="K1315" s="144"/>
      <c r="L1315" s="32"/>
      <c r="M1315" s="145" t="s">
        <v>1</v>
      </c>
      <c r="N1315" s="146" t="s">
        <v>39</v>
      </c>
      <c r="P1315" s="147">
        <f t="shared" ref="P1315:P1321" si="31">O1315*H1315</f>
        <v>0</v>
      </c>
      <c r="Q1315" s="147">
        <v>0</v>
      </c>
      <c r="R1315" s="147">
        <f t="shared" ref="R1315:R1321" si="32">Q1315*H1315</f>
        <v>0</v>
      </c>
      <c r="S1315" s="147">
        <v>0</v>
      </c>
      <c r="T1315" s="148">
        <f t="shared" ref="T1315:T1321" si="33">S1315*H1315</f>
        <v>0</v>
      </c>
      <c r="AR1315" s="149" t="s">
        <v>298</v>
      </c>
      <c r="AT1315" s="149" t="s">
        <v>201</v>
      </c>
      <c r="AU1315" s="149" t="s">
        <v>223</v>
      </c>
      <c r="AY1315" s="17" t="s">
        <v>199</v>
      </c>
      <c r="BE1315" s="150">
        <f t="shared" ref="BE1315:BE1321" si="34">IF(N1315="základní",J1315,0)</f>
        <v>0</v>
      </c>
      <c r="BF1315" s="150">
        <f t="shared" ref="BF1315:BF1321" si="35">IF(N1315="snížená",J1315,0)</f>
        <v>0</v>
      </c>
      <c r="BG1315" s="150">
        <f t="shared" ref="BG1315:BG1321" si="36">IF(N1315="zákl. přenesená",J1315,0)</f>
        <v>0</v>
      </c>
      <c r="BH1315" s="150">
        <f t="shared" ref="BH1315:BH1321" si="37">IF(N1315="sníž. přenesená",J1315,0)</f>
        <v>0</v>
      </c>
      <c r="BI1315" s="150">
        <f t="shared" ref="BI1315:BI1321" si="38">IF(N1315="nulová",J1315,0)</f>
        <v>0</v>
      </c>
      <c r="BJ1315" s="17" t="s">
        <v>86</v>
      </c>
      <c r="BK1315" s="150">
        <f t="shared" ref="BK1315:BK1321" si="39">ROUND(I1315*H1315,2)</f>
        <v>0</v>
      </c>
      <c r="BL1315" s="17" t="s">
        <v>298</v>
      </c>
      <c r="BM1315" s="149" t="s">
        <v>3587</v>
      </c>
    </row>
    <row r="1316" spans="2:65" s="1" customFormat="1" ht="21.75" customHeight="1">
      <c r="B1316" s="32"/>
      <c r="C1316" s="173" t="s">
        <v>1545</v>
      </c>
      <c r="D1316" s="173" t="s">
        <v>288</v>
      </c>
      <c r="E1316" s="174" t="s">
        <v>1546</v>
      </c>
      <c r="F1316" s="175" t="s">
        <v>1547</v>
      </c>
      <c r="G1316" s="176" t="s">
        <v>264</v>
      </c>
      <c r="H1316" s="177">
        <v>2</v>
      </c>
      <c r="I1316" s="178"/>
      <c r="J1316" s="179">
        <f t="shared" si="30"/>
        <v>0</v>
      </c>
      <c r="K1316" s="180"/>
      <c r="L1316" s="181"/>
      <c r="M1316" s="182" t="s">
        <v>1</v>
      </c>
      <c r="N1316" s="183" t="s">
        <v>39</v>
      </c>
      <c r="P1316" s="147">
        <f t="shared" si="31"/>
        <v>0</v>
      </c>
      <c r="Q1316" s="147">
        <v>1.2E-4</v>
      </c>
      <c r="R1316" s="147">
        <f t="shared" si="32"/>
        <v>2.4000000000000001E-4</v>
      </c>
      <c r="S1316" s="147">
        <v>0</v>
      </c>
      <c r="T1316" s="148">
        <f t="shared" si="33"/>
        <v>0</v>
      </c>
      <c r="AR1316" s="149" t="s">
        <v>384</v>
      </c>
      <c r="AT1316" s="149" t="s">
        <v>288</v>
      </c>
      <c r="AU1316" s="149" t="s">
        <v>223</v>
      </c>
      <c r="AY1316" s="17" t="s">
        <v>199</v>
      </c>
      <c r="BE1316" s="150">
        <f t="shared" si="34"/>
        <v>0</v>
      </c>
      <c r="BF1316" s="150">
        <f t="shared" si="35"/>
        <v>0</v>
      </c>
      <c r="BG1316" s="150">
        <f t="shared" si="36"/>
        <v>0</v>
      </c>
      <c r="BH1316" s="150">
        <f t="shared" si="37"/>
        <v>0</v>
      </c>
      <c r="BI1316" s="150">
        <f t="shared" si="38"/>
        <v>0</v>
      </c>
      <c r="BJ1316" s="17" t="s">
        <v>86</v>
      </c>
      <c r="BK1316" s="150">
        <f t="shared" si="39"/>
        <v>0</v>
      </c>
      <c r="BL1316" s="17" t="s">
        <v>298</v>
      </c>
      <c r="BM1316" s="149" t="s">
        <v>3588</v>
      </c>
    </row>
    <row r="1317" spans="2:65" s="1" customFormat="1" ht="21.75" customHeight="1">
      <c r="B1317" s="32"/>
      <c r="C1317" s="173" t="s">
        <v>1549</v>
      </c>
      <c r="D1317" s="173" t="s">
        <v>288</v>
      </c>
      <c r="E1317" s="174" t="s">
        <v>1550</v>
      </c>
      <c r="F1317" s="175" t="s">
        <v>1551</v>
      </c>
      <c r="G1317" s="176" t="s">
        <v>264</v>
      </c>
      <c r="H1317" s="177">
        <v>15</v>
      </c>
      <c r="I1317" s="178"/>
      <c r="J1317" s="179">
        <f t="shared" si="30"/>
        <v>0</v>
      </c>
      <c r="K1317" s="180"/>
      <c r="L1317" s="181"/>
      <c r="M1317" s="182" t="s">
        <v>1</v>
      </c>
      <c r="N1317" s="183" t="s">
        <v>39</v>
      </c>
      <c r="P1317" s="147">
        <f t="shared" si="31"/>
        <v>0</v>
      </c>
      <c r="Q1317" s="147">
        <v>1.7000000000000001E-4</v>
      </c>
      <c r="R1317" s="147">
        <f t="shared" si="32"/>
        <v>2.5500000000000002E-3</v>
      </c>
      <c r="S1317" s="147">
        <v>0</v>
      </c>
      <c r="T1317" s="148">
        <f t="shared" si="33"/>
        <v>0</v>
      </c>
      <c r="AR1317" s="149" t="s">
        <v>384</v>
      </c>
      <c r="AT1317" s="149" t="s">
        <v>288</v>
      </c>
      <c r="AU1317" s="149" t="s">
        <v>223</v>
      </c>
      <c r="AY1317" s="17" t="s">
        <v>199</v>
      </c>
      <c r="BE1317" s="150">
        <f t="shared" si="34"/>
        <v>0</v>
      </c>
      <c r="BF1317" s="150">
        <f t="shared" si="35"/>
        <v>0</v>
      </c>
      <c r="BG1317" s="150">
        <f t="shared" si="36"/>
        <v>0</v>
      </c>
      <c r="BH1317" s="150">
        <f t="shared" si="37"/>
        <v>0</v>
      </c>
      <c r="BI1317" s="150">
        <f t="shared" si="38"/>
        <v>0</v>
      </c>
      <c r="BJ1317" s="17" t="s">
        <v>86</v>
      </c>
      <c r="BK1317" s="150">
        <f t="shared" si="39"/>
        <v>0</v>
      </c>
      <c r="BL1317" s="17" t="s">
        <v>298</v>
      </c>
      <c r="BM1317" s="149" t="s">
        <v>3589</v>
      </c>
    </row>
    <row r="1318" spans="2:65" s="1" customFormat="1" ht="21.75" customHeight="1">
      <c r="B1318" s="32"/>
      <c r="C1318" s="173" t="s">
        <v>1553</v>
      </c>
      <c r="D1318" s="173" t="s">
        <v>288</v>
      </c>
      <c r="E1318" s="174" t="s">
        <v>1554</v>
      </c>
      <c r="F1318" s="175" t="s">
        <v>1555</v>
      </c>
      <c r="G1318" s="176" t="s">
        <v>264</v>
      </c>
      <c r="H1318" s="177">
        <v>41</v>
      </c>
      <c r="I1318" s="178"/>
      <c r="J1318" s="179">
        <f t="shared" si="30"/>
        <v>0</v>
      </c>
      <c r="K1318" s="180"/>
      <c r="L1318" s="181"/>
      <c r="M1318" s="182" t="s">
        <v>1</v>
      </c>
      <c r="N1318" s="183" t="s">
        <v>39</v>
      </c>
      <c r="P1318" s="147">
        <f t="shared" si="31"/>
        <v>0</v>
      </c>
      <c r="Q1318" s="147">
        <v>1.7000000000000001E-4</v>
      </c>
      <c r="R1318" s="147">
        <f t="shared" si="32"/>
        <v>6.9700000000000005E-3</v>
      </c>
      <c r="S1318" s="147">
        <v>0</v>
      </c>
      <c r="T1318" s="148">
        <f t="shared" si="33"/>
        <v>0</v>
      </c>
      <c r="AR1318" s="149" t="s">
        <v>384</v>
      </c>
      <c r="AT1318" s="149" t="s">
        <v>288</v>
      </c>
      <c r="AU1318" s="149" t="s">
        <v>223</v>
      </c>
      <c r="AY1318" s="17" t="s">
        <v>199</v>
      </c>
      <c r="BE1318" s="150">
        <f t="shared" si="34"/>
        <v>0</v>
      </c>
      <c r="BF1318" s="150">
        <f t="shared" si="35"/>
        <v>0</v>
      </c>
      <c r="BG1318" s="150">
        <f t="shared" si="36"/>
        <v>0</v>
      </c>
      <c r="BH1318" s="150">
        <f t="shared" si="37"/>
        <v>0</v>
      </c>
      <c r="BI1318" s="150">
        <f t="shared" si="38"/>
        <v>0</v>
      </c>
      <c r="BJ1318" s="17" t="s">
        <v>86</v>
      </c>
      <c r="BK1318" s="150">
        <f t="shared" si="39"/>
        <v>0</v>
      </c>
      <c r="BL1318" s="17" t="s">
        <v>298</v>
      </c>
      <c r="BM1318" s="149" t="s">
        <v>3590</v>
      </c>
    </row>
    <row r="1319" spans="2:65" s="1" customFormat="1" ht="21.75" customHeight="1">
      <c r="B1319" s="32"/>
      <c r="C1319" s="173" t="s">
        <v>1557</v>
      </c>
      <c r="D1319" s="173" t="s">
        <v>288</v>
      </c>
      <c r="E1319" s="174" t="s">
        <v>1558</v>
      </c>
      <c r="F1319" s="175" t="s">
        <v>1559</v>
      </c>
      <c r="G1319" s="176" t="s">
        <v>264</v>
      </c>
      <c r="H1319" s="177">
        <v>49</v>
      </c>
      <c r="I1319" s="178"/>
      <c r="J1319" s="179">
        <f t="shared" si="30"/>
        <v>0</v>
      </c>
      <c r="K1319" s="180"/>
      <c r="L1319" s="181"/>
      <c r="M1319" s="182" t="s">
        <v>1</v>
      </c>
      <c r="N1319" s="183" t="s">
        <v>39</v>
      </c>
      <c r="P1319" s="147">
        <f t="shared" si="31"/>
        <v>0</v>
      </c>
      <c r="Q1319" s="147">
        <v>1.7000000000000001E-4</v>
      </c>
      <c r="R1319" s="147">
        <f t="shared" si="32"/>
        <v>8.3300000000000006E-3</v>
      </c>
      <c r="S1319" s="147">
        <v>0</v>
      </c>
      <c r="T1319" s="148">
        <f t="shared" si="33"/>
        <v>0</v>
      </c>
      <c r="AR1319" s="149" t="s">
        <v>384</v>
      </c>
      <c r="AT1319" s="149" t="s">
        <v>288</v>
      </c>
      <c r="AU1319" s="149" t="s">
        <v>223</v>
      </c>
      <c r="AY1319" s="17" t="s">
        <v>199</v>
      </c>
      <c r="BE1319" s="150">
        <f t="shared" si="34"/>
        <v>0</v>
      </c>
      <c r="BF1319" s="150">
        <f t="shared" si="35"/>
        <v>0</v>
      </c>
      <c r="BG1319" s="150">
        <f t="shared" si="36"/>
        <v>0</v>
      </c>
      <c r="BH1319" s="150">
        <f t="shared" si="37"/>
        <v>0</v>
      </c>
      <c r="BI1319" s="150">
        <f t="shared" si="38"/>
        <v>0</v>
      </c>
      <c r="BJ1319" s="17" t="s">
        <v>86</v>
      </c>
      <c r="BK1319" s="150">
        <f t="shared" si="39"/>
        <v>0</v>
      </c>
      <c r="BL1319" s="17" t="s">
        <v>298</v>
      </c>
      <c r="BM1319" s="149" t="s">
        <v>3591</v>
      </c>
    </row>
    <row r="1320" spans="2:65" s="1" customFormat="1" ht="24.25" customHeight="1">
      <c r="B1320" s="32"/>
      <c r="C1320" s="173" t="s">
        <v>1561</v>
      </c>
      <c r="D1320" s="173" t="s">
        <v>288</v>
      </c>
      <c r="E1320" s="174" t="s">
        <v>1562</v>
      </c>
      <c r="F1320" s="175" t="s">
        <v>1563</v>
      </c>
      <c r="G1320" s="176" t="s">
        <v>264</v>
      </c>
      <c r="H1320" s="177">
        <v>12</v>
      </c>
      <c r="I1320" s="178"/>
      <c r="J1320" s="179">
        <f t="shared" si="30"/>
        <v>0</v>
      </c>
      <c r="K1320" s="180"/>
      <c r="L1320" s="181"/>
      <c r="M1320" s="182" t="s">
        <v>1</v>
      </c>
      <c r="N1320" s="183" t="s">
        <v>39</v>
      </c>
      <c r="P1320" s="147">
        <f t="shared" si="31"/>
        <v>0</v>
      </c>
      <c r="Q1320" s="147">
        <v>1.2E-4</v>
      </c>
      <c r="R1320" s="147">
        <f t="shared" si="32"/>
        <v>1.4400000000000001E-3</v>
      </c>
      <c r="S1320" s="147">
        <v>0</v>
      </c>
      <c r="T1320" s="148">
        <f t="shared" si="33"/>
        <v>0</v>
      </c>
      <c r="AR1320" s="149" t="s">
        <v>384</v>
      </c>
      <c r="AT1320" s="149" t="s">
        <v>288</v>
      </c>
      <c r="AU1320" s="149" t="s">
        <v>223</v>
      </c>
      <c r="AY1320" s="17" t="s">
        <v>199</v>
      </c>
      <c r="BE1320" s="150">
        <f t="shared" si="34"/>
        <v>0</v>
      </c>
      <c r="BF1320" s="150">
        <f t="shared" si="35"/>
        <v>0</v>
      </c>
      <c r="BG1320" s="150">
        <f t="shared" si="36"/>
        <v>0</v>
      </c>
      <c r="BH1320" s="150">
        <f t="shared" si="37"/>
        <v>0</v>
      </c>
      <c r="BI1320" s="150">
        <f t="shared" si="38"/>
        <v>0</v>
      </c>
      <c r="BJ1320" s="17" t="s">
        <v>86</v>
      </c>
      <c r="BK1320" s="150">
        <f t="shared" si="39"/>
        <v>0</v>
      </c>
      <c r="BL1320" s="17" t="s">
        <v>298</v>
      </c>
      <c r="BM1320" s="149" t="s">
        <v>3592</v>
      </c>
    </row>
    <row r="1321" spans="2:65" s="1" customFormat="1" ht="24.25" customHeight="1">
      <c r="B1321" s="32"/>
      <c r="C1321" s="137" t="s">
        <v>1565</v>
      </c>
      <c r="D1321" s="137" t="s">
        <v>201</v>
      </c>
      <c r="E1321" s="138" t="s">
        <v>1566</v>
      </c>
      <c r="F1321" s="139" t="s">
        <v>1101</v>
      </c>
      <c r="G1321" s="140" t="s">
        <v>247</v>
      </c>
      <c r="H1321" s="141">
        <v>0.02</v>
      </c>
      <c r="I1321" s="142"/>
      <c r="J1321" s="143">
        <f t="shared" si="30"/>
        <v>0</v>
      </c>
      <c r="K1321" s="144"/>
      <c r="L1321" s="32"/>
      <c r="M1321" s="145" t="s">
        <v>1</v>
      </c>
      <c r="N1321" s="146" t="s">
        <v>39</v>
      </c>
      <c r="P1321" s="147">
        <f t="shared" si="31"/>
        <v>0</v>
      </c>
      <c r="Q1321" s="147">
        <v>0</v>
      </c>
      <c r="R1321" s="147">
        <f t="shared" si="32"/>
        <v>0</v>
      </c>
      <c r="S1321" s="147">
        <v>0</v>
      </c>
      <c r="T1321" s="148">
        <f t="shared" si="33"/>
        <v>0</v>
      </c>
      <c r="AR1321" s="149" t="s">
        <v>298</v>
      </c>
      <c r="AT1321" s="149" t="s">
        <v>201</v>
      </c>
      <c r="AU1321" s="149" t="s">
        <v>223</v>
      </c>
      <c r="AY1321" s="17" t="s">
        <v>199</v>
      </c>
      <c r="BE1321" s="150">
        <f t="shared" si="34"/>
        <v>0</v>
      </c>
      <c r="BF1321" s="150">
        <f t="shared" si="35"/>
        <v>0</v>
      </c>
      <c r="BG1321" s="150">
        <f t="shared" si="36"/>
        <v>0</v>
      </c>
      <c r="BH1321" s="150">
        <f t="shared" si="37"/>
        <v>0</v>
      </c>
      <c r="BI1321" s="150">
        <f t="shared" si="38"/>
        <v>0</v>
      </c>
      <c r="BJ1321" s="17" t="s">
        <v>86</v>
      </c>
      <c r="BK1321" s="150">
        <f t="shared" si="39"/>
        <v>0</v>
      </c>
      <c r="BL1321" s="17" t="s">
        <v>298</v>
      </c>
      <c r="BM1321" s="149" t="s">
        <v>3593</v>
      </c>
    </row>
    <row r="1322" spans="2:65" s="11" customFormat="1" ht="20.75" customHeight="1">
      <c r="B1322" s="125"/>
      <c r="D1322" s="126" t="s">
        <v>72</v>
      </c>
      <c r="E1322" s="135" t="s">
        <v>1568</v>
      </c>
      <c r="F1322" s="135" t="s">
        <v>1569</v>
      </c>
      <c r="I1322" s="128"/>
      <c r="J1322" s="136">
        <f>BK1322</f>
        <v>0</v>
      </c>
      <c r="L1322" s="125"/>
      <c r="M1322" s="130"/>
      <c r="P1322" s="131">
        <f>SUM(P1323:P1330)</f>
        <v>0</v>
      </c>
      <c r="R1322" s="131">
        <f>SUM(R1323:R1330)</f>
        <v>0.56131999999999993</v>
      </c>
      <c r="T1322" s="132">
        <f>SUM(T1323:T1330)</f>
        <v>0</v>
      </c>
      <c r="AR1322" s="126" t="s">
        <v>86</v>
      </c>
      <c r="AT1322" s="133" t="s">
        <v>72</v>
      </c>
      <c r="AU1322" s="133" t="s">
        <v>86</v>
      </c>
      <c r="AY1322" s="126" t="s">
        <v>199</v>
      </c>
      <c r="BK1322" s="134">
        <f>SUM(BK1323:BK1330)</f>
        <v>0</v>
      </c>
    </row>
    <row r="1323" spans="2:65" s="1" customFormat="1" ht="33" customHeight="1">
      <c r="B1323" s="32"/>
      <c r="C1323" s="137" t="s">
        <v>1570</v>
      </c>
      <c r="D1323" s="137" t="s">
        <v>201</v>
      </c>
      <c r="E1323" s="138" t="s">
        <v>1571</v>
      </c>
      <c r="F1323" s="139" t="s">
        <v>1572</v>
      </c>
      <c r="G1323" s="140" t="s">
        <v>1239</v>
      </c>
      <c r="H1323" s="141">
        <v>1</v>
      </c>
      <c r="I1323" s="142"/>
      <c r="J1323" s="143">
        <f t="shared" ref="J1323:J1330" si="40">ROUND(I1323*H1323,2)</f>
        <v>0</v>
      </c>
      <c r="K1323" s="144"/>
      <c r="L1323" s="32"/>
      <c r="M1323" s="145" t="s">
        <v>1</v>
      </c>
      <c r="N1323" s="146" t="s">
        <v>39</v>
      </c>
      <c r="P1323" s="147">
        <f t="shared" ref="P1323:P1330" si="41">O1323*H1323</f>
        <v>0</v>
      </c>
      <c r="Q1323" s="147">
        <v>0.16525000000000001</v>
      </c>
      <c r="R1323" s="147">
        <f t="shared" ref="R1323:R1330" si="42">Q1323*H1323</f>
        <v>0.16525000000000001</v>
      </c>
      <c r="S1323" s="147">
        <v>0</v>
      </c>
      <c r="T1323" s="148">
        <f t="shared" ref="T1323:T1330" si="43">S1323*H1323</f>
        <v>0</v>
      </c>
      <c r="AR1323" s="149" t="s">
        <v>298</v>
      </c>
      <c r="AT1323" s="149" t="s">
        <v>201</v>
      </c>
      <c r="AU1323" s="149" t="s">
        <v>223</v>
      </c>
      <c r="AY1323" s="17" t="s">
        <v>199</v>
      </c>
      <c r="BE1323" s="150">
        <f t="shared" ref="BE1323:BE1330" si="44">IF(N1323="základní",J1323,0)</f>
        <v>0</v>
      </c>
      <c r="BF1323" s="150">
        <f t="shared" ref="BF1323:BF1330" si="45">IF(N1323="snížená",J1323,0)</f>
        <v>0</v>
      </c>
      <c r="BG1323" s="150">
        <f t="shared" ref="BG1323:BG1330" si="46">IF(N1323="zákl. přenesená",J1323,0)</f>
        <v>0</v>
      </c>
      <c r="BH1323" s="150">
        <f t="shared" ref="BH1323:BH1330" si="47">IF(N1323="sníž. přenesená",J1323,0)</f>
        <v>0</v>
      </c>
      <c r="BI1323" s="150">
        <f t="shared" ref="BI1323:BI1330" si="48">IF(N1323="nulová",J1323,0)</f>
        <v>0</v>
      </c>
      <c r="BJ1323" s="17" t="s">
        <v>86</v>
      </c>
      <c r="BK1323" s="150">
        <f t="shared" ref="BK1323:BK1330" si="49">ROUND(I1323*H1323,2)</f>
        <v>0</v>
      </c>
      <c r="BL1323" s="17" t="s">
        <v>298</v>
      </c>
      <c r="BM1323" s="149" t="s">
        <v>3594</v>
      </c>
    </row>
    <row r="1324" spans="2:65" s="1" customFormat="1" ht="38" customHeight="1">
      <c r="B1324" s="32"/>
      <c r="C1324" s="137" t="s">
        <v>1574</v>
      </c>
      <c r="D1324" s="137" t="s">
        <v>201</v>
      </c>
      <c r="E1324" s="138" t="s">
        <v>1575</v>
      </c>
      <c r="F1324" s="139" t="s">
        <v>1576</v>
      </c>
      <c r="G1324" s="140" t="s">
        <v>1239</v>
      </c>
      <c r="H1324" s="141">
        <v>1</v>
      </c>
      <c r="I1324" s="142"/>
      <c r="J1324" s="143">
        <f t="shared" si="40"/>
        <v>0</v>
      </c>
      <c r="K1324" s="144"/>
      <c r="L1324" s="32"/>
      <c r="M1324" s="145" t="s">
        <v>1</v>
      </c>
      <c r="N1324" s="146" t="s">
        <v>39</v>
      </c>
      <c r="P1324" s="147">
        <f t="shared" si="41"/>
        <v>0</v>
      </c>
      <c r="Q1324" s="147">
        <v>0.2001</v>
      </c>
      <c r="R1324" s="147">
        <f t="shared" si="42"/>
        <v>0.2001</v>
      </c>
      <c r="S1324" s="147">
        <v>0</v>
      </c>
      <c r="T1324" s="148">
        <f t="shared" si="43"/>
        <v>0</v>
      </c>
      <c r="AR1324" s="149" t="s">
        <v>298</v>
      </c>
      <c r="AT1324" s="149" t="s">
        <v>201</v>
      </c>
      <c r="AU1324" s="149" t="s">
        <v>223</v>
      </c>
      <c r="AY1324" s="17" t="s">
        <v>199</v>
      </c>
      <c r="BE1324" s="150">
        <f t="shared" si="44"/>
        <v>0</v>
      </c>
      <c r="BF1324" s="150">
        <f t="shared" si="45"/>
        <v>0</v>
      </c>
      <c r="BG1324" s="150">
        <f t="shared" si="46"/>
        <v>0</v>
      </c>
      <c r="BH1324" s="150">
        <f t="shared" si="47"/>
        <v>0</v>
      </c>
      <c r="BI1324" s="150">
        <f t="shared" si="48"/>
        <v>0</v>
      </c>
      <c r="BJ1324" s="17" t="s">
        <v>86</v>
      </c>
      <c r="BK1324" s="150">
        <f t="shared" si="49"/>
        <v>0</v>
      </c>
      <c r="BL1324" s="17" t="s">
        <v>298</v>
      </c>
      <c r="BM1324" s="149" t="s">
        <v>3595</v>
      </c>
    </row>
    <row r="1325" spans="2:65" s="1" customFormat="1" ht="24.25" customHeight="1">
      <c r="B1325" s="32"/>
      <c r="C1325" s="137" t="s">
        <v>1578</v>
      </c>
      <c r="D1325" s="137" t="s">
        <v>201</v>
      </c>
      <c r="E1325" s="138" t="s">
        <v>3596</v>
      </c>
      <c r="F1325" s="139" t="s">
        <v>1580</v>
      </c>
      <c r="G1325" s="140" t="s">
        <v>1239</v>
      </c>
      <c r="H1325" s="141">
        <v>3</v>
      </c>
      <c r="I1325" s="142"/>
      <c r="J1325" s="143">
        <f t="shared" si="40"/>
        <v>0</v>
      </c>
      <c r="K1325" s="144"/>
      <c r="L1325" s="32"/>
      <c r="M1325" s="145" t="s">
        <v>1</v>
      </c>
      <c r="N1325" s="146" t="s">
        <v>39</v>
      </c>
      <c r="P1325" s="147">
        <f t="shared" si="41"/>
        <v>0</v>
      </c>
      <c r="Q1325" s="147">
        <v>2.2599999999999999E-3</v>
      </c>
      <c r="R1325" s="147">
        <f t="shared" si="42"/>
        <v>6.7799999999999996E-3</v>
      </c>
      <c r="S1325" s="147">
        <v>0</v>
      </c>
      <c r="T1325" s="148">
        <f t="shared" si="43"/>
        <v>0</v>
      </c>
      <c r="AR1325" s="149" t="s">
        <v>298</v>
      </c>
      <c r="AT1325" s="149" t="s">
        <v>201</v>
      </c>
      <c r="AU1325" s="149" t="s">
        <v>223</v>
      </c>
      <c r="AY1325" s="17" t="s">
        <v>199</v>
      </c>
      <c r="BE1325" s="150">
        <f t="shared" si="44"/>
        <v>0</v>
      </c>
      <c r="BF1325" s="150">
        <f t="shared" si="45"/>
        <v>0</v>
      </c>
      <c r="BG1325" s="150">
        <f t="shared" si="46"/>
        <v>0</v>
      </c>
      <c r="BH1325" s="150">
        <f t="shared" si="47"/>
        <v>0</v>
      </c>
      <c r="BI1325" s="150">
        <f t="shared" si="48"/>
        <v>0</v>
      </c>
      <c r="BJ1325" s="17" t="s">
        <v>86</v>
      </c>
      <c r="BK1325" s="150">
        <f t="shared" si="49"/>
        <v>0</v>
      </c>
      <c r="BL1325" s="17" t="s">
        <v>298</v>
      </c>
      <c r="BM1325" s="149" t="s">
        <v>3597</v>
      </c>
    </row>
    <row r="1326" spans="2:65" s="1" customFormat="1" ht="38" customHeight="1">
      <c r="B1326" s="32"/>
      <c r="C1326" s="137" t="s">
        <v>1582</v>
      </c>
      <c r="D1326" s="137" t="s">
        <v>201</v>
      </c>
      <c r="E1326" s="138" t="s">
        <v>1583</v>
      </c>
      <c r="F1326" s="139" t="s">
        <v>1584</v>
      </c>
      <c r="G1326" s="140" t="s">
        <v>1239</v>
      </c>
      <c r="H1326" s="141">
        <v>1</v>
      </c>
      <c r="I1326" s="142"/>
      <c r="J1326" s="143">
        <f t="shared" si="40"/>
        <v>0</v>
      </c>
      <c r="K1326" s="144"/>
      <c r="L1326" s="32"/>
      <c r="M1326" s="145" t="s">
        <v>1</v>
      </c>
      <c r="N1326" s="146" t="s">
        <v>39</v>
      </c>
      <c r="P1326" s="147">
        <f t="shared" si="41"/>
        <v>0</v>
      </c>
      <c r="Q1326" s="147">
        <v>1.137E-2</v>
      </c>
      <c r="R1326" s="147">
        <f t="shared" si="42"/>
        <v>1.137E-2</v>
      </c>
      <c r="S1326" s="147">
        <v>0</v>
      </c>
      <c r="T1326" s="148">
        <f t="shared" si="43"/>
        <v>0</v>
      </c>
      <c r="AR1326" s="149" t="s">
        <v>298</v>
      </c>
      <c r="AT1326" s="149" t="s">
        <v>201</v>
      </c>
      <c r="AU1326" s="149" t="s">
        <v>223</v>
      </c>
      <c r="AY1326" s="17" t="s">
        <v>199</v>
      </c>
      <c r="BE1326" s="150">
        <f t="shared" si="44"/>
        <v>0</v>
      </c>
      <c r="BF1326" s="150">
        <f t="shared" si="45"/>
        <v>0</v>
      </c>
      <c r="BG1326" s="150">
        <f t="shared" si="46"/>
        <v>0</v>
      </c>
      <c r="BH1326" s="150">
        <f t="shared" si="47"/>
        <v>0</v>
      </c>
      <c r="BI1326" s="150">
        <f t="shared" si="48"/>
        <v>0</v>
      </c>
      <c r="BJ1326" s="17" t="s">
        <v>86</v>
      </c>
      <c r="BK1326" s="150">
        <f t="shared" si="49"/>
        <v>0</v>
      </c>
      <c r="BL1326" s="17" t="s">
        <v>298</v>
      </c>
      <c r="BM1326" s="149" t="s">
        <v>3598</v>
      </c>
    </row>
    <row r="1327" spans="2:65" s="1" customFormat="1" ht="24.25" customHeight="1">
      <c r="B1327" s="32"/>
      <c r="C1327" s="137" t="s">
        <v>1586</v>
      </c>
      <c r="D1327" s="137" t="s">
        <v>201</v>
      </c>
      <c r="E1327" s="138" t="s">
        <v>1587</v>
      </c>
      <c r="F1327" s="139" t="s">
        <v>1588</v>
      </c>
      <c r="G1327" s="140" t="s">
        <v>296</v>
      </c>
      <c r="H1327" s="141">
        <v>1</v>
      </c>
      <c r="I1327" s="142"/>
      <c r="J1327" s="143">
        <f t="shared" si="40"/>
        <v>0</v>
      </c>
      <c r="K1327" s="144"/>
      <c r="L1327" s="32"/>
      <c r="M1327" s="145" t="s">
        <v>1</v>
      </c>
      <c r="N1327" s="146" t="s">
        <v>39</v>
      </c>
      <c r="P1327" s="147">
        <f t="shared" si="41"/>
        <v>0</v>
      </c>
      <c r="Q1327" s="147">
        <v>7.5000000000000002E-4</v>
      </c>
      <c r="R1327" s="147">
        <f t="shared" si="42"/>
        <v>7.5000000000000002E-4</v>
      </c>
      <c r="S1327" s="147">
        <v>0</v>
      </c>
      <c r="T1327" s="148">
        <f t="shared" si="43"/>
        <v>0</v>
      </c>
      <c r="AR1327" s="149" t="s">
        <v>298</v>
      </c>
      <c r="AT1327" s="149" t="s">
        <v>201</v>
      </c>
      <c r="AU1327" s="149" t="s">
        <v>223</v>
      </c>
      <c r="AY1327" s="17" t="s">
        <v>199</v>
      </c>
      <c r="BE1327" s="150">
        <f t="shared" si="44"/>
        <v>0</v>
      </c>
      <c r="BF1327" s="150">
        <f t="shared" si="45"/>
        <v>0</v>
      </c>
      <c r="BG1327" s="150">
        <f t="shared" si="46"/>
        <v>0</v>
      </c>
      <c r="BH1327" s="150">
        <f t="shared" si="47"/>
        <v>0</v>
      </c>
      <c r="BI1327" s="150">
        <f t="shared" si="48"/>
        <v>0</v>
      </c>
      <c r="BJ1327" s="17" t="s">
        <v>86</v>
      </c>
      <c r="BK1327" s="150">
        <f t="shared" si="49"/>
        <v>0</v>
      </c>
      <c r="BL1327" s="17" t="s">
        <v>298</v>
      </c>
      <c r="BM1327" s="149" t="s">
        <v>3599</v>
      </c>
    </row>
    <row r="1328" spans="2:65" s="1" customFormat="1" ht="33" customHeight="1">
      <c r="B1328" s="32"/>
      <c r="C1328" s="137" t="s">
        <v>1590</v>
      </c>
      <c r="D1328" s="137" t="s">
        <v>201</v>
      </c>
      <c r="E1328" s="138" t="s">
        <v>1591</v>
      </c>
      <c r="F1328" s="139" t="s">
        <v>1592</v>
      </c>
      <c r="G1328" s="140" t="s">
        <v>1239</v>
      </c>
      <c r="H1328" s="141">
        <v>1</v>
      </c>
      <c r="I1328" s="142"/>
      <c r="J1328" s="143">
        <f t="shared" si="40"/>
        <v>0</v>
      </c>
      <c r="K1328" s="144"/>
      <c r="L1328" s="32"/>
      <c r="M1328" s="145" t="s">
        <v>1</v>
      </c>
      <c r="N1328" s="146" t="s">
        <v>39</v>
      </c>
      <c r="P1328" s="147">
        <f t="shared" si="41"/>
        <v>0</v>
      </c>
      <c r="Q1328" s="147">
        <v>7.8799999999999999E-3</v>
      </c>
      <c r="R1328" s="147">
        <f t="shared" si="42"/>
        <v>7.8799999999999999E-3</v>
      </c>
      <c r="S1328" s="147">
        <v>0</v>
      </c>
      <c r="T1328" s="148">
        <f t="shared" si="43"/>
        <v>0</v>
      </c>
      <c r="AR1328" s="149" t="s">
        <v>298</v>
      </c>
      <c r="AT1328" s="149" t="s">
        <v>201</v>
      </c>
      <c r="AU1328" s="149" t="s">
        <v>223</v>
      </c>
      <c r="AY1328" s="17" t="s">
        <v>199</v>
      </c>
      <c r="BE1328" s="150">
        <f t="shared" si="44"/>
        <v>0</v>
      </c>
      <c r="BF1328" s="150">
        <f t="shared" si="45"/>
        <v>0</v>
      </c>
      <c r="BG1328" s="150">
        <f t="shared" si="46"/>
        <v>0</v>
      </c>
      <c r="BH1328" s="150">
        <f t="shared" si="47"/>
        <v>0</v>
      </c>
      <c r="BI1328" s="150">
        <f t="shared" si="48"/>
        <v>0</v>
      </c>
      <c r="BJ1328" s="17" t="s">
        <v>86</v>
      </c>
      <c r="BK1328" s="150">
        <f t="shared" si="49"/>
        <v>0</v>
      </c>
      <c r="BL1328" s="17" t="s">
        <v>298</v>
      </c>
      <c r="BM1328" s="149" t="s">
        <v>3600</v>
      </c>
    </row>
    <row r="1329" spans="2:65" s="1" customFormat="1" ht="33" customHeight="1">
      <c r="B1329" s="32"/>
      <c r="C1329" s="137" t="s">
        <v>1594</v>
      </c>
      <c r="D1329" s="137" t="s">
        <v>201</v>
      </c>
      <c r="E1329" s="138" t="s">
        <v>1595</v>
      </c>
      <c r="F1329" s="139" t="s">
        <v>1596</v>
      </c>
      <c r="G1329" s="140" t="s">
        <v>1239</v>
      </c>
      <c r="H1329" s="141">
        <v>1</v>
      </c>
      <c r="I1329" s="142"/>
      <c r="J1329" s="143">
        <f t="shared" si="40"/>
        <v>0</v>
      </c>
      <c r="K1329" s="144"/>
      <c r="L1329" s="32"/>
      <c r="M1329" s="145" t="s">
        <v>1</v>
      </c>
      <c r="N1329" s="146" t="s">
        <v>39</v>
      </c>
      <c r="P1329" s="147">
        <f t="shared" si="41"/>
        <v>0</v>
      </c>
      <c r="Q1329" s="147">
        <v>2.5400000000000002E-3</v>
      </c>
      <c r="R1329" s="147">
        <f t="shared" si="42"/>
        <v>2.5400000000000002E-3</v>
      </c>
      <c r="S1329" s="147">
        <v>0</v>
      </c>
      <c r="T1329" s="148">
        <f t="shared" si="43"/>
        <v>0</v>
      </c>
      <c r="AR1329" s="149" t="s">
        <v>298</v>
      </c>
      <c r="AT1329" s="149" t="s">
        <v>201</v>
      </c>
      <c r="AU1329" s="149" t="s">
        <v>223</v>
      </c>
      <c r="AY1329" s="17" t="s">
        <v>199</v>
      </c>
      <c r="BE1329" s="150">
        <f t="shared" si="44"/>
        <v>0</v>
      </c>
      <c r="BF1329" s="150">
        <f t="shared" si="45"/>
        <v>0</v>
      </c>
      <c r="BG1329" s="150">
        <f t="shared" si="46"/>
        <v>0</v>
      </c>
      <c r="BH1329" s="150">
        <f t="shared" si="47"/>
        <v>0</v>
      </c>
      <c r="BI1329" s="150">
        <f t="shared" si="48"/>
        <v>0</v>
      </c>
      <c r="BJ1329" s="17" t="s">
        <v>86</v>
      </c>
      <c r="BK1329" s="150">
        <f t="shared" si="49"/>
        <v>0</v>
      </c>
      <c r="BL1329" s="17" t="s">
        <v>298</v>
      </c>
      <c r="BM1329" s="149" t="s">
        <v>3601</v>
      </c>
    </row>
    <row r="1330" spans="2:65" s="1" customFormat="1" ht="62.75" customHeight="1">
      <c r="B1330" s="32"/>
      <c r="C1330" s="137" t="s">
        <v>1598</v>
      </c>
      <c r="D1330" s="137" t="s">
        <v>201</v>
      </c>
      <c r="E1330" s="138" t="s">
        <v>1599</v>
      </c>
      <c r="F1330" s="139" t="s">
        <v>1600</v>
      </c>
      <c r="G1330" s="140" t="s">
        <v>1239</v>
      </c>
      <c r="H1330" s="141">
        <v>1</v>
      </c>
      <c r="I1330" s="142"/>
      <c r="J1330" s="143">
        <f t="shared" si="40"/>
        <v>0</v>
      </c>
      <c r="K1330" s="144"/>
      <c r="L1330" s="32"/>
      <c r="M1330" s="145" t="s">
        <v>1</v>
      </c>
      <c r="N1330" s="146" t="s">
        <v>39</v>
      </c>
      <c r="P1330" s="147">
        <f t="shared" si="41"/>
        <v>0</v>
      </c>
      <c r="Q1330" s="147">
        <v>0.16664999999999999</v>
      </c>
      <c r="R1330" s="147">
        <f t="shared" si="42"/>
        <v>0.16664999999999999</v>
      </c>
      <c r="S1330" s="147">
        <v>0</v>
      </c>
      <c r="T1330" s="148">
        <f t="shared" si="43"/>
        <v>0</v>
      </c>
      <c r="AR1330" s="149" t="s">
        <v>298</v>
      </c>
      <c r="AT1330" s="149" t="s">
        <v>201</v>
      </c>
      <c r="AU1330" s="149" t="s">
        <v>223</v>
      </c>
      <c r="AY1330" s="17" t="s">
        <v>199</v>
      </c>
      <c r="BE1330" s="150">
        <f t="shared" si="44"/>
        <v>0</v>
      </c>
      <c r="BF1330" s="150">
        <f t="shared" si="45"/>
        <v>0</v>
      </c>
      <c r="BG1330" s="150">
        <f t="shared" si="46"/>
        <v>0</v>
      </c>
      <c r="BH1330" s="150">
        <f t="shared" si="47"/>
        <v>0</v>
      </c>
      <c r="BI1330" s="150">
        <f t="shared" si="48"/>
        <v>0</v>
      </c>
      <c r="BJ1330" s="17" t="s">
        <v>86</v>
      </c>
      <c r="BK1330" s="150">
        <f t="shared" si="49"/>
        <v>0</v>
      </c>
      <c r="BL1330" s="17" t="s">
        <v>298</v>
      </c>
      <c r="BM1330" s="149" t="s">
        <v>3602</v>
      </c>
    </row>
    <row r="1331" spans="2:65" s="11" customFormat="1" ht="20.75" customHeight="1">
      <c r="B1331" s="125"/>
      <c r="D1331" s="126" t="s">
        <v>72</v>
      </c>
      <c r="E1331" s="135" t="s">
        <v>1602</v>
      </c>
      <c r="F1331" s="135" t="s">
        <v>1603</v>
      </c>
      <c r="I1331" s="128"/>
      <c r="J1331" s="136">
        <f>BK1331</f>
        <v>0</v>
      </c>
      <c r="L1331" s="125"/>
      <c r="M1331" s="130"/>
      <c r="P1331" s="131">
        <f>SUM(P1332:P1338)</f>
        <v>0</v>
      </c>
      <c r="R1331" s="131">
        <f>SUM(R1332:R1338)</f>
        <v>3.6000000000000002E-4</v>
      </c>
      <c r="T1331" s="132">
        <f>SUM(T1332:T1338)</f>
        <v>0</v>
      </c>
      <c r="AR1331" s="126" t="s">
        <v>86</v>
      </c>
      <c r="AT1331" s="133" t="s">
        <v>72</v>
      </c>
      <c r="AU1331" s="133" t="s">
        <v>86</v>
      </c>
      <c r="AY1331" s="126" t="s">
        <v>199</v>
      </c>
      <c r="BK1331" s="134">
        <f>SUM(BK1332:BK1338)</f>
        <v>0</v>
      </c>
    </row>
    <row r="1332" spans="2:65" s="1" customFormat="1" ht="24.25" customHeight="1">
      <c r="B1332" s="32"/>
      <c r="C1332" s="137" t="s">
        <v>1604</v>
      </c>
      <c r="D1332" s="137" t="s">
        <v>201</v>
      </c>
      <c r="E1332" s="138" t="s">
        <v>1605</v>
      </c>
      <c r="F1332" s="139" t="s">
        <v>1606</v>
      </c>
      <c r="G1332" s="140" t="s">
        <v>1607</v>
      </c>
      <c r="H1332" s="141">
        <v>1</v>
      </c>
      <c r="I1332" s="142"/>
      <c r="J1332" s="143">
        <f t="shared" ref="J1332:J1338" si="50">ROUND(I1332*H1332,2)</f>
        <v>0</v>
      </c>
      <c r="K1332" s="144"/>
      <c r="L1332" s="32"/>
      <c r="M1332" s="145" t="s">
        <v>1</v>
      </c>
      <c r="N1332" s="146" t="s">
        <v>39</v>
      </c>
      <c r="P1332" s="147">
        <f t="shared" ref="P1332:P1338" si="51">O1332*H1332</f>
        <v>0</v>
      </c>
      <c r="Q1332" s="147">
        <v>3.6000000000000002E-4</v>
      </c>
      <c r="R1332" s="147">
        <f t="shared" ref="R1332:R1338" si="52">Q1332*H1332</f>
        <v>3.6000000000000002E-4</v>
      </c>
      <c r="S1332" s="147">
        <v>0</v>
      </c>
      <c r="T1332" s="148">
        <f t="shared" ref="T1332:T1338" si="53">S1332*H1332</f>
        <v>0</v>
      </c>
      <c r="AR1332" s="149" t="s">
        <v>298</v>
      </c>
      <c r="AT1332" s="149" t="s">
        <v>201</v>
      </c>
      <c r="AU1332" s="149" t="s">
        <v>223</v>
      </c>
      <c r="AY1332" s="17" t="s">
        <v>199</v>
      </c>
      <c r="BE1332" s="150">
        <f t="shared" ref="BE1332:BE1338" si="54">IF(N1332="základní",J1332,0)</f>
        <v>0</v>
      </c>
      <c r="BF1332" s="150">
        <f t="shared" ref="BF1332:BF1338" si="55">IF(N1332="snížená",J1332,0)</f>
        <v>0</v>
      </c>
      <c r="BG1332" s="150">
        <f t="shared" ref="BG1332:BG1338" si="56">IF(N1332="zákl. přenesená",J1332,0)</f>
        <v>0</v>
      </c>
      <c r="BH1332" s="150">
        <f t="shared" ref="BH1332:BH1338" si="57">IF(N1332="sníž. přenesená",J1332,0)</f>
        <v>0</v>
      </c>
      <c r="BI1332" s="150">
        <f t="shared" ref="BI1332:BI1338" si="58">IF(N1332="nulová",J1332,0)</f>
        <v>0</v>
      </c>
      <c r="BJ1332" s="17" t="s">
        <v>86</v>
      </c>
      <c r="BK1332" s="150">
        <f t="shared" ref="BK1332:BK1338" si="59">ROUND(I1332*H1332,2)</f>
        <v>0</v>
      </c>
      <c r="BL1332" s="17" t="s">
        <v>298</v>
      </c>
      <c r="BM1332" s="149" t="s">
        <v>3603</v>
      </c>
    </row>
    <row r="1333" spans="2:65" s="1" customFormat="1" ht="24.25" customHeight="1">
      <c r="B1333" s="32"/>
      <c r="C1333" s="137" t="s">
        <v>1609</v>
      </c>
      <c r="D1333" s="137" t="s">
        <v>201</v>
      </c>
      <c r="E1333" s="138" t="s">
        <v>1610</v>
      </c>
      <c r="F1333" s="139" t="s">
        <v>1611</v>
      </c>
      <c r="G1333" s="140" t="s">
        <v>264</v>
      </c>
      <c r="H1333" s="141">
        <v>180</v>
      </c>
      <c r="I1333" s="142"/>
      <c r="J1333" s="143">
        <f t="shared" si="50"/>
        <v>0</v>
      </c>
      <c r="K1333" s="144"/>
      <c r="L1333" s="32"/>
      <c r="M1333" s="145" t="s">
        <v>1</v>
      </c>
      <c r="N1333" s="146" t="s">
        <v>39</v>
      </c>
      <c r="P1333" s="147">
        <f t="shared" si="51"/>
        <v>0</v>
      </c>
      <c r="Q1333" s="147">
        <v>0</v>
      </c>
      <c r="R1333" s="147">
        <f t="shared" si="52"/>
        <v>0</v>
      </c>
      <c r="S1333" s="147">
        <v>0</v>
      </c>
      <c r="T1333" s="148">
        <f t="shared" si="53"/>
        <v>0</v>
      </c>
      <c r="AR1333" s="149" t="s">
        <v>298</v>
      </c>
      <c r="AT1333" s="149" t="s">
        <v>201</v>
      </c>
      <c r="AU1333" s="149" t="s">
        <v>223</v>
      </c>
      <c r="AY1333" s="17" t="s">
        <v>199</v>
      </c>
      <c r="BE1333" s="150">
        <f t="shared" si="54"/>
        <v>0</v>
      </c>
      <c r="BF1333" s="150">
        <f t="shared" si="55"/>
        <v>0</v>
      </c>
      <c r="BG1333" s="150">
        <f t="shared" si="56"/>
        <v>0</v>
      </c>
      <c r="BH1333" s="150">
        <f t="shared" si="57"/>
        <v>0</v>
      </c>
      <c r="BI1333" s="150">
        <f t="shared" si="58"/>
        <v>0</v>
      </c>
      <c r="BJ1333" s="17" t="s">
        <v>86</v>
      </c>
      <c r="BK1333" s="150">
        <f t="shared" si="59"/>
        <v>0</v>
      </c>
      <c r="BL1333" s="17" t="s">
        <v>298</v>
      </c>
      <c r="BM1333" s="149" t="s">
        <v>3604</v>
      </c>
    </row>
    <row r="1334" spans="2:65" s="1" customFormat="1" ht="16.5" customHeight="1">
      <c r="B1334" s="32"/>
      <c r="C1334" s="137" t="s">
        <v>1613</v>
      </c>
      <c r="D1334" s="137" t="s">
        <v>201</v>
      </c>
      <c r="E1334" s="138" t="s">
        <v>1614</v>
      </c>
      <c r="F1334" s="139" t="s">
        <v>1615</v>
      </c>
      <c r="G1334" s="140" t="s">
        <v>296</v>
      </c>
      <c r="H1334" s="141">
        <v>1</v>
      </c>
      <c r="I1334" s="142"/>
      <c r="J1334" s="143">
        <f t="shared" si="50"/>
        <v>0</v>
      </c>
      <c r="K1334" s="144"/>
      <c r="L1334" s="32"/>
      <c r="M1334" s="145" t="s">
        <v>1</v>
      </c>
      <c r="N1334" s="146" t="s">
        <v>39</v>
      </c>
      <c r="P1334" s="147">
        <f t="shared" si="51"/>
        <v>0</v>
      </c>
      <c r="Q1334" s="147">
        <v>0</v>
      </c>
      <c r="R1334" s="147">
        <f t="shared" si="52"/>
        <v>0</v>
      </c>
      <c r="S1334" s="147">
        <v>0</v>
      </c>
      <c r="T1334" s="148">
        <f t="shared" si="53"/>
        <v>0</v>
      </c>
      <c r="AR1334" s="149" t="s">
        <v>298</v>
      </c>
      <c r="AT1334" s="149" t="s">
        <v>201</v>
      </c>
      <c r="AU1334" s="149" t="s">
        <v>223</v>
      </c>
      <c r="AY1334" s="17" t="s">
        <v>199</v>
      </c>
      <c r="BE1334" s="150">
        <f t="shared" si="54"/>
        <v>0</v>
      </c>
      <c r="BF1334" s="150">
        <f t="shared" si="55"/>
        <v>0</v>
      </c>
      <c r="BG1334" s="150">
        <f t="shared" si="56"/>
        <v>0</v>
      </c>
      <c r="BH1334" s="150">
        <f t="shared" si="57"/>
        <v>0</v>
      </c>
      <c r="BI1334" s="150">
        <f t="shared" si="58"/>
        <v>0</v>
      </c>
      <c r="BJ1334" s="17" t="s">
        <v>86</v>
      </c>
      <c r="BK1334" s="150">
        <f t="shared" si="59"/>
        <v>0</v>
      </c>
      <c r="BL1334" s="17" t="s">
        <v>298</v>
      </c>
      <c r="BM1334" s="149" t="s">
        <v>3605</v>
      </c>
    </row>
    <row r="1335" spans="2:65" s="1" customFormat="1" ht="16.5" customHeight="1">
      <c r="B1335" s="32"/>
      <c r="C1335" s="137" t="s">
        <v>1617</v>
      </c>
      <c r="D1335" s="137" t="s">
        <v>201</v>
      </c>
      <c r="E1335" s="138" t="s">
        <v>1618</v>
      </c>
      <c r="F1335" s="139" t="s">
        <v>1619</v>
      </c>
      <c r="G1335" s="140" t="s">
        <v>296</v>
      </c>
      <c r="H1335" s="141">
        <v>2</v>
      </c>
      <c r="I1335" s="142"/>
      <c r="J1335" s="143">
        <f t="shared" si="50"/>
        <v>0</v>
      </c>
      <c r="K1335" s="144"/>
      <c r="L1335" s="32"/>
      <c r="M1335" s="145" t="s">
        <v>1</v>
      </c>
      <c r="N1335" s="146" t="s">
        <v>39</v>
      </c>
      <c r="P1335" s="147">
        <f t="shared" si="51"/>
        <v>0</v>
      </c>
      <c r="Q1335" s="147">
        <v>0</v>
      </c>
      <c r="R1335" s="147">
        <f t="shared" si="52"/>
        <v>0</v>
      </c>
      <c r="S1335" s="147">
        <v>0</v>
      </c>
      <c r="T1335" s="148">
        <f t="shared" si="53"/>
        <v>0</v>
      </c>
      <c r="AR1335" s="149" t="s">
        <v>298</v>
      </c>
      <c r="AT1335" s="149" t="s">
        <v>201</v>
      </c>
      <c r="AU1335" s="149" t="s">
        <v>223</v>
      </c>
      <c r="AY1335" s="17" t="s">
        <v>199</v>
      </c>
      <c r="BE1335" s="150">
        <f t="shared" si="54"/>
        <v>0</v>
      </c>
      <c r="BF1335" s="150">
        <f t="shared" si="55"/>
        <v>0</v>
      </c>
      <c r="BG1335" s="150">
        <f t="shared" si="56"/>
        <v>0</v>
      </c>
      <c r="BH1335" s="150">
        <f t="shared" si="57"/>
        <v>0</v>
      </c>
      <c r="BI1335" s="150">
        <f t="shared" si="58"/>
        <v>0</v>
      </c>
      <c r="BJ1335" s="17" t="s">
        <v>86</v>
      </c>
      <c r="BK1335" s="150">
        <f t="shared" si="59"/>
        <v>0</v>
      </c>
      <c r="BL1335" s="17" t="s">
        <v>298</v>
      </c>
      <c r="BM1335" s="149" t="s">
        <v>3606</v>
      </c>
    </row>
    <row r="1336" spans="2:65" s="1" customFormat="1" ht="16.5" customHeight="1">
      <c r="B1336" s="32"/>
      <c r="C1336" s="137" t="s">
        <v>1621</v>
      </c>
      <c r="D1336" s="137" t="s">
        <v>201</v>
      </c>
      <c r="E1336" s="138" t="s">
        <v>1622</v>
      </c>
      <c r="F1336" s="139" t="s">
        <v>1623</v>
      </c>
      <c r="G1336" s="140" t="s">
        <v>296</v>
      </c>
      <c r="H1336" s="141">
        <v>2</v>
      </c>
      <c r="I1336" s="142"/>
      <c r="J1336" s="143">
        <f t="shared" si="50"/>
        <v>0</v>
      </c>
      <c r="K1336" s="144"/>
      <c r="L1336" s="32"/>
      <c r="M1336" s="145" t="s">
        <v>1</v>
      </c>
      <c r="N1336" s="146" t="s">
        <v>39</v>
      </c>
      <c r="P1336" s="147">
        <f t="shared" si="51"/>
        <v>0</v>
      </c>
      <c r="Q1336" s="147">
        <v>0</v>
      </c>
      <c r="R1336" s="147">
        <f t="shared" si="52"/>
        <v>0</v>
      </c>
      <c r="S1336" s="147">
        <v>0</v>
      </c>
      <c r="T1336" s="148">
        <f t="shared" si="53"/>
        <v>0</v>
      </c>
      <c r="AR1336" s="149" t="s">
        <v>298</v>
      </c>
      <c r="AT1336" s="149" t="s">
        <v>201</v>
      </c>
      <c r="AU1336" s="149" t="s">
        <v>223</v>
      </c>
      <c r="AY1336" s="17" t="s">
        <v>199</v>
      </c>
      <c r="BE1336" s="150">
        <f t="shared" si="54"/>
        <v>0</v>
      </c>
      <c r="BF1336" s="150">
        <f t="shared" si="55"/>
        <v>0</v>
      </c>
      <c r="BG1336" s="150">
        <f t="shared" si="56"/>
        <v>0</v>
      </c>
      <c r="BH1336" s="150">
        <f t="shared" si="57"/>
        <v>0</v>
      </c>
      <c r="BI1336" s="150">
        <f t="shared" si="58"/>
        <v>0</v>
      </c>
      <c r="BJ1336" s="17" t="s">
        <v>86</v>
      </c>
      <c r="BK1336" s="150">
        <f t="shared" si="59"/>
        <v>0</v>
      </c>
      <c r="BL1336" s="17" t="s">
        <v>298</v>
      </c>
      <c r="BM1336" s="149" t="s">
        <v>3607</v>
      </c>
    </row>
    <row r="1337" spans="2:65" s="1" customFormat="1" ht="16.5" customHeight="1">
      <c r="B1337" s="32"/>
      <c r="C1337" s="137" t="s">
        <v>1625</v>
      </c>
      <c r="D1337" s="137" t="s">
        <v>201</v>
      </c>
      <c r="E1337" s="138" t="s">
        <v>1626</v>
      </c>
      <c r="F1337" s="139" t="s">
        <v>1627</v>
      </c>
      <c r="G1337" s="140" t="s">
        <v>296</v>
      </c>
      <c r="H1337" s="141">
        <v>1</v>
      </c>
      <c r="I1337" s="142"/>
      <c r="J1337" s="143">
        <f t="shared" si="50"/>
        <v>0</v>
      </c>
      <c r="K1337" s="144"/>
      <c r="L1337" s="32"/>
      <c r="M1337" s="145" t="s">
        <v>1</v>
      </c>
      <c r="N1337" s="146" t="s">
        <v>39</v>
      </c>
      <c r="P1337" s="147">
        <f t="shared" si="51"/>
        <v>0</v>
      </c>
      <c r="Q1337" s="147">
        <v>0</v>
      </c>
      <c r="R1337" s="147">
        <f t="shared" si="52"/>
        <v>0</v>
      </c>
      <c r="S1337" s="147">
        <v>0</v>
      </c>
      <c r="T1337" s="148">
        <f t="shared" si="53"/>
        <v>0</v>
      </c>
      <c r="AR1337" s="149" t="s">
        <v>298</v>
      </c>
      <c r="AT1337" s="149" t="s">
        <v>201</v>
      </c>
      <c r="AU1337" s="149" t="s">
        <v>223</v>
      </c>
      <c r="AY1337" s="17" t="s">
        <v>199</v>
      </c>
      <c r="BE1337" s="150">
        <f t="shared" si="54"/>
        <v>0</v>
      </c>
      <c r="BF1337" s="150">
        <f t="shared" si="55"/>
        <v>0</v>
      </c>
      <c r="BG1337" s="150">
        <f t="shared" si="56"/>
        <v>0</v>
      </c>
      <c r="BH1337" s="150">
        <f t="shared" si="57"/>
        <v>0</v>
      </c>
      <c r="BI1337" s="150">
        <f t="shared" si="58"/>
        <v>0</v>
      </c>
      <c r="BJ1337" s="17" t="s">
        <v>86</v>
      </c>
      <c r="BK1337" s="150">
        <f t="shared" si="59"/>
        <v>0</v>
      </c>
      <c r="BL1337" s="17" t="s">
        <v>298</v>
      </c>
      <c r="BM1337" s="149" t="s">
        <v>3608</v>
      </c>
    </row>
    <row r="1338" spans="2:65" s="1" customFormat="1" ht="24.25" customHeight="1">
      <c r="B1338" s="32"/>
      <c r="C1338" s="137" t="s">
        <v>1629</v>
      </c>
      <c r="D1338" s="137" t="s">
        <v>201</v>
      </c>
      <c r="E1338" s="138" t="s">
        <v>1630</v>
      </c>
      <c r="F1338" s="139" t="s">
        <v>1631</v>
      </c>
      <c r="G1338" s="140" t="s">
        <v>1632</v>
      </c>
      <c r="H1338" s="141">
        <v>170</v>
      </c>
      <c r="I1338" s="142"/>
      <c r="J1338" s="143">
        <f t="shared" si="50"/>
        <v>0</v>
      </c>
      <c r="K1338" s="144"/>
      <c r="L1338" s="32"/>
      <c r="M1338" s="145" t="s">
        <v>1</v>
      </c>
      <c r="N1338" s="146" t="s">
        <v>39</v>
      </c>
      <c r="P1338" s="147">
        <f t="shared" si="51"/>
        <v>0</v>
      </c>
      <c r="Q1338" s="147">
        <v>0</v>
      </c>
      <c r="R1338" s="147">
        <f t="shared" si="52"/>
        <v>0</v>
      </c>
      <c r="S1338" s="147">
        <v>0</v>
      </c>
      <c r="T1338" s="148">
        <f t="shared" si="53"/>
        <v>0</v>
      </c>
      <c r="AR1338" s="149" t="s">
        <v>298</v>
      </c>
      <c r="AT1338" s="149" t="s">
        <v>201</v>
      </c>
      <c r="AU1338" s="149" t="s">
        <v>223</v>
      </c>
      <c r="AY1338" s="17" t="s">
        <v>199</v>
      </c>
      <c r="BE1338" s="150">
        <f t="shared" si="54"/>
        <v>0</v>
      </c>
      <c r="BF1338" s="150">
        <f t="shared" si="55"/>
        <v>0</v>
      </c>
      <c r="BG1338" s="150">
        <f t="shared" si="56"/>
        <v>0</v>
      </c>
      <c r="BH1338" s="150">
        <f t="shared" si="57"/>
        <v>0</v>
      </c>
      <c r="BI1338" s="150">
        <f t="shared" si="58"/>
        <v>0</v>
      </c>
      <c r="BJ1338" s="17" t="s">
        <v>86</v>
      </c>
      <c r="BK1338" s="150">
        <f t="shared" si="59"/>
        <v>0</v>
      </c>
      <c r="BL1338" s="17" t="s">
        <v>298</v>
      </c>
      <c r="BM1338" s="149" t="s">
        <v>3609</v>
      </c>
    </row>
    <row r="1339" spans="2:65" s="11" customFormat="1" ht="20.75" customHeight="1">
      <c r="B1339" s="125"/>
      <c r="D1339" s="126" t="s">
        <v>72</v>
      </c>
      <c r="E1339" s="135" t="s">
        <v>1634</v>
      </c>
      <c r="F1339" s="135" t="s">
        <v>1635</v>
      </c>
      <c r="I1339" s="128"/>
      <c r="J1339" s="136">
        <f>BK1339</f>
        <v>0</v>
      </c>
      <c r="L1339" s="125"/>
      <c r="M1339" s="130"/>
      <c r="P1339" s="131">
        <f>SUM(P1340:P1349)</f>
        <v>0</v>
      </c>
      <c r="R1339" s="131">
        <f>SUM(R1340:R1349)</f>
        <v>0.24368999999999999</v>
      </c>
      <c r="T1339" s="132">
        <f>SUM(T1340:T1349)</f>
        <v>0</v>
      </c>
      <c r="AR1339" s="126" t="s">
        <v>86</v>
      </c>
      <c r="AT1339" s="133" t="s">
        <v>72</v>
      </c>
      <c r="AU1339" s="133" t="s">
        <v>86</v>
      </c>
      <c r="AY1339" s="126" t="s">
        <v>199</v>
      </c>
      <c r="BK1339" s="134">
        <f>SUM(BK1340:BK1349)</f>
        <v>0</v>
      </c>
    </row>
    <row r="1340" spans="2:65" s="1" customFormat="1" ht="24.25" customHeight="1">
      <c r="B1340" s="32"/>
      <c r="C1340" s="137" t="s">
        <v>1636</v>
      </c>
      <c r="D1340" s="137" t="s">
        <v>201</v>
      </c>
      <c r="E1340" s="138" t="s">
        <v>1637</v>
      </c>
      <c r="F1340" s="139" t="s">
        <v>3610</v>
      </c>
      <c r="G1340" s="140" t="s">
        <v>264</v>
      </c>
      <c r="H1340" s="141">
        <v>95</v>
      </c>
      <c r="I1340" s="142"/>
      <c r="J1340" s="143">
        <f t="shared" ref="J1340:J1349" si="60">ROUND(I1340*H1340,2)</f>
        <v>0</v>
      </c>
      <c r="K1340" s="144"/>
      <c r="L1340" s="32"/>
      <c r="M1340" s="145" t="s">
        <v>1</v>
      </c>
      <c r="N1340" s="146" t="s">
        <v>39</v>
      </c>
      <c r="P1340" s="147">
        <f t="shared" ref="P1340:P1349" si="61">O1340*H1340</f>
        <v>0</v>
      </c>
      <c r="Q1340" s="147">
        <v>5.5000000000000003E-4</v>
      </c>
      <c r="R1340" s="147">
        <f t="shared" ref="R1340:R1349" si="62">Q1340*H1340</f>
        <v>5.2250000000000005E-2</v>
      </c>
      <c r="S1340" s="147">
        <v>0</v>
      </c>
      <c r="T1340" s="148">
        <f t="shared" ref="T1340:T1349" si="63">S1340*H1340</f>
        <v>0</v>
      </c>
      <c r="AR1340" s="149" t="s">
        <v>298</v>
      </c>
      <c r="AT1340" s="149" t="s">
        <v>201</v>
      </c>
      <c r="AU1340" s="149" t="s">
        <v>223</v>
      </c>
      <c r="AY1340" s="17" t="s">
        <v>199</v>
      </c>
      <c r="BE1340" s="150">
        <f t="shared" ref="BE1340:BE1349" si="64">IF(N1340="základní",J1340,0)</f>
        <v>0</v>
      </c>
      <c r="BF1340" s="150">
        <f t="shared" ref="BF1340:BF1349" si="65">IF(N1340="snížená",J1340,0)</f>
        <v>0</v>
      </c>
      <c r="BG1340" s="150">
        <f t="shared" ref="BG1340:BG1349" si="66">IF(N1340="zákl. přenesená",J1340,0)</f>
        <v>0</v>
      </c>
      <c r="BH1340" s="150">
        <f t="shared" ref="BH1340:BH1349" si="67">IF(N1340="sníž. přenesená",J1340,0)</f>
        <v>0</v>
      </c>
      <c r="BI1340" s="150">
        <f t="shared" ref="BI1340:BI1349" si="68">IF(N1340="nulová",J1340,0)</f>
        <v>0</v>
      </c>
      <c r="BJ1340" s="17" t="s">
        <v>86</v>
      </c>
      <c r="BK1340" s="150">
        <f t="shared" ref="BK1340:BK1349" si="69">ROUND(I1340*H1340,2)</f>
        <v>0</v>
      </c>
      <c r="BL1340" s="17" t="s">
        <v>298</v>
      </c>
      <c r="BM1340" s="149" t="s">
        <v>3611</v>
      </c>
    </row>
    <row r="1341" spans="2:65" s="1" customFormat="1" ht="16.5" customHeight="1">
      <c r="B1341" s="32"/>
      <c r="C1341" s="137" t="s">
        <v>1640</v>
      </c>
      <c r="D1341" s="137" t="s">
        <v>201</v>
      </c>
      <c r="E1341" s="138" t="s">
        <v>1641</v>
      </c>
      <c r="F1341" s="139" t="s">
        <v>1642</v>
      </c>
      <c r="G1341" s="140" t="s">
        <v>264</v>
      </c>
      <c r="H1341" s="141">
        <v>61</v>
      </c>
      <c r="I1341" s="142"/>
      <c r="J1341" s="143">
        <f t="shared" si="60"/>
        <v>0</v>
      </c>
      <c r="K1341" s="144"/>
      <c r="L1341" s="32"/>
      <c r="M1341" s="145" t="s">
        <v>1</v>
      </c>
      <c r="N1341" s="146" t="s">
        <v>39</v>
      </c>
      <c r="P1341" s="147">
        <f t="shared" si="61"/>
        <v>0</v>
      </c>
      <c r="Q1341" s="147">
        <v>0</v>
      </c>
      <c r="R1341" s="147">
        <f t="shared" si="62"/>
        <v>0</v>
      </c>
      <c r="S1341" s="147">
        <v>0</v>
      </c>
      <c r="T1341" s="148">
        <f t="shared" si="63"/>
        <v>0</v>
      </c>
      <c r="AR1341" s="149" t="s">
        <v>298</v>
      </c>
      <c r="AT1341" s="149" t="s">
        <v>201</v>
      </c>
      <c r="AU1341" s="149" t="s">
        <v>223</v>
      </c>
      <c r="AY1341" s="17" t="s">
        <v>199</v>
      </c>
      <c r="BE1341" s="150">
        <f t="shared" si="64"/>
        <v>0</v>
      </c>
      <c r="BF1341" s="150">
        <f t="shared" si="65"/>
        <v>0</v>
      </c>
      <c r="BG1341" s="150">
        <f t="shared" si="66"/>
        <v>0</v>
      </c>
      <c r="BH1341" s="150">
        <f t="shared" si="67"/>
        <v>0</v>
      </c>
      <c r="BI1341" s="150">
        <f t="shared" si="68"/>
        <v>0</v>
      </c>
      <c r="BJ1341" s="17" t="s">
        <v>86</v>
      </c>
      <c r="BK1341" s="150">
        <f t="shared" si="69"/>
        <v>0</v>
      </c>
      <c r="BL1341" s="17" t="s">
        <v>298</v>
      </c>
      <c r="BM1341" s="149" t="s">
        <v>3612</v>
      </c>
    </row>
    <row r="1342" spans="2:65" s="1" customFormat="1" ht="21.75" customHeight="1">
      <c r="B1342" s="32"/>
      <c r="C1342" s="137" t="s">
        <v>1644</v>
      </c>
      <c r="D1342" s="137" t="s">
        <v>201</v>
      </c>
      <c r="E1342" s="138" t="s">
        <v>1645</v>
      </c>
      <c r="F1342" s="139" t="s">
        <v>1646</v>
      </c>
      <c r="G1342" s="140" t="s">
        <v>296</v>
      </c>
      <c r="H1342" s="141">
        <v>9</v>
      </c>
      <c r="I1342" s="142"/>
      <c r="J1342" s="143">
        <f t="shared" si="60"/>
        <v>0</v>
      </c>
      <c r="K1342" s="144"/>
      <c r="L1342" s="32"/>
      <c r="M1342" s="145" t="s">
        <v>1</v>
      </c>
      <c r="N1342" s="146" t="s">
        <v>39</v>
      </c>
      <c r="P1342" s="147">
        <f t="shared" si="61"/>
        <v>0</v>
      </c>
      <c r="Q1342" s="147">
        <v>1.6299999999999999E-3</v>
      </c>
      <c r="R1342" s="147">
        <f t="shared" si="62"/>
        <v>1.4669999999999999E-2</v>
      </c>
      <c r="S1342" s="147">
        <v>0</v>
      </c>
      <c r="T1342" s="148">
        <f t="shared" si="63"/>
        <v>0</v>
      </c>
      <c r="AR1342" s="149" t="s">
        <v>298</v>
      </c>
      <c r="AT1342" s="149" t="s">
        <v>201</v>
      </c>
      <c r="AU1342" s="149" t="s">
        <v>223</v>
      </c>
      <c r="AY1342" s="17" t="s">
        <v>199</v>
      </c>
      <c r="BE1342" s="150">
        <f t="shared" si="64"/>
        <v>0</v>
      </c>
      <c r="BF1342" s="150">
        <f t="shared" si="65"/>
        <v>0</v>
      </c>
      <c r="BG1342" s="150">
        <f t="shared" si="66"/>
        <v>0</v>
      </c>
      <c r="BH1342" s="150">
        <f t="shared" si="67"/>
        <v>0</v>
      </c>
      <c r="BI1342" s="150">
        <f t="shared" si="68"/>
        <v>0</v>
      </c>
      <c r="BJ1342" s="17" t="s">
        <v>86</v>
      </c>
      <c r="BK1342" s="150">
        <f t="shared" si="69"/>
        <v>0</v>
      </c>
      <c r="BL1342" s="17" t="s">
        <v>298</v>
      </c>
      <c r="BM1342" s="149" t="s">
        <v>3613</v>
      </c>
    </row>
    <row r="1343" spans="2:65" s="1" customFormat="1" ht="24.25" customHeight="1">
      <c r="B1343" s="32"/>
      <c r="C1343" s="137" t="s">
        <v>1648</v>
      </c>
      <c r="D1343" s="137" t="s">
        <v>201</v>
      </c>
      <c r="E1343" s="138" t="s">
        <v>1649</v>
      </c>
      <c r="F1343" s="139" t="s">
        <v>1650</v>
      </c>
      <c r="G1343" s="140" t="s">
        <v>264</v>
      </c>
      <c r="H1343" s="141">
        <v>2</v>
      </c>
      <c r="I1343" s="142"/>
      <c r="J1343" s="143">
        <f t="shared" si="60"/>
        <v>0</v>
      </c>
      <c r="K1343" s="144"/>
      <c r="L1343" s="32"/>
      <c r="M1343" s="145" t="s">
        <v>1</v>
      </c>
      <c r="N1343" s="146" t="s">
        <v>39</v>
      </c>
      <c r="P1343" s="147">
        <f t="shared" si="61"/>
        <v>0</v>
      </c>
      <c r="Q1343" s="147">
        <v>4.6000000000000001E-4</v>
      </c>
      <c r="R1343" s="147">
        <f t="shared" si="62"/>
        <v>9.2000000000000003E-4</v>
      </c>
      <c r="S1343" s="147">
        <v>0</v>
      </c>
      <c r="T1343" s="148">
        <f t="shared" si="63"/>
        <v>0</v>
      </c>
      <c r="AR1343" s="149" t="s">
        <v>298</v>
      </c>
      <c r="AT1343" s="149" t="s">
        <v>201</v>
      </c>
      <c r="AU1343" s="149" t="s">
        <v>223</v>
      </c>
      <c r="AY1343" s="17" t="s">
        <v>199</v>
      </c>
      <c r="BE1343" s="150">
        <f t="shared" si="64"/>
        <v>0</v>
      </c>
      <c r="BF1343" s="150">
        <f t="shared" si="65"/>
        <v>0</v>
      </c>
      <c r="BG1343" s="150">
        <f t="shared" si="66"/>
        <v>0</v>
      </c>
      <c r="BH1343" s="150">
        <f t="shared" si="67"/>
        <v>0</v>
      </c>
      <c r="BI1343" s="150">
        <f t="shared" si="68"/>
        <v>0</v>
      </c>
      <c r="BJ1343" s="17" t="s">
        <v>86</v>
      </c>
      <c r="BK1343" s="150">
        <f t="shared" si="69"/>
        <v>0</v>
      </c>
      <c r="BL1343" s="17" t="s">
        <v>298</v>
      </c>
      <c r="BM1343" s="149" t="s">
        <v>3614</v>
      </c>
    </row>
    <row r="1344" spans="2:65" s="1" customFormat="1" ht="24.25" customHeight="1">
      <c r="B1344" s="32"/>
      <c r="C1344" s="137" t="s">
        <v>1652</v>
      </c>
      <c r="D1344" s="137" t="s">
        <v>201</v>
      </c>
      <c r="E1344" s="138" t="s">
        <v>1653</v>
      </c>
      <c r="F1344" s="139" t="s">
        <v>1654</v>
      </c>
      <c r="G1344" s="140" t="s">
        <v>264</v>
      </c>
      <c r="H1344" s="141">
        <v>15</v>
      </c>
      <c r="I1344" s="142"/>
      <c r="J1344" s="143">
        <f t="shared" si="60"/>
        <v>0</v>
      </c>
      <c r="K1344" s="144"/>
      <c r="L1344" s="32"/>
      <c r="M1344" s="145" t="s">
        <v>1</v>
      </c>
      <c r="N1344" s="146" t="s">
        <v>39</v>
      </c>
      <c r="P1344" s="147">
        <f t="shared" si="61"/>
        <v>0</v>
      </c>
      <c r="Q1344" s="147">
        <v>7.1000000000000002E-4</v>
      </c>
      <c r="R1344" s="147">
        <f t="shared" si="62"/>
        <v>1.065E-2</v>
      </c>
      <c r="S1344" s="147">
        <v>0</v>
      </c>
      <c r="T1344" s="148">
        <f t="shared" si="63"/>
        <v>0</v>
      </c>
      <c r="AR1344" s="149" t="s">
        <v>298</v>
      </c>
      <c r="AT1344" s="149" t="s">
        <v>201</v>
      </c>
      <c r="AU1344" s="149" t="s">
        <v>223</v>
      </c>
      <c r="AY1344" s="17" t="s">
        <v>199</v>
      </c>
      <c r="BE1344" s="150">
        <f t="shared" si="64"/>
        <v>0</v>
      </c>
      <c r="BF1344" s="150">
        <f t="shared" si="65"/>
        <v>0</v>
      </c>
      <c r="BG1344" s="150">
        <f t="shared" si="66"/>
        <v>0</v>
      </c>
      <c r="BH1344" s="150">
        <f t="shared" si="67"/>
        <v>0</v>
      </c>
      <c r="BI1344" s="150">
        <f t="shared" si="68"/>
        <v>0</v>
      </c>
      <c r="BJ1344" s="17" t="s">
        <v>86</v>
      </c>
      <c r="BK1344" s="150">
        <f t="shared" si="69"/>
        <v>0</v>
      </c>
      <c r="BL1344" s="17" t="s">
        <v>298</v>
      </c>
      <c r="BM1344" s="149" t="s">
        <v>3615</v>
      </c>
    </row>
    <row r="1345" spans="2:65" s="1" customFormat="1" ht="24.25" customHeight="1">
      <c r="B1345" s="32"/>
      <c r="C1345" s="137" t="s">
        <v>1656</v>
      </c>
      <c r="D1345" s="137" t="s">
        <v>201</v>
      </c>
      <c r="E1345" s="138" t="s">
        <v>1657</v>
      </c>
      <c r="F1345" s="139" t="s">
        <v>1658</v>
      </c>
      <c r="G1345" s="140" t="s">
        <v>264</v>
      </c>
      <c r="H1345" s="141">
        <v>53</v>
      </c>
      <c r="I1345" s="142"/>
      <c r="J1345" s="143">
        <f t="shared" si="60"/>
        <v>0</v>
      </c>
      <c r="K1345" s="144"/>
      <c r="L1345" s="32"/>
      <c r="M1345" s="145" t="s">
        <v>1</v>
      </c>
      <c r="N1345" s="146" t="s">
        <v>39</v>
      </c>
      <c r="P1345" s="147">
        <f t="shared" si="61"/>
        <v>0</v>
      </c>
      <c r="Q1345" s="147">
        <v>1.25E-3</v>
      </c>
      <c r="R1345" s="147">
        <f t="shared" si="62"/>
        <v>6.6250000000000003E-2</v>
      </c>
      <c r="S1345" s="147">
        <v>0</v>
      </c>
      <c r="T1345" s="148">
        <f t="shared" si="63"/>
        <v>0</v>
      </c>
      <c r="AR1345" s="149" t="s">
        <v>298</v>
      </c>
      <c r="AT1345" s="149" t="s">
        <v>201</v>
      </c>
      <c r="AU1345" s="149" t="s">
        <v>223</v>
      </c>
      <c r="AY1345" s="17" t="s">
        <v>199</v>
      </c>
      <c r="BE1345" s="150">
        <f t="shared" si="64"/>
        <v>0</v>
      </c>
      <c r="BF1345" s="150">
        <f t="shared" si="65"/>
        <v>0</v>
      </c>
      <c r="BG1345" s="150">
        <f t="shared" si="66"/>
        <v>0</v>
      </c>
      <c r="BH1345" s="150">
        <f t="shared" si="67"/>
        <v>0</v>
      </c>
      <c r="BI1345" s="150">
        <f t="shared" si="68"/>
        <v>0</v>
      </c>
      <c r="BJ1345" s="17" t="s">
        <v>86</v>
      </c>
      <c r="BK1345" s="150">
        <f t="shared" si="69"/>
        <v>0</v>
      </c>
      <c r="BL1345" s="17" t="s">
        <v>298</v>
      </c>
      <c r="BM1345" s="149" t="s">
        <v>3616</v>
      </c>
    </row>
    <row r="1346" spans="2:65" s="1" customFormat="1" ht="24.25" customHeight="1">
      <c r="B1346" s="32"/>
      <c r="C1346" s="137" t="s">
        <v>1660</v>
      </c>
      <c r="D1346" s="137" t="s">
        <v>201</v>
      </c>
      <c r="E1346" s="138" t="s">
        <v>1661</v>
      </c>
      <c r="F1346" s="139" t="s">
        <v>1662</v>
      </c>
      <c r="G1346" s="140" t="s">
        <v>264</v>
      </c>
      <c r="H1346" s="141">
        <v>59</v>
      </c>
      <c r="I1346" s="142"/>
      <c r="J1346" s="143">
        <f t="shared" si="60"/>
        <v>0</v>
      </c>
      <c r="K1346" s="144"/>
      <c r="L1346" s="32"/>
      <c r="M1346" s="145" t="s">
        <v>1</v>
      </c>
      <c r="N1346" s="146" t="s">
        <v>39</v>
      </c>
      <c r="P1346" s="147">
        <f t="shared" si="61"/>
        <v>0</v>
      </c>
      <c r="Q1346" s="147">
        <v>1.6100000000000001E-3</v>
      </c>
      <c r="R1346" s="147">
        <f t="shared" si="62"/>
        <v>9.4990000000000005E-2</v>
      </c>
      <c r="S1346" s="147">
        <v>0</v>
      </c>
      <c r="T1346" s="148">
        <f t="shared" si="63"/>
        <v>0</v>
      </c>
      <c r="AR1346" s="149" t="s">
        <v>298</v>
      </c>
      <c r="AT1346" s="149" t="s">
        <v>201</v>
      </c>
      <c r="AU1346" s="149" t="s">
        <v>223</v>
      </c>
      <c r="AY1346" s="17" t="s">
        <v>199</v>
      </c>
      <c r="BE1346" s="150">
        <f t="shared" si="64"/>
        <v>0</v>
      </c>
      <c r="BF1346" s="150">
        <f t="shared" si="65"/>
        <v>0</v>
      </c>
      <c r="BG1346" s="150">
        <f t="shared" si="66"/>
        <v>0</v>
      </c>
      <c r="BH1346" s="150">
        <f t="shared" si="67"/>
        <v>0</v>
      </c>
      <c r="BI1346" s="150">
        <f t="shared" si="68"/>
        <v>0</v>
      </c>
      <c r="BJ1346" s="17" t="s">
        <v>86</v>
      </c>
      <c r="BK1346" s="150">
        <f t="shared" si="69"/>
        <v>0</v>
      </c>
      <c r="BL1346" s="17" t="s">
        <v>298</v>
      </c>
      <c r="BM1346" s="149" t="s">
        <v>3617</v>
      </c>
    </row>
    <row r="1347" spans="2:65" s="1" customFormat="1" ht="16.5" customHeight="1">
      <c r="B1347" s="32"/>
      <c r="C1347" s="137" t="s">
        <v>1664</v>
      </c>
      <c r="D1347" s="137" t="s">
        <v>201</v>
      </c>
      <c r="E1347" s="138" t="s">
        <v>1665</v>
      </c>
      <c r="F1347" s="139" t="s">
        <v>1666</v>
      </c>
      <c r="G1347" s="140" t="s">
        <v>264</v>
      </c>
      <c r="H1347" s="141">
        <v>129</v>
      </c>
      <c r="I1347" s="142"/>
      <c r="J1347" s="143">
        <f t="shared" si="60"/>
        <v>0</v>
      </c>
      <c r="K1347" s="144"/>
      <c r="L1347" s="32"/>
      <c r="M1347" s="145" t="s">
        <v>1</v>
      </c>
      <c r="N1347" s="146" t="s">
        <v>39</v>
      </c>
      <c r="P1347" s="147">
        <f t="shared" si="61"/>
        <v>0</v>
      </c>
      <c r="Q1347" s="147">
        <v>0</v>
      </c>
      <c r="R1347" s="147">
        <f t="shared" si="62"/>
        <v>0</v>
      </c>
      <c r="S1347" s="147">
        <v>0</v>
      </c>
      <c r="T1347" s="148">
        <f t="shared" si="63"/>
        <v>0</v>
      </c>
      <c r="AR1347" s="149" t="s">
        <v>298</v>
      </c>
      <c r="AT1347" s="149" t="s">
        <v>201</v>
      </c>
      <c r="AU1347" s="149" t="s">
        <v>223</v>
      </c>
      <c r="AY1347" s="17" t="s">
        <v>199</v>
      </c>
      <c r="BE1347" s="150">
        <f t="shared" si="64"/>
        <v>0</v>
      </c>
      <c r="BF1347" s="150">
        <f t="shared" si="65"/>
        <v>0</v>
      </c>
      <c r="BG1347" s="150">
        <f t="shared" si="66"/>
        <v>0</v>
      </c>
      <c r="BH1347" s="150">
        <f t="shared" si="67"/>
        <v>0</v>
      </c>
      <c r="BI1347" s="150">
        <f t="shared" si="68"/>
        <v>0</v>
      </c>
      <c r="BJ1347" s="17" t="s">
        <v>86</v>
      </c>
      <c r="BK1347" s="150">
        <f t="shared" si="69"/>
        <v>0</v>
      </c>
      <c r="BL1347" s="17" t="s">
        <v>298</v>
      </c>
      <c r="BM1347" s="149" t="s">
        <v>3618</v>
      </c>
    </row>
    <row r="1348" spans="2:65" s="1" customFormat="1" ht="33" customHeight="1">
      <c r="B1348" s="32"/>
      <c r="C1348" s="137" t="s">
        <v>1668</v>
      </c>
      <c r="D1348" s="137" t="s">
        <v>201</v>
      </c>
      <c r="E1348" s="138" t="s">
        <v>1669</v>
      </c>
      <c r="F1348" s="139" t="s">
        <v>1670</v>
      </c>
      <c r="G1348" s="140" t="s">
        <v>264</v>
      </c>
      <c r="H1348" s="141">
        <v>22</v>
      </c>
      <c r="I1348" s="142"/>
      <c r="J1348" s="143">
        <f t="shared" si="60"/>
        <v>0</v>
      </c>
      <c r="K1348" s="144"/>
      <c r="L1348" s="32"/>
      <c r="M1348" s="145" t="s">
        <v>1</v>
      </c>
      <c r="N1348" s="146" t="s">
        <v>39</v>
      </c>
      <c r="P1348" s="147">
        <f t="shared" si="61"/>
        <v>0</v>
      </c>
      <c r="Q1348" s="147">
        <v>1.8000000000000001E-4</v>
      </c>
      <c r="R1348" s="147">
        <f t="shared" si="62"/>
        <v>3.96E-3</v>
      </c>
      <c r="S1348" s="147">
        <v>0</v>
      </c>
      <c r="T1348" s="148">
        <f t="shared" si="63"/>
        <v>0</v>
      </c>
      <c r="AR1348" s="149" t="s">
        <v>298</v>
      </c>
      <c r="AT1348" s="149" t="s">
        <v>201</v>
      </c>
      <c r="AU1348" s="149" t="s">
        <v>223</v>
      </c>
      <c r="AY1348" s="17" t="s">
        <v>199</v>
      </c>
      <c r="BE1348" s="150">
        <f t="shared" si="64"/>
        <v>0</v>
      </c>
      <c r="BF1348" s="150">
        <f t="shared" si="65"/>
        <v>0</v>
      </c>
      <c r="BG1348" s="150">
        <f t="shared" si="66"/>
        <v>0</v>
      </c>
      <c r="BH1348" s="150">
        <f t="shared" si="67"/>
        <v>0</v>
      </c>
      <c r="BI1348" s="150">
        <f t="shared" si="68"/>
        <v>0</v>
      </c>
      <c r="BJ1348" s="17" t="s">
        <v>86</v>
      </c>
      <c r="BK1348" s="150">
        <f t="shared" si="69"/>
        <v>0</v>
      </c>
      <c r="BL1348" s="17" t="s">
        <v>298</v>
      </c>
      <c r="BM1348" s="149" t="s">
        <v>3619</v>
      </c>
    </row>
    <row r="1349" spans="2:65" s="1" customFormat="1" ht="24.25" customHeight="1">
      <c r="B1349" s="32"/>
      <c r="C1349" s="137" t="s">
        <v>1672</v>
      </c>
      <c r="D1349" s="137" t="s">
        <v>201</v>
      </c>
      <c r="E1349" s="138" t="s">
        <v>1673</v>
      </c>
      <c r="F1349" s="139" t="s">
        <v>1674</v>
      </c>
      <c r="G1349" s="140" t="s">
        <v>247</v>
      </c>
      <c r="H1349" s="141">
        <v>0.191</v>
      </c>
      <c r="I1349" s="142"/>
      <c r="J1349" s="143">
        <f t="shared" si="60"/>
        <v>0</v>
      </c>
      <c r="K1349" s="144"/>
      <c r="L1349" s="32"/>
      <c r="M1349" s="145" t="s">
        <v>1</v>
      </c>
      <c r="N1349" s="146" t="s">
        <v>39</v>
      </c>
      <c r="P1349" s="147">
        <f t="shared" si="61"/>
        <v>0</v>
      </c>
      <c r="Q1349" s="147">
        <v>0</v>
      </c>
      <c r="R1349" s="147">
        <f t="shared" si="62"/>
        <v>0</v>
      </c>
      <c r="S1349" s="147">
        <v>0</v>
      </c>
      <c r="T1349" s="148">
        <f t="shared" si="63"/>
        <v>0</v>
      </c>
      <c r="AR1349" s="149" t="s">
        <v>298</v>
      </c>
      <c r="AT1349" s="149" t="s">
        <v>201</v>
      </c>
      <c r="AU1349" s="149" t="s">
        <v>223</v>
      </c>
      <c r="AY1349" s="17" t="s">
        <v>199</v>
      </c>
      <c r="BE1349" s="150">
        <f t="shared" si="64"/>
        <v>0</v>
      </c>
      <c r="BF1349" s="150">
        <f t="shared" si="65"/>
        <v>0</v>
      </c>
      <c r="BG1349" s="150">
        <f t="shared" si="66"/>
        <v>0</v>
      </c>
      <c r="BH1349" s="150">
        <f t="shared" si="67"/>
        <v>0</v>
      </c>
      <c r="BI1349" s="150">
        <f t="shared" si="68"/>
        <v>0</v>
      </c>
      <c r="BJ1349" s="17" t="s">
        <v>86</v>
      </c>
      <c r="BK1349" s="150">
        <f t="shared" si="69"/>
        <v>0</v>
      </c>
      <c r="BL1349" s="17" t="s">
        <v>298</v>
      </c>
      <c r="BM1349" s="149" t="s">
        <v>3620</v>
      </c>
    </row>
    <row r="1350" spans="2:65" s="11" customFormat="1" ht="20.75" customHeight="1">
      <c r="B1350" s="125"/>
      <c r="D1350" s="126" t="s">
        <v>72</v>
      </c>
      <c r="E1350" s="135" t="s">
        <v>1676</v>
      </c>
      <c r="F1350" s="135" t="s">
        <v>1677</v>
      </c>
      <c r="I1350" s="128"/>
      <c r="J1350" s="136">
        <f>BK1350</f>
        <v>0</v>
      </c>
      <c r="L1350" s="125"/>
      <c r="M1350" s="130"/>
      <c r="P1350" s="131">
        <f>SUM(P1351:P1370)</f>
        <v>0</v>
      </c>
      <c r="R1350" s="131">
        <f>SUM(R1351:R1370)</f>
        <v>3.594E-2</v>
      </c>
      <c r="T1350" s="132">
        <f>SUM(T1351:T1370)</f>
        <v>0</v>
      </c>
      <c r="AR1350" s="126" t="s">
        <v>86</v>
      </c>
      <c r="AT1350" s="133" t="s">
        <v>72</v>
      </c>
      <c r="AU1350" s="133" t="s">
        <v>86</v>
      </c>
      <c r="AY1350" s="126" t="s">
        <v>199</v>
      </c>
      <c r="BK1350" s="134">
        <f>SUM(BK1351:BK1370)</f>
        <v>0</v>
      </c>
    </row>
    <row r="1351" spans="2:65" s="1" customFormat="1" ht="16.5" customHeight="1">
      <c r="B1351" s="32"/>
      <c r="C1351" s="137" t="s">
        <v>1678</v>
      </c>
      <c r="D1351" s="137" t="s">
        <v>201</v>
      </c>
      <c r="E1351" s="138" t="s">
        <v>1679</v>
      </c>
      <c r="F1351" s="139" t="s">
        <v>1680</v>
      </c>
      <c r="G1351" s="140" t="s">
        <v>296</v>
      </c>
      <c r="H1351" s="141">
        <v>1</v>
      </c>
      <c r="I1351" s="142"/>
      <c r="J1351" s="143">
        <f t="shared" ref="J1351:J1370" si="70">ROUND(I1351*H1351,2)</f>
        <v>0</v>
      </c>
      <c r="K1351" s="144"/>
      <c r="L1351" s="32"/>
      <c r="M1351" s="145" t="s">
        <v>1</v>
      </c>
      <c r="N1351" s="146" t="s">
        <v>39</v>
      </c>
      <c r="P1351" s="147">
        <f t="shared" ref="P1351:P1370" si="71">O1351*H1351</f>
        <v>0</v>
      </c>
      <c r="Q1351" s="147">
        <v>0</v>
      </c>
      <c r="R1351" s="147">
        <f t="shared" ref="R1351:R1370" si="72">Q1351*H1351</f>
        <v>0</v>
      </c>
      <c r="S1351" s="147">
        <v>0</v>
      </c>
      <c r="T1351" s="148">
        <f t="shared" ref="T1351:T1370" si="73">S1351*H1351</f>
        <v>0</v>
      </c>
      <c r="AR1351" s="149" t="s">
        <v>298</v>
      </c>
      <c r="AT1351" s="149" t="s">
        <v>201</v>
      </c>
      <c r="AU1351" s="149" t="s">
        <v>223</v>
      </c>
      <c r="AY1351" s="17" t="s">
        <v>199</v>
      </c>
      <c r="BE1351" s="150">
        <f t="shared" ref="BE1351:BE1370" si="74">IF(N1351="základní",J1351,0)</f>
        <v>0</v>
      </c>
      <c r="BF1351" s="150">
        <f t="shared" ref="BF1351:BF1370" si="75">IF(N1351="snížená",J1351,0)</f>
        <v>0</v>
      </c>
      <c r="BG1351" s="150">
        <f t="shared" ref="BG1351:BG1370" si="76">IF(N1351="zákl. přenesená",J1351,0)</f>
        <v>0</v>
      </c>
      <c r="BH1351" s="150">
        <f t="shared" ref="BH1351:BH1370" si="77">IF(N1351="sníž. přenesená",J1351,0)</f>
        <v>0</v>
      </c>
      <c r="BI1351" s="150">
        <f t="shared" ref="BI1351:BI1370" si="78">IF(N1351="nulová",J1351,0)</f>
        <v>0</v>
      </c>
      <c r="BJ1351" s="17" t="s">
        <v>86</v>
      </c>
      <c r="BK1351" s="150">
        <f t="shared" ref="BK1351:BK1370" si="79">ROUND(I1351*H1351,2)</f>
        <v>0</v>
      </c>
      <c r="BL1351" s="17" t="s">
        <v>298</v>
      </c>
      <c r="BM1351" s="149" t="s">
        <v>3621</v>
      </c>
    </row>
    <row r="1352" spans="2:65" s="1" customFormat="1" ht="24.25" customHeight="1">
      <c r="B1352" s="32"/>
      <c r="C1352" s="137" t="s">
        <v>1682</v>
      </c>
      <c r="D1352" s="137" t="s">
        <v>201</v>
      </c>
      <c r="E1352" s="138" t="s">
        <v>1683</v>
      </c>
      <c r="F1352" s="139" t="s">
        <v>1684</v>
      </c>
      <c r="G1352" s="140" t="s">
        <v>296</v>
      </c>
      <c r="H1352" s="141">
        <v>1</v>
      </c>
      <c r="I1352" s="142"/>
      <c r="J1352" s="143">
        <f t="shared" si="70"/>
        <v>0</v>
      </c>
      <c r="K1352" s="144"/>
      <c r="L1352" s="32"/>
      <c r="M1352" s="145" t="s">
        <v>1</v>
      </c>
      <c r="N1352" s="146" t="s">
        <v>39</v>
      </c>
      <c r="P1352" s="147">
        <f t="shared" si="71"/>
        <v>0</v>
      </c>
      <c r="Q1352" s="147">
        <v>0</v>
      </c>
      <c r="R1352" s="147">
        <f t="shared" si="72"/>
        <v>0</v>
      </c>
      <c r="S1352" s="147">
        <v>0</v>
      </c>
      <c r="T1352" s="148">
        <f t="shared" si="73"/>
        <v>0</v>
      </c>
      <c r="AR1352" s="149" t="s">
        <v>298</v>
      </c>
      <c r="AT1352" s="149" t="s">
        <v>201</v>
      </c>
      <c r="AU1352" s="149" t="s">
        <v>223</v>
      </c>
      <c r="AY1352" s="17" t="s">
        <v>199</v>
      </c>
      <c r="BE1352" s="150">
        <f t="shared" si="74"/>
        <v>0</v>
      </c>
      <c r="BF1352" s="150">
        <f t="shared" si="75"/>
        <v>0</v>
      </c>
      <c r="BG1352" s="150">
        <f t="shared" si="76"/>
        <v>0</v>
      </c>
      <c r="BH1352" s="150">
        <f t="shared" si="77"/>
        <v>0</v>
      </c>
      <c r="BI1352" s="150">
        <f t="shared" si="78"/>
        <v>0</v>
      </c>
      <c r="BJ1352" s="17" t="s">
        <v>86</v>
      </c>
      <c r="BK1352" s="150">
        <f t="shared" si="79"/>
        <v>0</v>
      </c>
      <c r="BL1352" s="17" t="s">
        <v>298</v>
      </c>
      <c r="BM1352" s="149" t="s">
        <v>3622</v>
      </c>
    </row>
    <row r="1353" spans="2:65" s="1" customFormat="1" ht="21.75" customHeight="1">
      <c r="B1353" s="32"/>
      <c r="C1353" s="137" t="s">
        <v>1686</v>
      </c>
      <c r="D1353" s="137" t="s">
        <v>201</v>
      </c>
      <c r="E1353" s="138" t="s">
        <v>1687</v>
      </c>
      <c r="F1353" s="139" t="s">
        <v>1688</v>
      </c>
      <c r="G1353" s="140" t="s">
        <v>296</v>
      </c>
      <c r="H1353" s="141">
        <v>9</v>
      </c>
      <c r="I1353" s="142"/>
      <c r="J1353" s="143">
        <f t="shared" si="70"/>
        <v>0</v>
      </c>
      <c r="K1353" s="144"/>
      <c r="L1353" s="32"/>
      <c r="M1353" s="145" t="s">
        <v>1</v>
      </c>
      <c r="N1353" s="146" t="s">
        <v>39</v>
      </c>
      <c r="P1353" s="147">
        <f t="shared" si="71"/>
        <v>0</v>
      </c>
      <c r="Q1353" s="147">
        <v>2.3000000000000001E-4</v>
      </c>
      <c r="R1353" s="147">
        <f t="shared" si="72"/>
        <v>2.0700000000000002E-3</v>
      </c>
      <c r="S1353" s="147">
        <v>0</v>
      </c>
      <c r="T1353" s="148">
        <f t="shared" si="73"/>
        <v>0</v>
      </c>
      <c r="AR1353" s="149" t="s">
        <v>298</v>
      </c>
      <c r="AT1353" s="149" t="s">
        <v>201</v>
      </c>
      <c r="AU1353" s="149" t="s">
        <v>223</v>
      </c>
      <c r="AY1353" s="17" t="s">
        <v>199</v>
      </c>
      <c r="BE1353" s="150">
        <f t="shared" si="74"/>
        <v>0</v>
      </c>
      <c r="BF1353" s="150">
        <f t="shared" si="75"/>
        <v>0</v>
      </c>
      <c r="BG1353" s="150">
        <f t="shared" si="76"/>
        <v>0</v>
      </c>
      <c r="BH1353" s="150">
        <f t="shared" si="77"/>
        <v>0</v>
      </c>
      <c r="BI1353" s="150">
        <f t="shared" si="78"/>
        <v>0</v>
      </c>
      <c r="BJ1353" s="17" t="s">
        <v>86</v>
      </c>
      <c r="BK1353" s="150">
        <f t="shared" si="79"/>
        <v>0</v>
      </c>
      <c r="BL1353" s="17" t="s">
        <v>298</v>
      </c>
      <c r="BM1353" s="149" t="s">
        <v>3623</v>
      </c>
    </row>
    <row r="1354" spans="2:65" s="1" customFormat="1" ht="21.75" customHeight="1">
      <c r="B1354" s="32"/>
      <c r="C1354" s="137" t="s">
        <v>1690</v>
      </c>
      <c r="D1354" s="137" t="s">
        <v>201</v>
      </c>
      <c r="E1354" s="138" t="s">
        <v>1691</v>
      </c>
      <c r="F1354" s="139" t="s">
        <v>1692</v>
      </c>
      <c r="G1354" s="140" t="s">
        <v>296</v>
      </c>
      <c r="H1354" s="141">
        <v>1</v>
      </c>
      <c r="I1354" s="142"/>
      <c r="J1354" s="143">
        <f t="shared" si="70"/>
        <v>0</v>
      </c>
      <c r="K1354" s="144"/>
      <c r="L1354" s="32"/>
      <c r="M1354" s="145" t="s">
        <v>1</v>
      </c>
      <c r="N1354" s="146" t="s">
        <v>39</v>
      </c>
      <c r="P1354" s="147">
        <f t="shared" si="71"/>
        <v>0</v>
      </c>
      <c r="Q1354" s="147">
        <v>5.2999999999999998E-4</v>
      </c>
      <c r="R1354" s="147">
        <f t="shared" si="72"/>
        <v>5.2999999999999998E-4</v>
      </c>
      <c r="S1354" s="147">
        <v>0</v>
      </c>
      <c r="T1354" s="148">
        <f t="shared" si="73"/>
        <v>0</v>
      </c>
      <c r="AR1354" s="149" t="s">
        <v>298</v>
      </c>
      <c r="AT1354" s="149" t="s">
        <v>201</v>
      </c>
      <c r="AU1354" s="149" t="s">
        <v>223</v>
      </c>
      <c r="AY1354" s="17" t="s">
        <v>199</v>
      </c>
      <c r="BE1354" s="150">
        <f t="shared" si="74"/>
        <v>0</v>
      </c>
      <c r="BF1354" s="150">
        <f t="shared" si="75"/>
        <v>0</v>
      </c>
      <c r="BG1354" s="150">
        <f t="shared" si="76"/>
        <v>0</v>
      </c>
      <c r="BH1354" s="150">
        <f t="shared" si="77"/>
        <v>0</v>
      </c>
      <c r="BI1354" s="150">
        <f t="shared" si="78"/>
        <v>0</v>
      </c>
      <c r="BJ1354" s="17" t="s">
        <v>86</v>
      </c>
      <c r="BK1354" s="150">
        <f t="shared" si="79"/>
        <v>0</v>
      </c>
      <c r="BL1354" s="17" t="s">
        <v>298</v>
      </c>
      <c r="BM1354" s="149" t="s">
        <v>3624</v>
      </c>
    </row>
    <row r="1355" spans="2:65" s="1" customFormat="1" ht="21.75" customHeight="1">
      <c r="B1355" s="32"/>
      <c r="C1355" s="137" t="s">
        <v>1694</v>
      </c>
      <c r="D1355" s="137" t="s">
        <v>201</v>
      </c>
      <c r="E1355" s="138" t="s">
        <v>1695</v>
      </c>
      <c r="F1355" s="139" t="s">
        <v>1696</v>
      </c>
      <c r="G1355" s="140" t="s">
        <v>296</v>
      </c>
      <c r="H1355" s="141">
        <v>1</v>
      </c>
      <c r="I1355" s="142"/>
      <c r="J1355" s="143">
        <f t="shared" si="70"/>
        <v>0</v>
      </c>
      <c r="K1355" s="144"/>
      <c r="L1355" s="32"/>
      <c r="M1355" s="145" t="s">
        <v>1</v>
      </c>
      <c r="N1355" s="146" t="s">
        <v>39</v>
      </c>
      <c r="P1355" s="147">
        <f t="shared" si="71"/>
        <v>0</v>
      </c>
      <c r="Q1355" s="147">
        <v>5.8E-4</v>
      </c>
      <c r="R1355" s="147">
        <f t="shared" si="72"/>
        <v>5.8E-4</v>
      </c>
      <c r="S1355" s="147">
        <v>0</v>
      </c>
      <c r="T1355" s="148">
        <f t="shared" si="73"/>
        <v>0</v>
      </c>
      <c r="AR1355" s="149" t="s">
        <v>298</v>
      </c>
      <c r="AT1355" s="149" t="s">
        <v>201</v>
      </c>
      <c r="AU1355" s="149" t="s">
        <v>223</v>
      </c>
      <c r="AY1355" s="17" t="s">
        <v>199</v>
      </c>
      <c r="BE1355" s="150">
        <f t="shared" si="74"/>
        <v>0</v>
      </c>
      <c r="BF1355" s="150">
        <f t="shared" si="75"/>
        <v>0</v>
      </c>
      <c r="BG1355" s="150">
        <f t="shared" si="76"/>
        <v>0</v>
      </c>
      <c r="BH1355" s="150">
        <f t="shared" si="77"/>
        <v>0</v>
      </c>
      <c r="BI1355" s="150">
        <f t="shared" si="78"/>
        <v>0</v>
      </c>
      <c r="BJ1355" s="17" t="s">
        <v>86</v>
      </c>
      <c r="BK1355" s="150">
        <f t="shared" si="79"/>
        <v>0</v>
      </c>
      <c r="BL1355" s="17" t="s">
        <v>298</v>
      </c>
      <c r="BM1355" s="149" t="s">
        <v>3625</v>
      </c>
    </row>
    <row r="1356" spans="2:65" s="1" customFormat="1" ht="24.25" customHeight="1">
      <c r="B1356" s="32"/>
      <c r="C1356" s="137" t="s">
        <v>1698</v>
      </c>
      <c r="D1356" s="137" t="s">
        <v>201</v>
      </c>
      <c r="E1356" s="138" t="s">
        <v>1699</v>
      </c>
      <c r="F1356" s="139" t="s">
        <v>1700</v>
      </c>
      <c r="G1356" s="140" t="s">
        <v>296</v>
      </c>
      <c r="H1356" s="141">
        <v>1</v>
      </c>
      <c r="I1356" s="142"/>
      <c r="J1356" s="143">
        <f t="shared" si="70"/>
        <v>0</v>
      </c>
      <c r="K1356" s="144"/>
      <c r="L1356" s="32"/>
      <c r="M1356" s="145" t="s">
        <v>1</v>
      </c>
      <c r="N1356" s="146" t="s">
        <v>39</v>
      </c>
      <c r="P1356" s="147">
        <f t="shared" si="71"/>
        <v>0</v>
      </c>
      <c r="Q1356" s="147">
        <v>2.5000000000000001E-4</v>
      </c>
      <c r="R1356" s="147">
        <f t="shared" si="72"/>
        <v>2.5000000000000001E-4</v>
      </c>
      <c r="S1356" s="147">
        <v>0</v>
      </c>
      <c r="T1356" s="148">
        <f t="shared" si="73"/>
        <v>0</v>
      </c>
      <c r="AR1356" s="149" t="s">
        <v>298</v>
      </c>
      <c r="AT1356" s="149" t="s">
        <v>201</v>
      </c>
      <c r="AU1356" s="149" t="s">
        <v>223</v>
      </c>
      <c r="AY1356" s="17" t="s">
        <v>199</v>
      </c>
      <c r="BE1356" s="150">
        <f t="shared" si="74"/>
        <v>0</v>
      </c>
      <c r="BF1356" s="150">
        <f t="shared" si="75"/>
        <v>0</v>
      </c>
      <c r="BG1356" s="150">
        <f t="shared" si="76"/>
        <v>0</v>
      </c>
      <c r="BH1356" s="150">
        <f t="shared" si="77"/>
        <v>0</v>
      </c>
      <c r="BI1356" s="150">
        <f t="shared" si="78"/>
        <v>0</v>
      </c>
      <c r="BJ1356" s="17" t="s">
        <v>86</v>
      </c>
      <c r="BK1356" s="150">
        <f t="shared" si="79"/>
        <v>0</v>
      </c>
      <c r="BL1356" s="17" t="s">
        <v>298</v>
      </c>
      <c r="BM1356" s="149" t="s">
        <v>3626</v>
      </c>
    </row>
    <row r="1357" spans="2:65" s="1" customFormat="1" ht="21.75" customHeight="1">
      <c r="B1357" s="32"/>
      <c r="C1357" s="137" t="s">
        <v>1702</v>
      </c>
      <c r="D1357" s="137" t="s">
        <v>201</v>
      </c>
      <c r="E1357" s="138" t="s">
        <v>1703</v>
      </c>
      <c r="F1357" s="139" t="s">
        <v>1704</v>
      </c>
      <c r="G1357" s="140" t="s">
        <v>296</v>
      </c>
      <c r="H1357" s="141">
        <v>1</v>
      </c>
      <c r="I1357" s="142"/>
      <c r="J1357" s="143">
        <f t="shared" si="70"/>
        <v>0</v>
      </c>
      <c r="K1357" s="144"/>
      <c r="L1357" s="32"/>
      <c r="M1357" s="145" t="s">
        <v>1</v>
      </c>
      <c r="N1357" s="146" t="s">
        <v>39</v>
      </c>
      <c r="P1357" s="147">
        <f t="shared" si="71"/>
        <v>0</v>
      </c>
      <c r="Q1357" s="147">
        <v>4.4000000000000002E-4</v>
      </c>
      <c r="R1357" s="147">
        <f t="shared" si="72"/>
        <v>4.4000000000000002E-4</v>
      </c>
      <c r="S1357" s="147">
        <v>0</v>
      </c>
      <c r="T1357" s="148">
        <f t="shared" si="73"/>
        <v>0</v>
      </c>
      <c r="AR1357" s="149" t="s">
        <v>298</v>
      </c>
      <c r="AT1357" s="149" t="s">
        <v>201</v>
      </c>
      <c r="AU1357" s="149" t="s">
        <v>223</v>
      </c>
      <c r="AY1357" s="17" t="s">
        <v>199</v>
      </c>
      <c r="BE1357" s="150">
        <f t="shared" si="74"/>
        <v>0</v>
      </c>
      <c r="BF1357" s="150">
        <f t="shared" si="75"/>
        <v>0</v>
      </c>
      <c r="BG1357" s="150">
        <f t="shared" si="76"/>
        <v>0</v>
      </c>
      <c r="BH1357" s="150">
        <f t="shared" si="77"/>
        <v>0</v>
      </c>
      <c r="BI1357" s="150">
        <f t="shared" si="78"/>
        <v>0</v>
      </c>
      <c r="BJ1357" s="17" t="s">
        <v>86</v>
      </c>
      <c r="BK1357" s="150">
        <f t="shared" si="79"/>
        <v>0</v>
      </c>
      <c r="BL1357" s="17" t="s">
        <v>298</v>
      </c>
      <c r="BM1357" s="149" t="s">
        <v>3627</v>
      </c>
    </row>
    <row r="1358" spans="2:65" s="1" customFormat="1" ht="24.25" customHeight="1">
      <c r="B1358" s="32"/>
      <c r="C1358" s="137" t="s">
        <v>1706</v>
      </c>
      <c r="D1358" s="137" t="s">
        <v>201</v>
      </c>
      <c r="E1358" s="138" t="s">
        <v>1707</v>
      </c>
      <c r="F1358" s="139" t="s">
        <v>1708</v>
      </c>
      <c r="G1358" s="140" t="s">
        <v>296</v>
      </c>
      <c r="H1358" s="141">
        <v>15</v>
      </c>
      <c r="I1358" s="142"/>
      <c r="J1358" s="143">
        <f t="shared" si="70"/>
        <v>0</v>
      </c>
      <c r="K1358" s="144"/>
      <c r="L1358" s="32"/>
      <c r="M1358" s="145" t="s">
        <v>1</v>
      </c>
      <c r="N1358" s="146" t="s">
        <v>39</v>
      </c>
      <c r="P1358" s="147">
        <f t="shared" si="71"/>
        <v>0</v>
      </c>
      <c r="Q1358" s="147">
        <v>2.2000000000000001E-4</v>
      </c>
      <c r="R1358" s="147">
        <f t="shared" si="72"/>
        <v>3.3E-3</v>
      </c>
      <c r="S1358" s="147">
        <v>0</v>
      </c>
      <c r="T1358" s="148">
        <f t="shared" si="73"/>
        <v>0</v>
      </c>
      <c r="AR1358" s="149" t="s">
        <v>298</v>
      </c>
      <c r="AT1358" s="149" t="s">
        <v>201</v>
      </c>
      <c r="AU1358" s="149" t="s">
        <v>223</v>
      </c>
      <c r="AY1358" s="17" t="s">
        <v>199</v>
      </c>
      <c r="BE1358" s="150">
        <f t="shared" si="74"/>
        <v>0</v>
      </c>
      <c r="BF1358" s="150">
        <f t="shared" si="75"/>
        <v>0</v>
      </c>
      <c r="BG1358" s="150">
        <f t="shared" si="76"/>
        <v>0</v>
      </c>
      <c r="BH1358" s="150">
        <f t="shared" si="77"/>
        <v>0</v>
      </c>
      <c r="BI1358" s="150">
        <f t="shared" si="78"/>
        <v>0</v>
      </c>
      <c r="BJ1358" s="17" t="s">
        <v>86</v>
      </c>
      <c r="BK1358" s="150">
        <f t="shared" si="79"/>
        <v>0</v>
      </c>
      <c r="BL1358" s="17" t="s">
        <v>298</v>
      </c>
      <c r="BM1358" s="149" t="s">
        <v>3628</v>
      </c>
    </row>
    <row r="1359" spans="2:65" s="1" customFormat="1" ht="24.25" customHeight="1">
      <c r="B1359" s="32"/>
      <c r="C1359" s="137" t="s">
        <v>1710</v>
      </c>
      <c r="D1359" s="137" t="s">
        <v>201</v>
      </c>
      <c r="E1359" s="138" t="s">
        <v>1711</v>
      </c>
      <c r="F1359" s="139" t="s">
        <v>1712</v>
      </c>
      <c r="G1359" s="140" t="s">
        <v>296</v>
      </c>
      <c r="H1359" s="141">
        <v>1</v>
      </c>
      <c r="I1359" s="142"/>
      <c r="J1359" s="143">
        <f t="shared" si="70"/>
        <v>0</v>
      </c>
      <c r="K1359" s="144"/>
      <c r="L1359" s="32"/>
      <c r="M1359" s="145" t="s">
        <v>1</v>
      </c>
      <c r="N1359" s="146" t="s">
        <v>39</v>
      </c>
      <c r="P1359" s="147">
        <f t="shared" si="71"/>
        <v>0</v>
      </c>
      <c r="Q1359" s="147">
        <v>3.3E-4</v>
      </c>
      <c r="R1359" s="147">
        <f t="shared" si="72"/>
        <v>3.3E-4</v>
      </c>
      <c r="S1359" s="147">
        <v>0</v>
      </c>
      <c r="T1359" s="148">
        <f t="shared" si="73"/>
        <v>0</v>
      </c>
      <c r="AR1359" s="149" t="s">
        <v>298</v>
      </c>
      <c r="AT1359" s="149" t="s">
        <v>201</v>
      </c>
      <c r="AU1359" s="149" t="s">
        <v>223</v>
      </c>
      <c r="AY1359" s="17" t="s">
        <v>199</v>
      </c>
      <c r="BE1359" s="150">
        <f t="shared" si="74"/>
        <v>0</v>
      </c>
      <c r="BF1359" s="150">
        <f t="shared" si="75"/>
        <v>0</v>
      </c>
      <c r="BG1359" s="150">
        <f t="shared" si="76"/>
        <v>0</v>
      </c>
      <c r="BH1359" s="150">
        <f t="shared" si="77"/>
        <v>0</v>
      </c>
      <c r="BI1359" s="150">
        <f t="shared" si="78"/>
        <v>0</v>
      </c>
      <c r="BJ1359" s="17" t="s">
        <v>86</v>
      </c>
      <c r="BK1359" s="150">
        <f t="shared" si="79"/>
        <v>0</v>
      </c>
      <c r="BL1359" s="17" t="s">
        <v>298</v>
      </c>
      <c r="BM1359" s="149" t="s">
        <v>3629</v>
      </c>
    </row>
    <row r="1360" spans="2:65" s="1" customFormat="1" ht="24.25" customHeight="1">
      <c r="B1360" s="32"/>
      <c r="C1360" s="137" t="s">
        <v>1714</v>
      </c>
      <c r="D1360" s="137" t="s">
        <v>201</v>
      </c>
      <c r="E1360" s="138" t="s">
        <v>1715</v>
      </c>
      <c r="F1360" s="139" t="s">
        <v>1716</v>
      </c>
      <c r="G1360" s="140" t="s">
        <v>296</v>
      </c>
      <c r="H1360" s="141">
        <v>1</v>
      </c>
      <c r="I1360" s="142"/>
      <c r="J1360" s="143">
        <f t="shared" si="70"/>
        <v>0</v>
      </c>
      <c r="K1360" s="144"/>
      <c r="L1360" s="32"/>
      <c r="M1360" s="145" t="s">
        <v>1</v>
      </c>
      <c r="N1360" s="146" t="s">
        <v>39</v>
      </c>
      <c r="P1360" s="147">
        <f t="shared" si="71"/>
        <v>0</v>
      </c>
      <c r="Q1360" s="147">
        <v>5.6999999999999998E-4</v>
      </c>
      <c r="R1360" s="147">
        <f t="shared" si="72"/>
        <v>5.6999999999999998E-4</v>
      </c>
      <c r="S1360" s="147">
        <v>0</v>
      </c>
      <c r="T1360" s="148">
        <f t="shared" si="73"/>
        <v>0</v>
      </c>
      <c r="AR1360" s="149" t="s">
        <v>298</v>
      </c>
      <c r="AT1360" s="149" t="s">
        <v>201</v>
      </c>
      <c r="AU1360" s="149" t="s">
        <v>223</v>
      </c>
      <c r="AY1360" s="17" t="s">
        <v>199</v>
      </c>
      <c r="BE1360" s="150">
        <f t="shared" si="74"/>
        <v>0</v>
      </c>
      <c r="BF1360" s="150">
        <f t="shared" si="75"/>
        <v>0</v>
      </c>
      <c r="BG1360" s="150">
        <f t="shared" si="76"/>
        <v>0</v>
      </c>
      <c r="BH1360" s="150">
        <f t="shared" si="77"/>
        <v>0</v>
      </c>
      <c r="BI1360" s="150">
        <f t="shared" si="78"/>
        <v>0</v>
      </c>
      <c r="BJ1360" s="17" t="s">
        <v>86</v>
      </c>
      <c r="BK1360" s="150">
        <f t="shared" si="79"/>
        <v>0</v>
      </c>
      <c r="BL1360" s="17" t="s">
        <v>298</v>
      </c>
      <c r="BM1360" s="149" t="s">
        <v>3630</v>
      </c>
    </row>
    <row r="1361" spans="2:65" s="1" customFormat="1" ht="24.25" customHeight="1">
      <c r="B1361" s="32"/>
      <c r="C1361" s="137" t="s">
        <v>1718</v>
      </c>
      <c r="D1361" s="137" t="s">
        <v>201</v>
      </c>
      <c r="E1361" s="138" t="s">
        <v>1719</v>
      </c>
      <c r="F1361" s="139" t="s">
        <v>1720</v>
      </c>
      <c r="G1361" s="140" t="s">
        <v>296</v>
      </c>
      <c r="H1361" s="141">
        <v>1</v>
      </c>
      <c r="I1361" s="142"/>
      <c r="J1361" s="143">
        <f t="shared" si="70"/>
        <v>0</v>
      </c>
      <c r="K1361" s="144"/>
      <c r="L1361" s="32"/>
      <c r="M1361" s="145" t="s">
        <v>1</v>
      </c>
      <c r="N1361" s="146" t="s">
        <v>39</v>
      </c>
      <c r="P1361" s="147">
        <f t="shared" si="71"/>
        <v>0</v>
      </c>
      <c r="Q1361" s="147">
        <v>1.14E-3</v>
      </c>
      <c r="R1361" s="147">
        <f t="shared" si="72"/>
        <v>1.14E-3</v>
      </c>
      <c r="S1361" s="147">
        <v>0</v>
      </c>
      <c r="T1361" s="148">
        <f t="shared" si="73"/>
        <v>0</v>
      </c>
      <c r="AR1361" s="149" t="s">
        <v>298</v>
      </c>
      <c r="AT1361" s="149" t="s">
        <v>201</v>
      </c>
      <c r="AU1361" s="149" t="s">
        <v>223</v>
      </c>
      <c r="AY1361" s="17" t="s">
        <v>199</v>
      </c>
      <c r="BE1361" s="150">
        <f t="shared" si="74"/>
        <v>0</v>
      </c>
      <c r="BF1361" s="150">
        <f t="shared" si="75"/>
        <v>0</v>
      </c>
      <c r="BG1361" s="150">
        <f t="shared" si="76"/>
        <v>0</v>
      </c>
      <c r="BH1361" s="150">
        <f t="shared" si="77"/>
        <v>0</v>
      </c>
      <c r="BI1361" s="150">
        <f t="shared" si="78"/>
        <v>0</v>
      </c>
      <c r="BJ1361" s="17" t="s">
        <v>86</v>
      </c>
      <c r="BK1361" s="150">
        <f t="shared" si="79"/>
        <v>0</v>
      </c>
      <c r="BL1361" s="17" t="s">
        <v>298</v>
      </c>
      <c r="BM1361" s="149" t="s">
        <v>3631</v>
      </c>
    </row>
    <row r="1362" spans="2:65" s="1" customFormat="1" ht="21.75" customHeight="1">
      <c r="B1362" s="32"/>
      <c r="C1362" s="137" t="s">
        <v>1722</v>
      </c>
      <c r="D1362" s="137" t="s">
        <v>201</v>
      </c>
      <c r="E1362" s="138" t="s">
        <v>1723</v>
      </c>
      <c r="F1362" s="139" t="s">
        <v>1724</v>
      </c>
      <c r="G1362" s="140" t="s">
        <v>296</v>
      </c>
      <c r="H1362" s="141">
        <v>8</v>
      </c>
      <c r="I1362" s="142"/>
      <c r="J1362" s="143">
        <f t="shared" si="70"/>
        <v>0</v>
      </c>
      <c r="K1362" s="144"/>
      <c r="L1362" s="32"/>
      <c r="M1362" s="145" t="s">
        <v>1</v>
      </c>
      <c r="N1362" s="146" t="s">
        <v>39</v>
      </c>
      <c r="P1362" s="147">
        <f t="shared" si="71"/>
        <v>0</v>
      </c>
      <c r="Q1362" s="147">
        <v>3.4000000000000002E-4</v>
      </c>
      <c r="R1362" s="147">
        <f t="shared" si="72"/>
        <v>2.7200000000000002E-3</v>
      </c>
      <c r="S1362" s="147">
        <v>0</v>
      </c>
      <c r="T1362" s="148">
        <f t="shared" si="73"/>
        <v>0</v>
      </c>
      <c r="AR1362" s="149" t="s">
        <v>298</v>
      </c>
      <c r="AT1362" s="149" t="s">
        <v>201</v>
      </c>
      <c r="AU1362" s="149" t="s">
        <v>223</v>
      </c>
      <c r="AY1362" s="17" t="s">
        <v>199</v>
      </c>
      <c r="BE1362" s="150">
        <f t="shared" si="74"/>
        <v>0</v>
      </c>
      <c r="BF1362" s="150">
        <f t="shared" si="75"/>
        <v>0</v>
      </c>
      <c r="BG1362" s="150">
        <f t="shared" si="76"/>
        <v>0</v>
      </c>
      <c r="BH1362" s="150">
        <f t="shared" si="77"/>
        <v>0</v>
      </c>
      <c r="BI1362" s="150">
        <f t="shared" si="78"/>
        <v>0</v>
      </c>
      <c r="BJ1362" s="17" t="s">
        <v>86</v>
      </c>
      <c r="BK1362" s="150">
        <f t="shared" si="79"/>
        <v>0</v>
      </c>
      <c r="BL1362" s="17" t="s">
        <v>298</v>
      </c>
      <c r="BM1362" s="149" t="s">
        <v>3632</v>
      </c>
    </row>
    <row r="1363" spans="2:65" s="1" customFormat="1" ht="21.75" customHeight="1">
      <c r="B1363" s="32"/>
      <c r="C1363" s="137" t="s">
        <v>1726</v>
      </c>
      <c r="D1363" s="137" t="s">
        <v>201</v>
      </c>
      <c r="E1363" s="138" t="s">
        <v>1727</v>
      </c>
      <c r="F1363" s="139" t="s">
        <v>1728</v>
      </c>
      <c r="G1363" s="140" t="s">
        <v>296</v>
      </c>
      <c r="H1363" s="141">
        <v>13</v>
      </c>
      <c r="I1363" s="142"/>
      <c r="J1363" s="143">
        <f t="shared" si="70"/>
        <v>0</v>
      </c>
      <c r="K1363" s="144"/>
      <c r="L1363" s="32"/>
      <c r="M1363" s="145" t="s">
        <v>1</v>
      </c>
      <c r="N1363" s="146" t="s">
        <v>39</v>
      </c>
      <c r="P1363" s="147">
        <f t="shared" si="71"/>
        <v>0</v>
      </c>
      <c r="Q1363" s="147">
        <v>5.0000000000000001E-4</v>
      </c>
      <c r="R1363" s="147">
        <f t="shared" si="72"/>
        <v>6.5000000000000006E-3</v>
      </c>
      <c r="S1363" s="147">
        <v>0</v>
      </c>
      <c r="T1363" s="148">
        <f t="shared" si="73"/>
        <v>0</v>
      </c>
      <c r="AR1363" s="149" t="s">
        <v>298</v>
      </c>
      <c r="AT1363" s="149" t="s">
        <v>201</v>
      </c>
      <c r="AU1363" s="149" t="s">
        <v>223</v>
      </c>
      <c r="AY1363" s="17" t="s">
        <v>199</v>
      </c>
      <c r="BE1363" s="150">
        <f t="shared" si="74"/>
        <v>0</v>
      </c>
      <c r="BF1363" s="150">
        <f t="shared" si="75"/>
        <v>0</v>
      </c>
      <c r="BG1363" s="150">
        <f t="shared" si="76"/>
        <v>0</v>
      </c>
      <c r="BH1363" s="150">
        <f t="shared" si="77"/>
        <v>0</v>
      </c>
      <c r="BI1363" s="150">
        <f t="shared" si="78"/>
        <v>0</v>
      </c>
      <c r="BJ1363" s="17" t="s">
        <v>86</v>
      </c>
      <c r="BK1363" s="150">
        <f t="shared" si="79"/>
        <v>0</v>
      </c>
      <c r="BL1363" s="17" t="s">
        <v>298</v>
      </c>
      <c r="BM1363" s="149" t="s">
        <v>3633</v>
      </c>
    </row>
    <row r="1364" spans="2:65" s="1" customFormat="1" ht="24.25" customHeight="1">
      <c r="B1364" s="32"/>
      <c r="C1364" s="137" t="s">
        <v>1730</v>
      </c>
      <c r="D1364" s="137" t="s">
        <v>201</v>
      </c>
      <c r="E1364" s="138" t="s">
        <v>1731</v>
      </c>
      <c r="F1364" s="139" t="s">
        <v>1732</v>
      </c>
      <c r="G1364" s="140" t="s">
        <v>296</v>
      </c>
      <c r="H1364" s="141">
        <v>6</v>
      </c>
      <c r="I1364" s="142"/>
      <c r="J1364" s="143">
        <f t="shared" si="70"/>
        <v>0</v>
      </c>
      <c r="K1364" s="144"/>
      <c r="L1364" s="32"/>
      <c r="M1364" s="145" t="s">
        <v>1</v>
      </c>
      <c r="N1364" s="146" t="s">
        <v>39</v>
      </c>
      <c r="P1364" s="147">
        <f t="shared" si="71"/>
        <v>0</v>
      </c>
      <c r="Q1364" s="147">
        <v>6.9999999999999999E-4</v>
      </c>
      <c r="R1364" s="147">
        <f t="shared" si="72"/>
        <v>4.1999999999999997E-3</v>
      </c>
      <c r="S1364" s="147">
        <v>0</v>
      </c>
      <c r="T1364" s="148">
        <f t="shared" si="73"/>
        <v>0</v>
      </c>
      <c r="AR1364" s="149" t="s">
        <v>298</v>
      </c>
      <c r="AT1364" s="149" t="s">
        <v>201</v>
      </c>
      <c r="AU1364" s="149" t="s">
        <v>223</v>
      </c>
      <c r="AY1364" s="17" t="s">
        <v>199</v>
      </c>
      <c r="BE1364" s="150">
        <f t="shared" si="74"/>
        <v>0</v>
      </c>
      <c r="BF1364" s="150">
        <f t="shared" si="75"/>
        <v>0</v>
      </c>
      <c r="BG1364" s="150">
        <f t="shared" si="76"/>
        <v>0</v>
      </c>
      <c r="BH1364" s="150">
        <f t="shared" si="77"/>
        <v>0</v>
      </c>
      <c r="BI1364" s="150">
        <f t="shared" si="78"/>
        <v>0</v>
      </c>
      <c r="BJ1364" s="17" t="s">
        <v>86</v>
      </c>
      <c r="BK1364" s="150">
        <f t="shared" si="79"/>
        <v>0</v>
      </c>
      <c r="BL1364" s="17" t="s">
        <v>298</v>
      </c>
      <c r="BM1364" s="149" t="s">
        <v>3634</v>
      </c>
    </row>
    <row r="1365" spans="2:65" s="1" customFormat="1" ht="24.25" customHeight="1">
      <c r="B1365" s="32"/>
      <c r="C1365" s="137" t="s">
        <v>1734</v>
      </c>
      <c r="D1365" s="137" t="s">
        <v>201</v>
      </c>
      <c r="E1365" s="138" t="s">
        <v>1735</v>
      </c>
      <c r="F1365" s="139" t="s">
        <v>1736</v>
      </c>
      <c r="G1365" s="140" t="s">
        <v>296</v>
      </c>
      <c r="H1365" s="141">
        <v>2</v>
      </c>
      <c r="I1365" s="142"/>
      <c r="J1365" s="143">
        <f t="shared" si="70"/>
        <v>0</v>
      </c>
      <c r="K1365" s="144"/>
      <c r="L1365" s="32"/>
      <c r="M1365" s="145" t="s">
        <v>1</v>
      </c>
      <c r="N1365" s="146" t="s">
        <v>39</v>
      </c>
      <c r="P1365" s="147">
        <f t="shared" si="71"/>
        <v>0</v>
      </c>
      <c r="Q1365" s="147">
        <v>1.4499999999999999E-3</v>
      </c>
      <c r="R1365" s="147">
        <f t="shared" si="72"/>
        <v>2.8999999999999998E-3</v>
      </c>
      <c r="S1365" s="147">
        <v>0</v>
      </c>
      <c r="T1365" s="148">
        <f t="shared" si="73"/>
        <v>0</v>
      </c>
      <c r="AR1365" s="149" t="s">
        <v>298</v>
      </c>
      <c r="AT1365" s="149" t="s">
        <v>201</v>
      </c>
      <c r="AU1365" s="149" t="s">
        <v>223</v>
      </c>
      <c r="AY1365" s="17" t="s">
        <v>199</v>
      </c>
      <c r="BE1365" s="150">
        <f t="shared" si="74"/>
        <v>0</v>
      </c>
      <c r="BF1365" s="150">
        <f t="shared" si="75"/>
        <v>0</v>
      </c>
      <c r="BG1365" s="150">
        <f t="shared" si="76"/>
        <v>0</v>
      </c>
      <c r="BH1365" s="150">
        <f t="shared" si="77"/>
        <v>0</v>
      </c>
      <c r="BI1365" s="150">
        <f t="shared" si="78"/>
        <v>0</v>
      </c>
      <c r="BJ1365" s="17" t="s">
        <v>86</v>
      </c>
      <c r="BK1365" s="150">
        <f t="shared" si="79"/>
        <v>0</v>
      </c>
      <c r="BL1365" s="17" t="s">
        <v>298</v>
      </c>
      <c r="BM1365" s="149" t="s">
        <v>3635</v>
      </c>
    </row>
    <row r="1366" spans="2:65" s="1" customFormat="1" ht="38" customHeight="1">
      <c r="B1366" s="32"/>
      <c r="C1366" s="137" t="s">
        <v>1738</v>
      </c>
      <c r="D1366" s="137" t="s">
        <v>201</v>
      </c>
      <c r="E1366" s="138" t="s">
        <v>1739</v>
      </c>
      <c r="F1366" s="139" t="s">
        <v>1740</v>
      </c>
      <c r="G1366" s="140" t="s">
        <v>296</v>
      </c>
      <c r="H1366" s="141">
        <v>2</v>
      </c>
      <c r="I1366" s="142"/>
      <c r="J1366" s="143">
        <f t="shared" si="70"/>
        <v>0</v>
      </c>
      <c r="K1366" s="144"/>
      <c r="L1366" s="32"/>
      <c r="M1366" s="145" t="s">
        <v>1</v>
      </c>
      <c r="N1366" s="146" t="s">
        <v>39</v>
      </c>
      <c r="P1366" s="147">
        <f t="shared" si="71"/>
        <v>0</v>
      </c>
      <c r="Q1366" s="147">
        <v>1.47E-3</v>
      </c>
      <c r="R1366" s="147">
        <f t="shared" si="72"/>
        <v>2.9399999999999999E-3</v>
      </c>
      <c r="S1366" s="147">
        <v>0</v>
      </c>
      <c r="T1366" s="148">
        <f t="shared" si="73"/>
        <v>0</v>
      </c>
      <c r="AR1366" s="149" t="s">
        <v>298</v>
      </c>
      <c r="AT1366" s="149" t="s">
        <v>201</v>
      </c>
      <c r="AU1366" s="149" t="s">
        <v>223</v>
      </c>
      <c r="AY1366" s="17" t="s">
        <v>199</v>
      </c>
      <c r="BE1366" s="150">
        <f t="shared" si="74"/>
        <v>0</v>
      </c>
      <c r="BF1366" s="150">
        <f t="shared" si="75"/>
        <v>0</v>
      </c>
      <c r="BG1366" s="150">
        <f t="shared" si="76"/>
        <v>0</v>
      </c>
      <c r="BH1366" s="150">
        <f t="shared" si="77"/>
        <v>0</v>
      </c>
      <c r="BI1366" s="150">
        <f t="shared" si="78"/>
        <v>0</v>
      </c>
      <c r="BJ1366" s="17" t="s">
        <v>86</v>
      </c>
      <c r="BK1366" s="150">
        <f t="shared" si="79"/>
        <v>0</v>
      </c>
      <c r="BL1366" s="17" t="s">
        <v>298</v>
      </c>
      <c r="BM1366" s="149" t="s">
        <v>3636</v>
      </c>
    </row>
    <row r="1367" spans="2:65" s="1" customFormat="1" ht="24.25" customHeight="1">
      <c r="B1367" s="32"/>
      <c r="C1367" s="137" t="s">
        <v>1742</v>
      </c>
      <c r="D1367" s="137" t="s">
        <v>201</v>
      </c>
      <c r="E1367" s="138" t="s">
        <v>1743</v>
      </c>
      <c r="F1367" s="139" t="s">
        <v>1744</v>
      </c>
      <c r="G1367" s="140" t="s">
        <v>296</v>
      </c>
      <c r="H1367" s="141">
        <v>4</v>
      </c>
      <c r="I1367" s="142"/>
      <c r="J1367" s="143">
        <f t="shared" si="70"/>
        <v>0</v>
      </c>
      <c r="K1367" s="144"/>
      <c r="L1367" s="32"/>
      <c r="M1367" s="145" t="s">
        <v>1</v>
      </c>
      <c r="N1367" s="146" t="s">
        <v>39</v>
      </c>
      <c r="P1367" s="147">
        <f t="shared" si="71"/>
        <v>0</v>
      </c>
      <c r="Q1367" s="147">
        <v>5.1999999999999995E-4</v>
      </c>
      <c r="R1367" s="147">
        <f t="shared" si="72"/>
        <v>2.0799999999999998E-3</v>
      </c>
      <c r="S1367" s="147">
        <v>0</v>
      </c>
      <c r="T1367" s="148">
        <f t="shared" si="73"/>
        <v>0</v>
      </c>
      <c r="AR1367" s="149" t="s">
        <v>298</v>
      </c>
      <c r="AT1367" s="149" t="s">
        <v>201</v>
      </c>
      <c r="AU1367" s="149" t="s">
        <v>223</v>
      </c>
      <c r="AY1367" s="17" t="s">
        <v>199</v>
      </c>
      <c r="BE1367" s="150">
        <f t="shared" si="74"/>
        <v>0</v>
      </c>
      <c r="BF1367" s="150">
        <f t="shared" si="75"/>
        <v>0</v>
      </c>
      <c r="BG1367" s="150">
        <f t="shared" si="76"/>
        <v>0</v>
      </c>
      <c r="BH1367" s="150">
        <f t="shared" si="77"/>
        <v>0</v>
      </c>
      <c r="BI1367" s="150">
        <f t="shared" si="78"/>
        <v>0</v>
      </c>
      <c r="BJ1367" s="17" t="s">
        <v>86</v>
      </c>
      <c r="BK1367" s="150">
        <f t="shared" si="79"/>
        <v>0</v>
      </c>
      <c r="BL1367" s="17" t="s">
        <v>298</v>
      </c>
      <c r="BM1367" s="149" t="s">
        <v>3637</v>
      </c>
    </row>
    <row r="1368" spans="2:65" s="1" customFormat="1" ht="24.25" customHeight="1">
      <c r="B1368" s="32"/>
      <c r="C1368" s="137" t="s">
        <v>1746</v>
      </c>
      <c r="D1368" s="137" t="s">
        <v>201</v>
      </c>
      <c r="E1368" s="138" t="s">
        <v>1278</v>
      </c>
      <c r="F1368" s="139" t="s">
        <v>1279</v>
      </c>
      <c r="G1368" s="140" t="s">
        <v>296</v>
      </c>
      <c r="H1368" s="141">
        <v>2</v>
      </c>
      <c r="I1368" s="142"/>
      <c r="J1368" s="143">
        <f t="shared" si="70"/>
        <v>0</v>
      </c>
      <c r="K1368" s="144"/>
      <c r="L1368" s="32"/>
      <c r="M1368" s="145" t="s">
        <v>1</v>
      </c>
      <c r="N1368" s="146" t="s">
        <v>39</v>
      </c>
      <c r="P1368" s="147">
        <f t="shared" si="71"/>
        <v>0</v>
      </c>
      <c r="Q1368" s="147">
        <v>1.47E-3</v>
      </c>
      <c r="R1368" s="147">
        <f t="shared" si="72"/>
        <v>2.9399999999999999E-3</v>
      </c>
      <c r="S1368" s="147">
        <v>0</v>
      </c>
      <c r="T1368" s="148">
        <f t="shared" si="73"/>
        <v>0</v>
      </c>
      <c r="AR1368" s="149" t="s">
        <v>298</v>
      </c>
      <c r="AT1368" s="149" t="s">
        <v>201</v>
      </c>
      <c r="AU1368" s="149" t="s">
        <v>223</v>
      </c>
      <c r="AY1368" s="17" t="s">
        <v>199</v>
      </c>
      <c r="BE1368" s="150">
        <f t="shared" si="74"/>
        <v>0</v>
      </c>
      <c r="BF1368" s="150">
        <f t="shared" si="75"/>
        <v>0</v>
      </c>
      <c r="BG1368" s="150">
        <f t="shared" si="76"/>
        <v>0</v>
      </c>
      <c r="BH1368" s="150">
        <f t="shared" si="77"/>
        <v>0</v>
      </c>
      <c r="BI1368" s="150">
        <f t="shared" si="78"/>
        <v>0</v>
      </c>
      <c r="BJ1368" s="17" t="s">
        <v>86</v>
      </c>
      <c r="BK1368" s="150">
        <f t="shared" si="79"/>
        <v>0</v>
      </c>
      <c r="BL1368" s="17" t="s">
        <v>298</v>
      </c>
      <c r="BM1368" s="149" t="s">
        <v>3638</v>
      </c>
    </row>
    <row r="1369" spans="2:65" s="1" customFormat="1" ht="24.25" customHeight="1">
      <c r="B1369" s="32"/>
      <c r="C1369" s="137" t="s">
        <v>1748</v>
      </c>
      <c r="D1369" s="137" t="s">
        <v>201</v>
      </c>
      <c r="E1369" s="138" t="s">
        <v>1749</v>
      </c>
      <c r="F1369" s="139" t="s">
        <v>1750</v>
      </c>
      <c r="G1369" s="140" t="s">
        <v>296</v>
      </c>
      <c r="H1369" s="141">
        <v>7</v>
      </c>
      <c r="I1369" s="142"/>
      <c r="J1369" s="143">
        <f t="shared" si="70"/>
        <v>0</v>
      </c>
      <c r="K1369" s="144"/>
      <c r="L1369" s="32"/>
      <c r="M1369" s="145" t="s">
        <v>1</v>
      </c>
      <c r="N1369" s="146" t="s">
        <v>39</v>
      </c>
      <c r="P1369" s="147">
        <f t="shared" si="71"/>
        <v>0</v>
      </c>
      <c r="Q1369" s="147">
        <v>3.5E-4</v>
      </c>
      <c r="R1369" s="147">
        <f t="shared" si="72"/>
        <v>2.4499999999999999E-3</v>
      </c>
      <c r="S1369" s="147">
        <v>0</v>
      </c>
      <c r="T1369" s="148">
        <f t="shared" si="73"/>
        <v>0</v>
      </c>
      <c r="AR1369" s="149" t="s">
        <v>298</v>
      </c>
      <c r="AT1369" s="149" t="s">
        <v>201</v>
      </c>
      <c r="AU1369" s="149" t="s">
        <v>223</v>
      </c>
      <c r="AY1369" s="17" t="s">
        <v>199</v>
      </c>
      <c r="BE1369" s="150">
        <f t="shared" si="74"/>
        <v>0</v>
      </c>
      <c r="BF1369" s="150">
        <f t="shared" si="75"/>
        <v>0</v>
      </c>
      <c r="BG1369" s="150">
        <f t="shared" si="76"/>
        <v>0</v>
      </c>
      <c r="BH1369" s="150">
        <f t="shared" si="77"/>
        <v>0</v>
      </c>
      <c r="BI1369" s="150">
        <f t="shared" si="78"/>
        <v>0</v>
      </c>
      <c r="BJ1369" s="17" t="s">
        <v>86</v>
      </c>
      <c r="BK1369" s="150">
        <f t="shared" si="79"/>
        <v>0</v>
      </c>
      <c r="BL1369" s="17" t="s">
        <v>298</v>
      </c>
      <c r="BM1369" s="149" t="s">
        <v>3639</v>
      </c>
    </row>
    <row r="1370" spans="2:65" s="1" customFormat="1" ht="21.75" customHeight="1">
      <c r="B1370" s="32"/>
      <c r="C1370" s="137" t="s">
        <v>1752</v>
      </c>
      <c r="D1370" s="137" t="s">
        <v>201</v>
      </c>
      <c r="E1370" s="138" t="s">
        <v>1753</v>
      </c>
      <c r="F1370" s="139" t="s">
        <v>1754</v>
      </c>
      <c r="G1370" s="140" t="s">
        <v>247</v>
      </c>
      <c r="H1370" s="141">
        <v>3.5999999999999997E-2</v>
      </c>
      <c r="I1370" s="142"/>
      <c r="J1370" s="143">
        <f t="shared" si="70"/>
        <v>0</v>
      </c>
      <c r="K1370" s="144"/>
      <c r="L1370" s="32"/>
      <c r="M1370" s="145" t="s">
        <v>1</v>
      </c>
      <c r="N1370" s="146" t="s">
        <v>39</v>
      </c>
      <c r="P1370" s="147">
        <f t="shared" si="71"/>
        <v>0</v>
      </c>
      <c r="Q1370" s="147">
        <v>0</v>
      </c>
      <c r="R1370" s="147">
        <f t="shared" si="72"/>
        <v>0</v>
      </c>
      <c r="S1370" s="147">
        <v>0</v>
      </c>
      <c r="T1370" s="148">
        <f t="shared" si="73"/>
        <v>0</v>
      </c>
      <c r="AR1370" s="149" t="s">
        <v>298</v>
      </c>
      <c r="AT1370" s="149" t="s">
        <v>201</v>
      </c>
      <c r="AU1370" s="149" t="s">
        <v>223</v>
      </c>
      <c r="AY1370" s="17" t="s">
        <v>199</v>
      </c>
      <c r="BE1370" s="150">
        <f t="shared" si="74"/>
        <v>0</v>
      </c>
      <c r="BF1370" s="150">
        <f t="shared" si="75"/>
        <v>0</v>
      </c>
      <c r="BG1370" s="150">
        <f t="shared" si="76"/>
        <v>0</v>
      </c>
      <c r="BH1370" s="150">
        <f t="shared" si="77"/>
        <v>0</v>
      </c>
      <c r="BI1370" s="150">
        <f t="shared" si="78"/>
        <v>0</v>
      </c>
      <c r="BJ1370" s="17" t="s">
        <v>86</v>
      </c>
      <c r="BK1370" s="150">
        <f t="shared" si="79"/>
        <v>0</v>
      </c>
      <c r="BL1370" s="17" t="s">
        <v>298</v>
      </c>
      <c r="BM1370" s="149" t="s">
        <v>3640</v>
      </c>
    </row>
    <row r="1371" spans="2:65" s="11" customFormat="1" ht="20.75" customHeight="1">
      <c r="B1371" s="125"/>
      <c r="D1371" s="126" t="s">
        <v>72</v>
      </c>
      <c r="E1371" s="135" t="s">
        <v>1756</v>
      </c>
      <c r="F1371" s="135" t="s">
        <v>1757</v>
      </c>
      <c r="I1371" s="128"/>
      <c r="J1371" s="136">
        <f>BK1371</f>
        <v>0</v>
      </c>
      <c r="L1371" s="125"/>
      <c r="M1371" s="130"/>
      <c r="P1371" s="131">
        <f>SUM(P1372:P1379)</f>
        <v>0</v>
      </c>
      <c r="R1371" s="131">
        <f>SUM(R1372:R1379)</f>
        <v>9.2120000000000007E-2</v>
      </c>
      <c r="T1371" s="132">
        <f>SUM(T1372:T1379)</f>
        <v>0</v>
      </c>
      <c r="AR1371" s="126" t="s">
        <v>86</v>
      </c>
      <c r="AT1371" s="133" t="s">
        <v>72</v>
      </c>
      <c r="AU1371" s="133" t="s">
        <v>86</v>
      </c>
      <c r="AY1371" s="126" t="s">
        <v>199</v>
      </c>
      <c r="BK1371" s="134">
        <f>SUM(BK1372:BK1379)</f>
        <v>0</v>
      </c>
    </row>
    <row r="1372" spans="2:65" s="1" customFormat="1" ht="24.25" customHeight="1">
      <c r="B1372" s="32"/>
      <c r="C1372" s="137" t="s">
        <v>1758</v>
      </c>
      <c r="D1372" s="137" t="s">
        <v>201</v>
      </c>
      <c r="E1372" s="138" t="s">
        <v>1759</v>
      </c>
      <c r="F1372" s="139" t="s">
        <v>1760</v>
      </c>
      <c r="G1372" s="140" t="s">
        <v>296</v>
      </c>
      <c r="H1372" s="141">
        <v>7</v>
      </c>
      <c r="I1372" s="142"/>
      <c r="J1372" s="143">
        <f t="shared" ref="J1372:J1379" si="80">ROUND(I1372*H1372,2)</f>
        <v>0</v>
      </c>
      <c r="K1372" s="144"/>
      <c r="L1372" s="32"/>
      <c r="M1372" s="145" t="s">
        <v>1</v>
      </c>
      <c r="N1372" s="146" t="s">
        <v>39</v>
      </c>
      <c r="P1372" s="147">
        <f t="shared" ref="P1372:P1379" si="81">O1372*H1372</f>
        <v>0</v>
      </c>
      <c r="Q1372" s="147">
        <v>1.2500000000000001E-2</v>
      </c>
      <c r="R1372" s="147">
        <f t="shared" ref="R1372:R1379" si="82">Q1372*H1372</f>
        <v>8.7500000000000008E-2</v>
      </c>
      <c r="S1372" s="147">
        <v>0</v>
      </c>
      <c r="T1372" s="148">
        <f t="shared" ref="T1372:T1379" si="83">S1372*H1372</f>
        <v>0</v>
      </c>
      <c r="AR1372" s="149" t="s">
        <v>298</v>
      </c>
      <c r="AT1372" s="149" t="s">
        <v>201</v>
      </c>
      <c r="AU1372" s="149" t="s">
        <v>223</v>
      </c>
      <c r="AY1372" s="17" t="s">
        <v>199</v>
      </c>
      <c r="BE1372" s="150">
        <f t="shared" ref="BE1372:BE1379" si="84">IF(N1372="základní",J1372,0)</f>
        <v>0</v>
      </c>
      <c r="BF1372" s="150">
        <f t="shared" ref="BF1372:BF1379" si="85">IF(N1372="snížená",J1372,0)</f>
        <v>0</v>
      </c>
      <c r="BG1372" s="150">
        <f t="shared" ref="BG1372:BG1379" si="86">IF(N1372="zákl. přenesená",J1372,0)</f>
        <v>0</v>
      </c>
      <c r="BH1372" s="150">
        <f t="shared" ref="BH1372:BH1379" si="87">IF(N1372="sníž. přenesená",J1372,0)</f>
        <v>0</v>
      </c>
      <c r="BI1372" s="150">
        <f t="shared" ref="BI1372:BI1379" si="88">IF(N1372="nulová",J1372,0)</f>
        <v>0</v>
      </c>
      <c r="BJ1372" s="17" t="s">
        <v>86</v>
      </c>
      <c r="BK1372" s="150">
        <f t="shared" ref="BK1372:BK1379" si="89">ROUND(I1372*H1372,2)</f>
        <v>0</v>
      </c>
      <c r="BL1372" s="17" t="s">
        <v>298</v>
      </c>
      <c r="BM1372" s="149" t="s">
        <v>3641</v>
      </c>
    </row>
    <row r="1373" spans="2:65" s="1" customFormat="1" ht="24.25" customHeight="1">
      <c r="B1373" s="32"/>
      <c r="C1373" s="137" t="s">
        <v>1762</v>
      </c>
      <c r="D1373" s="137" t="s">
        <v>201</v>
      </c>
      <c r="E1373" s="138" t="s">
        <v>1763</v>
      </c>
      <c r="F1373" s="139" t="s">
        <v>1764</v>
      </c>
      <c r="G1373" s="140" t="s">
        <v>296</v>
      </c>
      <c r="H1373" s="141">
        <v>7</v>
      </c>
      <c r="I1373" s="142"/>
      <c r="J1373" s="143">
        <f t="shared" si="80"/>
        <v>0</v>
      </c>
      <c r="K1373" s="144"/>
      <c r="L1373" s="32"/>
      <c r="M1373" s="145" t="s">
        <v>1</v>
      </c>
      <c r="N1373" s="146" t="s">
        <v>39</v>
      </c>
      <c r="P1373" s="147">
        <f t="shared" si="81"/>
        <v>0</v>
      </c>
      <c r="Q1373" s="147">
        <v>0</v>
      </c>
      <c r="R1373" s="147">
        <f t="shared" si="82"/>
        <v>0</v>
      </c>
      <c r="S1373" s="147">
        <v>0</v>
      </c>
      <c r="T1373" s="148">
        <f t="shared" si="83"/>
        <v>0</v>
      </c>
      <c r="AR1373" s="149" t="s">
        <v>298</v>
      </c>
      <c r="AT1373" s="149" t="s">
        <v>201</v>
      </c>
      <c r="AU1373" s="149" t="s">
        <v>223</v>
      </c>
      <c r="AY1373" s="17" t="s">
        <v>199</v>
      </c>
      <c r="BE1373" s="150">
        <f t="shared" si="84"/>
        <v>0</v>
      </c>
      <c r="BF1373" s="150">
        <f t="shared" si="85"/>
        <v>0</v>
      </c>
      <c r="BG1373" s="150">
        <f t="shared" si="86"/>
        <v>0</v>
      </c>
      <c r="BH1373" s="150">
        <f t="shared" si="87"/>
        <v>0</v>
      </c>
      <c r="BI1373" s="150">
        <f t="shared" si="88"/>
        <v>0</v>
      </c>
      <c r="BJ1373" s="17" t="s">
        <v>86</v>
      </c>
      <c r="BK1373" s="150">
        <f t="shared" si="89"/>
        <v>0</v>
      </c>
      <c r="BL1373" s="17" t="s">
        <v>298</v>
      </c>
      <c r="BM1373" s="149" t="s">
        <v>3642</v>
      </c>
    </row>
    <row r="1374" spans="2:65" s="1" customFormat="1" ht="16.5" customHeight="1">
      <c r="B1374" s="32"/>
      <c r="C1374" s="137" t="s">
        <v>1766</v>
      </c>
      <c r="D1374" s="137" t="s">
        <v>201</v>
      </c>
      <c r="E1374" s="138" t="s">
        <v>1767</v>
      </c>
      <c r="F1374" s="139" t="s">
        <v>1768</v>
      </c>
      <c r="G1374" s="140" t="s">
        <v>296</v>
      </c>
      <c r="H1374" s="141">
        <v>7</v>
      </c>
      <c r="I1374" s="142"/>
      <c r="J1374" s="143">
        <f t="shared" si="80"/>
        <v>0</v>
      </c>
      <c r="K1374" s="144"/>
      <c r="L1374" s="32"/>
      <c r="M1374" s="145" t="s">
        <v>1</v>
      </c>
      <c r="N1374" s="146" t="s">
        <v>39</v>
      </c>
      <c r="P1374" s="147">
        <f t="shared" si="81"/>
        <v>0</v>
      </c>
      <c r="Q1374" s="147">
        <v>0</v>
      </c>
      <c r="R1374" s="147">
        <f t="shared" si="82"/>
        <v>0</v>
      </c>
      <c r="S1374" s="147">
        <v>0</v>
      </c>
      <c r="T1374" s="148">
        <f t="shared" si="83"/>
        <v>0</v>
      </c>
      <c r="AR1374" s="149" t="s">
        <v>298</v>
      </c>
      <c r="AT1374" s="149" t="s">
        <v>201</v>
      </c>
      <c r="AU1374" s="149" t="s">
        <v>223</v>
      </c>
      <c r="AY1374" s="17" t="s">
        <v>199</v>
      </c>
      <c r="BE1374" s="150">
        <f t="shared" si="84"/>
        <v>0</v>
      </c>
      <c r="BF1374" s="150">
        <f t="shared" si="85"/>
        <v>0</v>
      </c>
      <c r="BG1374" s="150">
        <f t="shared" si="86"/>
        <v>0</v>
      </c>
      <c r="BH1374" s="150">
        <f t="shared" si="87"/>
        <v>0</v>
      </c>
      <c r="BI1374" s="150">
        <f t="shared" si="88"/>
        <v>0</v>
      </c>
      <c r="BJ1374" s="17" t="s">
        <v>86</v>
      </c>
      <c r="BK1374" s="150">
        <f t="shared" si="89"/>
        <v>0</v>
      </c>
      <c r="BL1374" s="17" t="s">
        <v>298</v>
      </c>
      <c r="BM1374" s="149" t="s">
        <v>3643</v>
      </c>
    </row>
    <row r="1375" spans="2:65" s="1" customFormat="1" ht="33" customHeight="1">
      <c r="B1375" s="32"/>
      <c r="C1375" s="137" t="s">
        <v>1770</v>
      </c>
      <c r="D1375" s="137" t="s">
        <v>201</v>
      </c>
      <c r="E1375" s="138" t="s">
        <v>1771</v>
      </c>
      <c r="F1375" s="139" t="s">
        <v>1772</v>
      </c>
      <c r="G1375" s="140" t="s">
        <v>296</v>
      </c>
      <c r="H1375" s="141">
        <v>7</v>
      </c>
      <c r="I1375" s="142"/>
      <c r="J1375" s="143">
        <f t="shared" si="80"/>
        <v>0</v>
      </c>
      <c r="K1375" s="144"/>
      <c r="L1375" s="32"/>
      <c r="M1375" s="145" t="s">
        <v>1</v>
      </c>
      <c r="N1375" s="146" t="s">
        <v>39</v>
      </c>
      <c r="P1375" s="147">
        <f t="shared" si="81"/>
        <v>0</v>
      </c>
      <c r="Q1375" s="147">
        <v>6.6E-4</v>
      </c>
      <c r="R1375" s="147">
        <f t="shared" si="82"/>
        <v>4.62E-3</v>
      </c>
      <c r="S1375" s="147">
        <v>0</v>
      </c>
      <c r="T1375" s="148">
        <f t="shared" si="83"/>
        <v>0</v>
      </c>
      <c r="AR1375" s="149" t="s">
        <v>298</v>
      </c>
      <c r="AT1375" s="149" t="s">
        <v>201</v>
      </c>
      <c r="AU1375" s="149" t="s">
        <v>223</v>
      </c>
      <c r="AY1375" s="17" t="s">
        <v>199</v>
      </c>
      <c r="BE1375" s="150">
        <f t="shared" si="84"/>
        <v>0</v>
      </c>
      <c r="BF1375" s="150">
        <f t="shared" si="85"/>
        <v>0</v>
      </c>
      <c r="BG1375" s="150">
        <f t="shared" si="86"/>
        <v>0</v>
      </c>
      <c r="BH1375" s="150">
        <f t="shared" si="87"/>
        <v>0</v>
      </c>
      <c r="BI1375" s="150">
        <f t="shared" si="88"/>
        <v>0</v>
      </c>
      <c r="BJ1375" s="17" t="s">
        <v>86</v>
      </c>
      <c r="BK1375" s="150">
        <f t="shared" si="89"/>
        <v>0</v>
      </c>
      <c r="BL1375" s="17" t="s">
        <v>298</v>
      </c>
      <c r="BM1375" s="149" t="s">
        <v>3644</v>
      </c>
    </row>
    <row r="1376" spans="2:65" s="1" customFormat="1" ht="24.25" customHeight="1">
      <c r="B1376" s="32"/>
      <c r="C1376" s="137" t="s">
        <v>1774</v>
      </c>
      <c r="D1376" s="137" t="s">
        <v>201</v>
      </c>
      <c r="E1376" s="138" t="s">
        <v>1775</v>
      </c>
      <c r="F1376" s="139" t="s">
        <v>1776</v>
      </c>
      <c r="G1376" s="140" t="s">
        <v>247</v>
      </c>
      <c r="H1376" s="141">
        <v>9.1999999999999998E-2</v>
      </c>
      <c r="I1376" s="142"/>
      <c r="J1376" s="143">
        <f t="shared" si="80"/>
        <v>0</v>
      </c>
      <c r="K1376" s="144"/>
      <c r="L1376" s="32"/>
      <c r="M1376" s="145" t="s">
        <v>1</v>
      </c>
      <c r="N1376" s="146" t="s">
        <v>39</v>
      </c>
      <c r="P1376" s="147">
        <f t="shared" si="81"/>
        <v>0</v>
      </c>
      <c r="Q1376" s="147">
        <v>0</v>
      </c>
      <c r="R1376" s="147">
        <f t="shared" si="82"/>
        <v>0</v>
      </c>
      <c r="S1376" s="147">
        <v>0</v>
      </c>
      <c r="T1376" s="148">
        <f t="shared" si="83"/>
        <v>0</v>
      </c>
      <c r="AR1376" s="149" t="s">
        <v>298</v>
      </c>
      <c r="AT1376" s="149" t="s">
        <v>201</v>
      </c>
      <c r="AU1376" s="149" t="s">
        <v>223</v>
      </c>
      <c r="AY1376" s="17" t="s">
        <v>199</v>
      </c>
      <c r="BE1376" s="150">
        <f t="shared" si="84"/>
        <v>0</v>
      </c>
      <c r="BF1376" s="150">
        <f t="shared" si="85"/>
        <v>0</v>
      </c>
      <c r="BG1376" s="150">
        <f t="shared" si="86"/>
        <v>0</v>
      </c>
      <c r="BH1376" s="150">
        <f t="shared" si="87"/>
        <v>0</v>
      </c>
      <c r="BI1376" s="150">
        <f t="shared" si="88"/>
        <v>0</v>
      </c>
      <c r="BJ1376" s="17" t="s">
        <v>86</v>
      </c>
      <c r="BK1376" s="150">
        <f t="shared" si="89"/>
        <v>0</v>
      </c>
      <c r="BL1376" s="17" t="s">
        <v>298</v>
      </c>
      <c r="BM1376" s="149" t="s">
        <v>3645</v>
      </c>
    </row>
    <row r="1377" spans="2:65" s="1" customFormat="1" ht="24.25" customHeight="1">
      <c r="B1377" s="32"/>
      <c r="C1377" s="137" t="s">
        <v>1778</v>
      </c>
      <c r="D1377" s="137" t="s">
        <v>201</v>
      </c>
      <c r="E1377" s="138" t="s">
        <v>1779</v>
      </c>
      <c r="F1377" s="139" t="s">
        <v>1780</v>
      </c>
      <c r="G1377" s="140" t="s">
        <v>296</v>
      </c>
      <c r="H1377" s="141">
        <v>2</v>
      </c>
      <c r="I1377" s="142"/>
      <c r="J1377" s="143">
        <f t="shared" si="80"/>
        <v>0</v>
      </c>
      <c r="K1377" s="144"/>
      <c r="L1377" s="32"/>
      <c r="M1377" s="145" t="s">
        <v>1</v>
      </c>
      <c r="N1377" s="146" t="s">
        <v>39</v>
      </c>
      <c r="P1377" s="147">
        <f t="shared" si="81"/>
        <v>0</v>
      </c>
      <c r="Q1377" s="147">
        <v>0</v>
      </c>
      <c r="R1377" s="147">
        <f t="shared" si="82"/>
        <v>0</v>
      </c>
      <c r="S1377" s="147">
        <v>0</v>
      </c>
      <c r="T1377" s="148">
        <f t="shared" si="83"/>
        <v>0</v>
      </c>
      <c r="AR1377" s="149" t="s">
        <v>298</v>
      </c>
      <c r="AT1377" s="149" t="s">
        <v>201</v>
      </c>
      <c r="AU1377" s="149" t="s">
        <v>223</v>
      </c>
      <c r="AY1377" s="17" t="s">
        <v>199</v>
      </c>
      <c r="BE1377" s="150">
        <f t="shared" si="84"/>
        <v>0</v>
      </c>
      <c r="BF1377" s="150">
        <f t="shared" si="85"/>
        <v>0</v>
      </c>
      <c r="BG1377" s="150">
        <f t="shared" si="86"/>
        <v>0</v>
      </c>
      <c r="BH1377" s="150">
        <f t="shared" si="87"/>
        <v>0</v>
      </c>
      <c r="BI1377" s="150">
        <f t="shared" si="88"/>
        <v>0</v>
      </c>
      <c r="BJ1377" s="17" t="s">
        <v>86</v>
      </c>
      <c r="BK1377" s="150">
        <f t="shared" si="89"/>
        <v>0</v>
      </c>
      <c r="BL1377" s="17" t="s">
        <v>298</v>
      </c>
      <c r="BM1377" s="149" t="s">
        <v>3646</v>
      </c>
    </row>
    <row r="1378" spans="2:65" s="1" customFormat="1" ht="16.5" customHeight="1">
      <c r="B1378" s="32"/>
      <c r="C1378" s="137" t="s">
        <v>1782</v>
      </c>
      <c r="D1378" s="137" t="s">
        <v>201</v>
      </c>
      <c r="E1378" s="138" t="s">
        <v>1783</v>
      </c>
      <c r="F1378" s="139" t="s">
        <v>1784</v>
      </c>
      <c r="G1378" s="140" t="s">
        <v>296</v>
      </c>
      <c r="H1378" s="141">
        <v>1</v>
      </c>
      <c r="I1378" s="142"/>
      <c r="J1378" s="143">
        <f t="shared" si="80"/>
        <v>0</v>
      </c>
      <c r="K1378" s="144"/>
      <c r="L1378" s="32"/>
      <c r="M1378" s="145" t="s">
        <v>1</v>
      </c>
      <c r="N1378" s="146" t="s">
        <v>39</v>
      </c>
      <c r="P1378" s="147">
        <f t="shared" si="81"/>
        <v>0</v>
      </c>
      <c r="Q1378" s="147">
        <v>0</v>
      </c>
      <c r="R1378" s="147">
        <f t="shared" si="82"/>
        <v>0</v>
      </c>
      <c r="S1378" s="147">
        <v>0</v>
      </c>
      <c r="T1378" s="148">
        <f t="shared" si="83"/>
        <v>0</v>
      </c>
      <c r="AR1378" s="149" t="s">
        <v>298</v>
      </c>
      <c r="AT1378" s="149" t="s">
        <v>201</v>
      </c>
      <c r="AU1378" s="149" t="s">
        <v>223</v>
      </c>
      <c r="AY1378" s="17" t="s">
        <v>199</v>
      </c>
      <c r="BE1378" s="150">
        <f t="shared" si="84"/>
        <v>0</v>
      </c>
      <c r="BF1378" s="150">
        <f t="shared" si="85"/>
        <v>0</v>
      </c>
      <c r="BG1378" s="150">
        <f t="shared" si="86"/>
        <v>0</v>
      </c>
      <c r="BH1378" s="150">
        <f t="shared" si="87"/>
        <v>0</v>
      </c>
      <c r="BI1378" s="150">
        <f t="shared" si="88"/>
        <v>0</v>
      </c>
      <c r="BJ1378" s="17" t="s">
        <v>86</v>
      </c>
      <c r="BK1378" s="150">
        <f t="shared" si="89"/>
        <v>0</v>
      </c>
      <c r="BL1378" s="17" t="s">
        <v>298</v>
      </c>
      <c r="BM1378" s="149" t="s">
        <v>3647</v>
      </c>
    </row>
    <row r="1379" spans="2:65" s="1" customFormat="1" ht="21.75" customHeight="1">
      <c r="B1379" s="32"/>
      <c r="C1379" s="137" t="s">
        <v>1786</v>
      </c>
      <c r="D1379" s="137" t="s">
        <v>201</v>
      </c>
      <c r="E1379" s="138" t="s">
        <v>1787</v>
      </c>
      <c r="F1379" s="139" t="s">
        <v>1788</v>
      </c>
      <c r="G1379" s="140" t="s">
        <v>247</v>
      </c>
      <c r="H1379" s="141">
        <v>0.56100000000000005</v>
      </c>
      <c r="I1379" s="142"/>
      <c r="J1379" s="143">
        <f t="shared" si="80"/>
        <v>0</v>
      </c>
      <c r="K1379" s="144"/>
      <c r="L1379" s="32"/>
      <c r="M1379" s="145" t="s">
        <v>1</v>
      </c>
      <c r="N1379" s="146" t="s">
        <v>39</v>
      </c>
      <c r="P1379" s="147">
        <f t="shared" si="81"/>
        <v>0</v>
      </c>
      <c r="Q1379" s="147">
        <v>0</v>
      </c>
      <c r="R1379" s="147">
        <f t="shared" si="82"/>
        <v>0</v>
      </c>
      <c r="S1379" s="147">
        <v>0</v>
      </c>
      <c r="T1379" s="148">
        <f t="shared" si="83"/>
        <v>0</v>
      </c>
      <c r="AR1379" s="149" t="s">
        <v>298</v>
      </c>
      <c r="AT1379" s="149" t="s">
        <v>201</v>
      </c>
      <c r="AU1379" s="149" t="s">
        <v>223</v>
      </c>
      <c r="AY1379" s="17" t="s">
        <v>199</v>
      </c>
      <c r="BE1379" s="150">
        <f t="shared" si="84"/>
        <v>0</v>
      </c>
      <c r="BF1379" s="150">
        <f t="shared" si="85"/>
        <v>0</v>
      </c>
      <c r="BG1379" s="150">
        <f t="shared" si="86"/>
        <v>0</v>
      </c>
      <c r="BH1379" s="150">
        <f t="shared" si="87"/>
        <v>0</v>
      </c>
      <c r="BI1379" s="150">
        <f t="shared" si="88"/>
        <v>0</v>
      </c>
      <c r="BJ1379" s="17" t="s">
        <v>86</v>
      </c>
      <c r="BK1379" s="150">
        <f t="shared" si="89"/>
        <v>0</v>
      </c>
      <c r="BL1379" s="17" t="s">
        <v>298</v>
      </c>
      <c r="BM1379" s="149" t="s">
        <v>3648</v>
      </c>
    </row>
    <row r="1380" spans="2:65" s="11" customFormat="1" ht="20.75" customHeight="1">
      <c r="B1380" s="125"/>
      <c r="D1380" s="126" t="s">
        <v>72</v>
      </c>
      <c r="E1380" s="135" t="s">
        <v>1790</v>
      </c>
      <c r="F1380" s="135" t="s">
        <v>1791</v>
      </c>
      <c r="I1380" s="128"/>
      <c r="J1380" s="136">
        <f>BK1380</f>
        <v>0</v>
      </c>
      <c r="L1380" s="125"/>
      <c r="M1380" s="130"/>
      <c r="P1380" s="131">
        <f>SUM(P1381:P1391)</f>
        <v>0</v>
      </c>
      <c r="R1380" s="131">
        <f>SUM(R1381:R1391)</f>
        <v>0.64576</v>
      </c>
      <c r="T1380" s="132">
        <f>SUM(T1381:T1391)</f>
        <v>0</v>
      </c>
      <c r="AR1380" s="126" t="s">
        <v>86</v>
      </c>
      <c r="AT1380" s="133" t="s">
        <v>72</v>
      </c>
      <c r="AU1380" s="133" t="s">
        <v>86</v>
      </c>
      <c r="AY1380" s="126" t="s">
        <v>199</v>
      </c>
      <c r="BK1380" s="134">
        <f>SUM(BK1381:BK1391)</f>
        <v>0</v>
      </c>
    </row>
    <row r="1381" spans="2:65" s="1" customFormat="1" ht="38" customHeight="1">
      <c r="B1381" s="32"/>
      <c r="C1381" s="137" t="s">
        <v>1792</v>
      </c>
      <c r="D1381" s="137" t="s">
        <v>201</v>
      </c>
      <c r="E1381" s="138" t="s">
        <v>1793</v>
      </c>
      <c r="F1381" s="139" t="s">
        <v>1794</v>
      </c>
      <c r="G1381" s="140" t="s">
        <v>264</v>
      </c>
      <c r="H1381" s="141">
        <v>1780</v>
      </c>
      <c r="I1381" s="142"/>
      <c r="J1381" s="143">
        <f t="shared" ref="J1381:J1391" si="90">ROUND(I1381*H1381,2)</f>
        <v>0</v>
      </c>
      <c r="K1381" s="144"/>
      <c r="L1381" s="32"/>
      <c r="M1381" s="145" t="s">
        <v>1</v>
      </c>
      <c r="N1381" s="146" t="s">
        <v>39</v>
      </c>
      <c r="P1381" s="147">
        <f t="shared" ref="P1381:P1391" si="91">O1381*H1381</f>
        <v>0</v>
      </c>
      <c r="Q1381" s="147">
        <v>1E-4</v>
      </c>
      <c r="R1381" s="147">
        <f t="shared" ref="R1381:R1391" si="92">Q1381*H1381</f>
        <v>0.17800000000000002</v>
      </c>
      <c r="S1381" s="147">
        <v>0</v>
      </c>
      <c r="T1381" s="148">
        <f t="shared" ref="T1381:T1391" si="93">S1381*H1381</f>
        <v>0</v>
      </c>
      <c r="AR1381" s="149" t="s">
        <v>298</v>
      </c>
      <c r="AT1381" s="149" t="s">
        <v>201</v>
      </c>
      <c r="AU1381" s="149" t="s">
        <v>223</v>
      </c>
      <c r="AY1381" s="17" t="s">
        <v>199</v>
      </c>
      <c r="BE1381" s="150">
        <f t="shared" ref="BE1381:BE1391" si="94">IF(N1381="základní",J1381,0)</f>
        <v>0</v>
      </c>
      <c r="BF1381" s="150">
        <f t="shared" ref="BF1381:BF1391" si="95">IF(N1381="snížená",J1381,0)</f>
        <v>0</v>
      </c>
      <c r="BG1381" s="150">
        <f t="shared" ref="BG1381:BG1391" si="96">IF(N1381="zákl. přenesená",J1381,0)</f>
        <v>0</v>
      </c>
      <c r="BH1381" s="150">
        <f t="shared" ref="BH1381:BH1391" si="97">IF(N1381="sníž. přenesená",J1381,0)</f>
        <v>0</v>
      </c>
      <c r="BI1381" s="150">
        <f t="shared" ref="BI1381:BI1391" si="98">IF(N1381="nulová",J1381,0)</f>
        <v>0</v>
      </c>
      <c r="BJ1381" s="17" t="s">
        <v>86</v>
      </c>
      <c r="BK1381" s="150">
        <f t="shared" ref="BK1381:BK1391" si="99">ROUND(I1381*H1381,2)</f>
        <v>0</v>
      </c>
      <c r="BL1381" s="17" t="s">
        <v>298</v>
      </c>
      <c r="BM1381" s="149" t="s">
        <v>3649</v>
      </c>
    </row>
    <row r="1382" spans="2:65" s="1" customFormat="1" ht="38" customHeight="1">
      <c r="B1382" s="32"/>
      <c r="C1382" s="137" t="s">
        <v>1796</v>
      </c>
      <c r="D1382" s="137" t="s">
        <v>201</v>
      </c>
      <c r="E1382" s="138" t="s">
        <v>1797</v>
      </c>
      <c r="F1382" s="139" t="s">
        <v>1798</v>
      </c>
      <c r="G1382" s="140" t="s">
        <v>204</v>
      </c>
      <c r="H1382" s="141">
        <v>315</v>
      </c>
      <c r="I1382" s="142"/>
      <c r="J1382" s="143">
        <f t="shared" si="90"/>
        <v>0</v>
      </c>
      <c r="K1382" s="144"/>
      <c r="L1382" s="32"/>
      <c r="M1382" s="145" t="s">
        <v>1</v>
      </c>
      <c r="N1382" s="146" t="s">
        <v>39</v>
      </c>
      <c r="P1382" s="147">
        <f t="shared" si="91"/>
        <v>0</v>
      </c>
      <c r="Q1382" s="147">
        <v>1.2099999999999999E-3</v>
      </c>
      <c r="R1382" s="147">
        <f t="shared" si="92"/>
        <v>0.38114999999999999</v>
      </c>
      <c r="S1382" s="147">
        <v>0</v>
      </c>
      <c r="T1382" s="148">
        <f t="shared" si="93"/>
        <v>0</v>
      </c>
      <c r="AR1382" s="149" t="s">
        <v>298</v>
      </c>
      <c r="AT1382" s="149" t="s">
        <v>201</v>
      </c>
      <c r="AU1382" s="149" t="s">
        <v>223</v>
      </c>
      <c r="AY1382" s="17" t="s">
        <v>199</v>
      </c>
      <c r="BE1382" s="150">
        <f t="shared" si="94"/>
        <v>0</v>
      </c>
      <c r="BF1382" s="150">
        <f t="shared" si="95"/>
        <v>0</v>
      </c>
      <c r="BG1382" s="150">
        <f t="shared" si="96"/>
        <v>0</v>
      </c>
      <c r="BH1382" s="150">
        <f t="shared" si="97"/>
        <v>0</v>
      </c>
      <c r="BI1382" s="150">
        <f t="shared" si="98"/>
        <v>0</v>
      </c>
      <c r="BJ1382" s="17" t="s">
        <v>86</v>
      </c>
      <c r="BK1382" s="150">
        <f t="shared" si="99"/>
        <v>0</v>
      </c>
      <c r="BL1382" s="17" t="s">
        <v>298</v>
      </c>
      <c r="BM1382" s="149" t="s">
        <v>3650</v>
      </c>
    </row>
    <row r="1383" spans="2:65" s="1" customFormat="1" ht="24.25" customHeight="1">
      <c r="B1383" s="32"/>
      <c r="C1383" s="137" t="s">
        <v>1800</v>
      </c>
      <c r="D1383" s="137" t="s">
        <v>201</v>
      </c>
      <c r="E1383" s="138" t="s">
        <v>1801</v>
      </c>
      <c r="F1383" s="139" t="s">
        <v>1802</v>
      </c>
      <c r="G1383" s="140" t="s">
        <v>264</v>
      </c>
      <c r="H1383" s="141">
        <v>362</v>
      </c>
      <c r="I1383" s="142"/>
      <c r="J1383" s="143">
        <f t="shared" si="90"/>
        <v>0</v>
      </c>
      <c r="K1383" s="144"/>
      <c r="L1383" s="32"/>
      <c r="M1383" s="145" t="s">
        <v>1</v>
      </c>
      <c r="N1383" s="146" t="s">
        <v>39</v>
      </c>
      <c r="P1383" s="147">
        <f t="shared" si="91"/>
        <v>0</v>
      </c>
      <c r="Q1383" s="147">
        <v>6.0000000000000002E-5</v>
      </c>
      <c r="R1383" s="147">
        <f t="shared" si="92"/>
        <v>2.172E-2</v>
      </c>
      <c r="S1383" s="147">
        <v>0</v>
      </c>
      <c r="T1383" s="148">
        <f t="shared" si="93"/>
        <v>0</v>
      </c>
      <c r="AR1383" s="149" t="s">
        <v>298</v>
      </c>
      <c r="AT1383" s="149" t="s">
        <v>201</v>
      </c>
      <c r="AU1383" s="149" t="s">
        <v>223</v>
      </c>
      <c r="AY1383" s="17" t="s">
        <v>199</v>
      </c>
      <c r="BE1383" s="150">
        <f t="shared" si="94"/>
        <v>0</v>
      </c>
      <c r="BF1383" s="150">
        <f t="shared" si="95"/>
        <v>0</v>
      </c>
      <c r="BG1383" s="150">
        <f t="shared" si="96"/>
        <v>0</v>
      </c>
      <c r="BH1383" s="150">
        <f t="shared" si="97"/>
        <v>0</v>
      </c>
      <c r="BI1383" s="150">
        <f t="shared" si="98"/>
        <v>0</v>
      </c>
      <c r="BJ1383" s="17" t="s">
        <v>86</v>
      </c>
      <c r="BK1383" s="150">
        <f t="shared" si="99"/>
        <v>0</v>
      </c>
      <c r="BL1383" s="17" t="s">
        <v>298</v>
      </c>
      <c r="BM1383" s="149" t="s">
        <v>3651</v>
      </c>
    </row>
    <row r="1384" spans="2:65" s="1" customFormat="1" ht="24.25" customHeight="1">
      <c r="B1384" s="32"/>
      <c r="C1384" s="137" t="s">
        <v>1804</v>
      </c>
      <c r="D1384" s="137" t="s">
        <v>201</v>
      </c>
      <c r="E1384" s="138" t="s">
        <v>1805</v>
      </c>
      <c r="F1384" s="139" t="s">
        <v>1806</v>
      </c>
      <c r="G1384" s="140" t="s">
        <v>264</v>
      </c>
      <c r="H1384" s="141">
        <v>130</v>
      </c>
      <c r="I1384" s="142"/>
      <c r="J1384" s="143">
        <f t="shared" si="90"/>
        <v>0</v>
      </c>
      <c r="K1384" s="144"/>
      <c r="L1384" s="32"/>
      <c r="M1384" s="145" t="s">
        <v>1</v>
      </c>
      <c r="N1384" s="146" t="s">
        <v>39</v>
      </c>
      <c r="P1384" s="147">
        <f t="shared" si="91"/>
        <v>0</v>
      </c>
      <c r="Q1384" s="147">
        <v>1E-4</v>
      </c>
      <c r="R1384" s="147">
        <f t="shared" si="92"/>
        <v>1.3000000000000001E-2</v>
      </c>
      <c r="S1384" s="147">
        <v>0</v>
      </c>
      <c r="T1384" s="148">
        <f t="shared" si="93"/>
        <v>0</v>
      </c>
      <c r="AR1384" s="149" t="s">
        <v>298</v>
      </c>
      <c r="AT1384" s="149" t="s">
        <v>201</v>
      </c>
      <c r="AU1384" s="149" t="s">
        <v>223</v>
      </c>
      <c r="AY1384" s="17" t="s">
        <v>199</v>
      </c>
      <c r="BE1384" s="150">
        <f t="shared" si="94"/>
        <v>0</v>
      </c>
      <c r="BF1384" s="150">
        <f t="shared" si="95"/>
        <v>0</v>
      </c>
      <c r="BG1384" s="150">
        <f t="shared" si="96"/>
        <v>0</v>
      </c>
      <c r="BH1384" s="150">
        <f t="shared" si="97"/>
        <v>0</v>
      </c>
      <c r="BI1384" s="150">
        <f t="shared" si="98"/>
        <v>0</v>
      </c>
      <c r="BJ1384" s="17" t="s">
        <v>86</v>
      </c>
      <c r="BK1384" s="150">
        <f t="shared" si="99"/>
        <v>0</v>
      </c>
      <c r="BL1384" s="17" t="s">
        <v>298</v>
      </c>
      <c r="BM1384" s="149" t="s">
        <v>3652</v>
      </c>
    </row>
    <row r="1385" spans="2:65" s="1" customFormat="1" ht="21.75" customHeight="1">
      <c r="B1385" s="32"/>
      <c r="C1385" s="137" t="s">
        <v>1808</v>
      </c>
      <c r="D1385" s="137" t="s">
        <v>201</v>
      </c>
      <c r="E1385" s="138" t="s">
        <v>1809</v>
      </c>
      <c r="F1385" s="139" t="s">
        <v>1810</v>
      </c>
      <c r="G1385" s="140" t="s">
        <v>264</v>
      </c>
      <c r="H1385" s="141">
        <v>22</v>
      </c>
      <c r="I1385" s="142"/>
      <c r="J1385" s="143">
        <f t="shared" si="90"/>
        <v>0</v>
      </c>
      <c r="K1385" s="144"/>
      <c r="L1385" s="32"/>
      <c r="M1385" s="145" t="s">
        <v>1</v>
      </c>
      <c r="N1385" s="146" t="s">
        <v>39</v>
      </c>
      <c r="P1385" s="147">
        <f t="shared" si="91"/>
        <v>0</v>
      </c>
      <c r="Q1385" s="147">
        <v>6.0000000000000002E-5</v>
      </c>
      <c r="R1385" s="147">
        <f t="shared" si="92"/>
        <v>1.32E-3</v>
      </c>
      <c r="S1385" s="147">
        <v>0</v>
      </c>
      <c r="T1385" s="148">
        <f t="shared" si="93"/>
        <v>0</v>
      </c>
      <c r="AR1385" s="149" t="s">
        <v>298</v>
      </c>
      <c r="AT1385" s="149" t="s">
        <v>201</v>
      </c>
      <c r="AU1385" s="149" t="s">
        <v>223</v>
      </c>
      <c r="AY1385" s="17" t="s">
        <v>199</v>
      </c>
      <c r="BE1385" s="150">
        <f t="shared" si="94"/>
        <v>0</v>
      </c>
      <c r="BF1385" s="150">
        <f t="shared" si="95"/>
        <v>0</v>
      </c>
      <c r="BG1385" s="150">
        <f t="shared" si="96"/>
        <v>0</v>
      </c>
      <c r="BH1385" s="150">
        <f t="shared" si="97"/>
        <v>0</v>
      </c>
      <c r="BI1385" s="150">
        <f t="shared" si="98"/>
        <v>0</v>
      </c>
      <c r="BJ1385" s="17" t="s">
        <v>86</v>
      </c>
      <c r="BK1385" s="150">
        <f t="shared" si="99"/>
        <v>0</v>
      </c>
      <c r="BL1385" s="17" t="s">
        <v>298</v>
      </c>
      <c r="BM1385" s="149" t="s">
        <v>3653</v>
      </c>
    </row>
    <row r="1386" spans="2:65" s="1" customFormat="1" ht="24.25" customHeight="1">
      <c r="B1386" s="32"/>
      <c r="C1386" s="137" t="s">
        <v>1812</v>
      </c>
      <c r="D1386" s="137" t="s">
        <v>201</v>
      </c>
      <c r="E1386" s="138" t="s">
        <v>1813</v>
      </c>
      <c r="F1386" s="139" t="s">
        <v>1814</v>
      </c>
      <c r="G1386" s="140" t="s">
        <v>296</v>
      </c>
      <c r="H1386" s="141">
        <v>1</v>
      </c>
      <c r="I1386" s="142"/>
      <c r="J1386" s="143">
        <f t="shared" si="90"/>
        <v>0</v>
      </c>
      <c r="K1386" s="144"/>
      <c r="L1386" s="32"/>
      <c r="M1386" s="145" t="s">
        <v>1</v>
      </c>
      <c r="N1386" s="146" t="s">
        <v>39</v>
      </c>
      <c r="P1386" s="147">
        <f t="shared" si="91"/>
        <v>0</v>
      </c>
      <c r="Q1386" s="147">
        <v>7.1199999999999996E-3</v>
      </c>
      <c r="R1386" s="147">
        <f t="shared" si="92"/>
        <v>7.1199999999999996E-3</v>
      </c>
      <c r="S1386" s="147">
        <v>0</v>
      </c>
      <c r="T1386" s="148">
        <f t="shared" si="93"/>
        <v>0</v>
      </c>
      <c r="AR1386" s="149" t="s">
        <v>298</v>
      </c>
      <c r="AT1386" s="149" t="s">
        <v>201</v>
      </c>
      <c r="AU1386" s="149" t="s">
        <v>223</v>
      </c>
      <c r="AY1386" s="17" t="s">
        <v>199</v>
      </c>
      <c r="BE1386" s="150">
        <f t="shared" si="94"/>
        <v>0</v>
      </c>
      <c r="BF1386" s="150">
        <f t="shared" si="95"/>
        <v>0</v>
      </c>
      <c r="BG1386" s="150">
        <f t="shared" si="96"/>
        <v>0</v>
      </c>
      <c r="BH1386" s="150">
        <f t="shared" si="97"/>
        <v>0</v>
      </c>
      <c r="BI1386" s="150">
        <f t="shared" si="98"/>
        <v>0</v>
      </c>
      <c r="BJ1386" s="17" t="s">
        <v>86</v>
      </c>
      <c r="BK1386" s="150">
        <f t="shared" si="99"/>
        <v>0</v>
      </c>
      <c r="BL1386" s="17" t="s">
        <v>298</v>
      </c>
      <c r="BM1386" s="149" t="s">
        <v>3654</v>
      </c>
    </row>
    <row r="1387" spans="2:65" s="1" customFormat="1" ht="24.25" customHeight="1">
      <c r="B1387" s="32"/>
      <c r="C1387" s="137" t="s">
        <v>1816</v>
      </c>
      <c r="D1387" s="137" t="s">
        <v>201</v>
      </c>
      <c r="E1387" s="138" t="s">
        <v>1817</v>
      </c>
      <c r="F1387" s="139" t="s">
        <v>1818</v>
      </c>
      <c r="G1387" s="140" t="s">
        <v>296</v>
      </c>
      <c r="H1387" s="141">
        <v>1</v>
      </c>
      <c r="I1387" s="142"/>
      <c r="J1387" s="143">
        <f t="shared" si="90"/>
        <v>0</v>
      </c>
      <c r="K1387" s="144"/>
      <c r="L1387" s="32"/>
      <c r="M1387" s="145" t="s">
        <v>1</v>
      </c>
      <c r="N1387" s="146" t="s">
        <v>39</v>
      </c>
      <c r="P1387" s="147">
        <f t="shared" si="91"/>
        <v>0</v>
      </c>
      <c r="Q1387" s="147">
        <v>7.6499999999999997E-3</v>
      </c>
      <c r="R1387" s="147">
        <f t="shared" si="92"/>
        <v>7.6499999999999997E-3</v>
      </c>
      <c r="S1387" s="147">
        <v>0</v>
      </c>
      <c r="T1387" s="148">
        <f t="shared" si="93"/>
        <v>0</v>
      </c>
      <c r="AR1387" s="149" t="s">
        <v>298</v>
      </c>
      <c r="AT1387" s="149" t="s">
        <v>201</v>
      </c>
      <c r="AU1387" s="149" t="s">
        <v>223</v>
      </c>
      <c r="AY1387" s="17" t="s">
        <v>199</v>
      </c>
      <c r="BE1387" s="150">
        <f t="shared" si="94"/>
        <v>0</v>
      </c>
      <c r="BF1387" s="150">
        <f t="shared" si="95"/>
        <v>0</v>
      </c>
      <c r="BG1387" s="150">
        <f t="shared" si="96"/>
        <v>0</v>
      </c>
      <c r="BH1387" s="150">
        <f t="shared" si="97"/>
        <v>0</v>
      </c>
      <c r="BI1387" s="150">
        <f t="shared" si="98"/>
        <v>0</v>
      </c>
      <c r="BJ1387" s="17" t="s">
        <v>86</v>
      </c>
      <c r="BK1387" s="150">
        <f t="shared" si="99"/>
        <v>0</v>
      </c>
      <c r="BL1387" s="17" t="s">
        <v>298</v>
      </c>
      <c r="BM1387" s="149" t="s">
        <v>3655</v>
      </c>
    </row>
    <row r="1388" spans="2:65" s="1" customFormat="1" ht="33" customHeight="1">
      <c r="B1388" s="32"/>
      <c r="C1388" s="137" t="s">
        <v>1820</v>
      </c>
      <c r="D1388" s="137" t="s">
        <v>201</v>
      </c>
      <c r="E1388" s="138" t="s">
        <v>1821</v>
      </c>
      <c r="F1388" s="139" t="s">
        <v>1822</v>
      </c>
      <c r="G1388" s="140" t="s">
        <v>296</v>
      </c>
      <c r="H1388" s="141">
        <v>46</v>
      </c>
      <c r="I1388" s="142"/>
      <c r="J1388" s="143">
        <f t="shared" si="90"/>
        <v>0</v>
      </c>
      <c r="K1388" s="144"/>
      <c r="L1388" s="32"/>
      <c r="M1388" s="145" t="s">
        <v>1</v>
      </c>
      <c r="N1388" s="146" t="s">
        <v>39</v>
      </c>
      <c r="P1388" s="147">
        <f t="shared" si="91"/>
        <v>0</v>
      </c>
      <c r="Q1388" s="147">
        <v>6.0000000000000002E-5</v>
      </c>
      <c r="R1388" s="147">
        <f t="shared" si="92"/>
        <v>2.7599999999999999E-3</v>
      </c>
      <c r="S1388" s="147">
        <v>0</v>
      </c>
      <c r="T1388" s="148">
        <f t="shared" si="93"/>
        <v>0</v>
      </c>
      <c r="AR1388" s="149" t="s">
        <v>298</v>
      </c>
      <c r="AT1388" s="149" t="s">
        <v>201</v>
      </c>
      <c r="AU1388" s="149" t="s">
        <v>223</v>
      </c>
      <c r="AY1388" s="17" t="s">
        <v>199</v>
      </c>
      <c r="BE1388" s="150">
        <f t="shared" si="94"/>
        <v>0</v>
      </c>
      <c r="BF1388" s="150">
        <f t="shared" si="95"/>
        <v>0</v>
      </c>
      <c r="BG1388" s="150">
        <f t="shared" si="96"/>
        <v>0</v>
      </c>
      <c r="BH1388" s="150">
        <f t="shared" si="97"/>
        <v>0</v>
      </c>
      <c r="BI1388" s="150">
        <f t="shared" si="98"/>
        <v>0</v>
      </c>
      <c r="BJ1388" s="17" t="s">
        <v>86</v>
      </c>
      <c r="BK1388" s="150">
        <f t="shared" si="99"/>
        <v>0</v>
      </c>
      <c r="BL1388" s="17" t="s">
        <v>298</v>
      </c>
      <c r="BM1388" s="149" t="s">
        <v>3656</v>
      </c>
    </row>
    <row r="1389" spans="2:65" s="1" customFormat="1" ht="24.25" customHeight="1">
      <c r="B1389" s="32"/>
      <c r="C1389" s="137" t="s">
        <v>1824</v>
      </c>
      <c r="D1389" s="137" t="s">
        <v>201</v>
      </c>
      <c r="E1389" s="138" t="s">
        <v>1825</v>
      </c>
      <c r="F1389" s="139" t="s">
        <v>1826</v>
      </c>
      <c r="G1389" s="140" t="s">
        <v>296</v>
      </c>
      <c r="H1389" s="141">
        <v>2</v>
      </c>
      <c r="I1389" s="142"/>
      <c r="J1389" s="143">
        <f t="shared" si="90"/>
        <v>0</v>
      </c>
      <c r="K1389" s="144"/>
      <c r="L1389" s="32"/>
      <c r="M1389" s="145" t="s">
        <v>1</v>
      </c>
      <c r="N1389" s="146" t="s">
        <v>39</v>
      </c>
      <c r="P1389" s="147">
        <f t="shared" si="91"/>
        <v>0</v>
      </c>
      <c r="Q1389" s="147">
        <v>1.5800000000000002E-2</v>
      </c>
      <c r="R1389" s="147">
        <f t="shared" si="92"/>
        <v>3.1600000000000003E-2</v>
      </c>
      <c r="S1389" s="147">
        <v>0</v>
      </c>
      <c r="T1389" s="148">
        <f t="shared" si="93"/>
        <v>0</v>
      </c>
      <c r="AR1389" s="149" t="s">
        <v>298</v>
      </c>
      <c r="AT1389" s="149" t="s">
        <v>201</v>
      </c>
      <c r="AU1389" s="149" t="s">
        <v>223</v>
      </c>
      <c r="AY1389" s="17" t="s">
        <v>199</v>
      </c>
      <c r="BE1389" s="150">
        <f t="shared" si="94"/>
        <v>0</v>
      </c>
      <c r="BF1389" s="150">
        <f t="shared" si="95"/>
        <v>0</v>
      </c>
      <c r="BG1389" s="150">
        <f t="shared" si="96"/>
        <v>0</v>
      </c>
      <c r="BH1389" s="150">
        <f t="shared" si="97"/>
        <v>0</v>
      </c>
      <c r="BI1389" s="150">
        <f t="shared" si="98"/>
        <v>0</v>
      </c>
      <c r="BJ1389" s="17" t="s">
        <v>86</v>
      </c>
      <c r="BK1389" s="150">
        <f t="shared" si="99"/>
        <v>0</v>
      </c>
      <c r="BL1389" s="17" t="s">
        <v>298</v>
      </c>
      <c r="BM1389" s="149" t="s">
        <v>3657</v>
      </c>
    </row>
    <row r="1390" spans="2:65" s="1" customFormat="1" ht="24.25" customHeight="1">
      <c r="B1390" s="32"/>
      <c r="C1390" s="137" t="s">
        <v>1828</v>
      </c>
      <c r="D1390" s="137" t="s">
        <v>201</v>
      </c>
      <c r="E1390" s="138" t="s">
        <v>1829</v>
      </c>
      <c r="F1390" s="139" t="s">
        <v>1830</v>
      </c>
      <c r="G1390" s="140" t="s">
        <v>296</v>
      </c>
      <c r="H1390" s="141">
        <v>12</v>
      </c>
      <c r="I1390" s="142"/>
      <c r="J1390" s="143">
        <f t="shared" si="90"/>
        <v>0</v>
      </c>
      <c r="K1390" s="144"/>
      <c r="L1390" s="32"/>
      <c r="M1390" s="145" t="s">
        <v>1</v>
      </c>
      <c r="N1390" s="146" t="s">
        <v>39</v>
      </c>
      <c r="P1390" s="147">
        <f t="shared" si="91"/>
        <v>0</v>
      </c>
      <c r="Q1390" s="147">
        <v>1.2E-4</v>
      </c>
      <c r="R1390" s="147">
        <f t="shared" si="92"/>
        <v>1.4400000000000001E-3</v>
      </c>
      <c r="S1390" s="147">
        <v>0</v>
      </c>
      <c r="T1390" s="148">
        <f t="shared" si="93"/>
        <v>0</v>
      </c>
      <c r="AR1390" s="149" t="s">
        <v>298</v>
      </c>
      <c r="AT1390" s="149" t="s">
        <v>201</v>
      </c>
      <c r="AU1390" s="149" t="s">
        <v>223</v>
      </c>
      <c r="AY1390" s="17" t="s">
        <v>199</v>
      </c>
      <c r="BE1390" s="150">
        <f t="shared" si="94"/>
        <v>0</v>
      </c>
      <c r="BF1390" s="150">
        <f t="shared" si="95"/>
        <v>0</v>
      </c>
      <c r="BG1390" s="150">
        <f t="shared" si="96"/>
        <v>0</v>
      </c>
      <c r="BH1390" s="150">
        <f t="shared" si="97"/>
        <v>0</v>
      </c>
      <c r="BI1390" s="150">
        <f t="shared" si="98"/>
        <v>0</v>
      </c>
      <c r="BJ1390" s="17" t="s">
        <v>86</v>
      </c>
      <c r="BK1390" s="150">
        <f t="shared" si="99"/>
        <v>0</v>
      </c>
      <c r="BL1390" s="17" t="s">
        <v>298</v>
      </c>
      <c r="BM1390" s="149" t="s">
        <v>3658</v>
      </c>
    </row>
    <row r="1391" spans="2:65" s="1" customFormat="1" ht="24.25" customHeight="1">
      <c r="B1391" s="32"/>
      <c r="C1391" s="137" t="s">
        <v>1832</v>
      </c>
      <c r="D1391" s="137" t="s">
        <v>201</v>
      </c>
      <c r="E1391" s="138" t="s">
        <v>1833</v>
      </c>
      <c r="F1391" s="139" t="s">
        <v>3659</v>
      </c>
      <c r="G1391" s="140" t="s">
        <v>247</v>
      </c>
      <c r="H1391" s="141">
        <v>0.64600000000000002</v>
      </c>
      <c r="I1391" s="142"/>
      <c r="J1391" s="143">
        <f t="shared" si="90"/>
        <v>0</v>
      </c>
      <c r="K1391" s="144"/>
      <c r="L1391" s="32"/>
      <c r="M1391" s="145" t="s">
        <v>1</v>
      </c>
      <c r="N1391" s="146" t="s">
        <v>39</v>
      </c>
      <c r="P1391" s="147">
        <f t="shared" si="91"/>
        <v>0</v>
      </c>
      <c r="Q1391" s="147">
        <v>0</v>
      </c>
      <c r="R1391" s="147">
        <f t="shared" si="92"/>
        <v>0</v>
      </c>
      <c r="S1391" s="147">
        <v>0</v>
      </c>
      <c r="T1391" s="148">
        <f t="shared" si="93"/>
        <v>0</v>
      </c>
      <c r="AR1391" s="149" t="s">
        <v>298</v>
      </c>
      <c r="AT1391" s="149" t="s">
        <v>201</v>
      </c>
      <c r="AU1391" s="149" t="s">
        <v>223</v>
      </c>
      <c r="AY1391" s="17" t="s">
        <v>199</v>
      </c>
      <c r="BE1391" s="150">
        <f t="shared" si="94"/>
        <v>0</v>
      </c>
      <c r="BF1391" s="150">
        <f t="shared" si="95"/>
        <v>0</v>
      </c>
      <c r="BG1391" s="150">
        <f t="shared" si="96"/>
        <v>0</v>
      </c>
      <c r="BH1391" s="150">
        <f t="shared" si="97"/>
        <v>0</v>
      </c>
      <c r="BI1391" s="150">
        <f t="shared" si="98"/>
        <v>0</v>
      </c>
      <c r="BJ1391" s="17" t="s">
        <v>86</v>
      </c>
      <c r="BK1391" s="150">
        <f t="shared" si="99"/>
        <v>0</v>
      </c>
      <c r="BL1391" s="17" t="s">
        <v>298</v>
      </c>
      <c r="BM1391" s="149" t="s">
        <v>3660</v>
      </c>
    </row>
    <row r="1392" spans="2:65" s="11" customFormat="1" ht="20.75" customHeight="1">
      <c r="B1392" s="125"/>
      <c r="D1392" s="126" t="s">
        <v>72</v>
      </c>
      <c r="E1392" s="135" t="s">
        <v>1836</v>
      </c>
      <c r="F1392" s="135" t="s">
        <v>1837</v>
      </c>
      <c r="I1392" s="128"/>
      <c r="J1392" s="136">
        <f>BK1392</f>
        <v>0</v>
      </c>
      <c r="L1392" s="125"/>
      <c r="M1392" s="130"/>
      <c r="P1392" s="131">
        <f>SUM(P1393:P1401)</f>
        <v>0</v>
      </c>
      <c r="R1392" s="131">
        <f>SUM(R1393:R1401)</f>
        <v>0</v>
      </c>
      <c r="T1392" s="132">
        <f>SUM(T1393:T1401)</f>
        <v>0</v>
      </c>
      <c r="AR1392" s="126" t="s">
        <v>86</v>
      </c>
      <c r="AT1392" s="133" t="s">
        <v>72</v>
      </c>
      <c r="AU1392" s="133" t="s">
        <v>86</v>
      </c>
      <c r="AY1392" s="126" t="s">
        <v>199</v>
      </c>
      <c r="BK1392" s="134">
        <f>SUM(BK1393:BK1401)</f>
        <v>0</v>
      </c>
    </row>
    <row r="1393" spans="2:65" s="1" customFormat="1" ht="16.5" customHeight="1">
      <c r="B1393" s="32"/>
      <c r="C1393" s="137" t="s">
        <v>1838</v>
      </c>
      <c r="D1393" s="137" t="s">
        <v>201</v>
      </c>
      <c r="E1393" s="138" t="s">
        <v>1839</v>
      </c>
      <c r="F1393" s="139" t="s">
        <v>1840</v>
      </c>
      <c r="G1393" s="140" t="s">
        <v>296</v>
      </c>
      <c r="H1393" s="141">
        <v>1</v>
      </c>
      <c r="I1393" s="142"/>
      <c r="J1393" s="143">
        <f t="shared" ref="J1393:J1401" si="100">ROUND(I1393*H1393,2)</f>
        <v>0</v>
      </c>
      <c r="K1393" s="144"/>
      <c r="L1393" s="32"/>
      <c r="M1393" s="145" t="s">
        <v>1</v>
      </c>
      <c r="N1393" s="146" t="s">
        <v>39</v>
      </c>
      <c r="P1393" s="147">
        <f t="shared" ref="P1393:P1401" si="101">O1393*H1393</f>
        <v>0</v>
      </c>
      <c r="Q1393" s="147">
        <v>0</v>
      </c>
      <c r="R1393" s="147">
        <f t="shared" ref="R1393:R1401" si="102">Q1393*H1393</f>
        <v>0</v>
      </c>
      <c r="S1393" s="147">
        <v>0</v>
      </c>
      <c r="T1393" s="148">
        <f t="shared" ref="T1393:T1401" si="103">S1393*H1393</f>
        <v>0</v>
      </c>
      <c r="AR1393" s="149" t="s">
        <v>205</v>
      </c>
      <c r="AT1393" s="149" t="s">
        <v>201</v>
      </c>
      <c r="AU1393" s="149" t="s">
        <v>223</v>
      </c>
      <c r="AY1393" s="17" t="s">
        <v>199</v>
      </c>
      <c r="BE1393" s="150">
        <f t="shared" ref="BE1393:BE1401" si="104">IF(N1393="základní",J1393,0)</f>
        <v>0</v>
      </c>
      <c r="BF1393" s="150">
        <f t="shared" ref="BF1393:BF1401" si="105">IF(N1393="snížená",J1393,0)</f>
        <v>0</v>
      </c>
      <c r="BG1393" s="150">
        <f t="shared" ref="BG1393:BG1401" si="106">IF(N1393="zákl. přenesená",J1393,0)</f>
        <v>0</v>
      </c>
      <c r="BH1393" s="150">
        <f t="shared" ref="BH1393:BH1401" si="107">IF(N1393="sníž. přenesená",J1393,0)</f>
        <v>0</v>
      </c>
      <c r="BI1393" s="150">
        <f t="shared" ref="BI1393:BI1401" si="108">IF(N1393="nulová",J1393,0)</f>
        <v>0</v>
      </c>
      <c r="BJ1393" s="17" t="s">
        <v>86</v>
      </c>
      <c r="BK1393" s="150">
        <f t="shared" ref="BK1393:BK1401" si="109">ROUND(I1393*H1393,2)</f>
        <v>0</v>
      </c>
      <c r="BL1393" s="17" t="s">
        <v>205</v>
      </c>
      <c r="BM1393" s="149" t="s">
        <v>3661</v>
      </c>
    </row>
    <row r="1394" spans="2:65" s="1" customFormat="1" ht="16.5" customHeight="1">
      <c r="B1394" s="32"/>
      <c r="C1394" s="137" t="s">
        <v>1842</v>
      </c>
      <c r="D1394" s="137" t="s">
        <v>201</v>
      </c>
      <c r="E1394" s="138" t="s">
        <v>1843</v>
      </c>
      <c r="F1394" s="139" t="s">
        <v>1844</v>
      </c>
      <c r="G1394" s="140" t="s">
        <v>296</v>
      </c>
      <c r="H1394" s="141">
        <v>1</v>
      </c>
      <c r="I1394" s="142"/>
      <c r="J1394" s="143">
        <f t="shared" si="100"/>
        <v>0</v>
      </c>
      <c r="K1394" s="144"/>
      <c r="L1394" s="32"/>
      <c r="M1394" s="145" t="s">
        <v>1</v>
      </c>
      <c r="N1394" s="146" t="s">
        <v>39</v>
      </c>
      <c r="P1394" s="147">
        <f t="shared" si="101"/>
        <v>0</v>
      </c>
      <c r="Q1394" s="147">
        <v>0</v>
      </c>
      <c r="R1394" s="147">
        <f t="shared" si="102"/>
        <v>0</v>
      </c>
      <c r="S1394" s="147">
        <v>0</v>
      </c>
      <c r="T1394" s="148">
        <f t="shared" si="103"/>
        <v>0</v>
      </c>
      <c r="AR1394" s="149" t="s">
        <v>205</v>
      </c>
      <c r="AT1394" s="149" t="s">
        <v>201</v>
      </c>
      <c r="AU1394" s="149" t="s">
        <v>223</v>
      </c>
      <c r="AY1394" s="17" t="s">
        <v>199</v>
      </c>
      <c r="BE1394" s="150">
        <f t="shared" si="104"/>
        <v>0</v>
      </c>
      <c r="BF1394" s="150">
        <f t="shared" si="105"/>
        <v>0</v>
      </c>
      <c r="BG1394" s="150">
        <f t="shared" si="106"/>
        <v>0</v>
      </c>
      <c r="BH1394" s="150">
        <f t="shared" si="107"/>
        <v>0</v>
      </c>
      <c r="BI1394" s="150">
        <f t="shared" si="108"/>
        <v>0</v>
      </c>
      <c r="BJ1394" s="17" t="s">
        <v>86</v>
      </c>
      <c r="BK1394" s="150">
        <f t="shared" si="109"/>
        <v>0</v>
      </c>
      <c r="BL1394" s="17" t="s">
        <v>205</v>
      </c>
      <c r="BM1394" s="149" t="s">
        <v>3662</v>
      </c>
    </row>
    <row r="1395" spans="2:65" s="1" customFormat="1" ht="24.25" customHeight="1">
      <c r="B1395" s="32"/>
      <c r="C1395" s="137" t="s">
        <v>1846</v>
      </c>
      <c r="D1395" s="137" t="s">
        <v>201</v>
      </c>
      <c r="E1395" s="138" t="s">
        <v>1847</v>
      </c>
      <c r="F1395" s="139" t="s">
        <v>1848</v>
      </c>
      <c r="G1395" s="140" t="s">
        <v>1849</v>
      </c>
      <c r="H1395" s="141">
        <v>6</v>
      </c>
      <c r="I1395" s="142"/>
      <c r="J1395" s="143">
        <f t="shared" si="100"/>
        <v>0</v>
      </c>
      <c r="K1395" s="144"/>
      <c r="L1395" s="32"/>
      <c r="M1395" s="145" t="s">
        <v>1</v>
      </c>
      <c r="N1395" s="146" t="s">
        <v>39</v>
      </c>
      <c r="P1395" s="147">
        <f t="shared" si="101"/>
        <v>0</v>
      </c>
      <c r="Q1395" s="147">
        <v>0</v>
      </c>
      <c r="R1395" s="147">
        <f t="shared" si="102"/>
        <v>0</v>
      </c>
      <c r="S1395" s="147">
        <v>0</v>
      </c>
      <c r="T1395" s="148">
        <f t="shared" si="103"/>
        <v>0</v>
      </c>
      <c r="AR1395" s="149" t="s">
        <v>1179</v>
      </c>
      <c r="AT1395" s="149" t="s">
        <v>201</v>
      </c>
      <c r="AU1395" s="149" t="s">
        <v>223</v>
      </c>
      <c r="AY1395" s="17" t="s">
        <v>199</v>
      </c>
      <c r="BE1395" s="150">
        <f t="shared" si="104"/>
        <v>0</v>
      </c>
      <c r="BF1395" s="150">
        <f t="shared" si="105"/>
        <v>0</v>
      </c>
      <c r="BG1395" s="150">
        <f t="shared" si="106"/>
        <v>0</v>
      </c>
      <c r="BH1395" s="150">
        <f t="shared" si="107"/>
        <v>0</v>
      </c>
      <c r="BI1395" s="150">
        <f t="shared" si="108"/>
        <v>0</v>
      </c>
      <c r="BJ1395" s="17" t="s">
        <v>86</v>
      </c>
      <c r="BK1395" s="150">
        <f t="shared" si="109"/>
        <v>0</v>
      </c>
      <c r="BL1395" s="17" t="s">
        <v>1179</v>
      </c>
      <c r="BM1395" s="149" t="s">
        <v>3663</v>
      </c>
    </row>
    <row r="1396" spans="2:65" s="1" customFormat="1" ht="16.5" customHeight="1">
      <c r="B1396" s="32"/>
      <c r="C1396" s="137" t="s">
        <v>1851</v>
      </c>
      <c r="D1396" s="137" t="s">
        <v>201</v>
      </c>
      <c r="E1396" s="138" t="s">
        <v>1852</v>
      </c>
      <c r="F1396" s="139" t="s">
        <v>1853</v>
      </c>
      <c r="G1396" s="140" t="s">
        <v>354</v>
      </c>
      <c r="H1396" s="141">
        <v>1.008</v>
      </c>
      <c r="I1396" s="142"/>
      <c r="J1396" s="143">
        <f t="shared" si="100"/>
        <v>0</v>
      </c>
      <c r="K1396" s="144"/>
      <c r="L1396" s="32"/>
      <c r="M1396" s="145" t="s">
        <v>1</v>
      </c>
      <c r="N1396" s="146" t="s">
        <v>39</v>
      </c>
      <c r="P1396" s="147">
        <f t="shared" si="101"/>
        <v>0</v>
      </c>
      <c r="Q1396" s="147">
        <v>0</v>
      </c>
      <c r="R1396" s="147">
        <f t="shared" si="102"/>
        <v>0</v>
      </c>
      <c r="S1396" s="147">
        <v>0</v>
      </c>
      <c r="T1396" s="148">
        <f t="shared" si="103"/>
        <v>0</v>
      </c>
      <c r="AR1396" s="149" t="s">
        <v>298</v>
      </c>
      <c r="AT1396" s="149" t="s">
        <v>201</v>
      </c>
      <c r="AU1396" s="149" t="s">
        <v>223</v>
      </c>
      <c r="AY1396" s="17" t="s">
        <v>199</v>
      </c>
      <c r="BE1396" s="150">
        <f t="shared" si="104"/>
        <v>0</v>
      </c>
      <c r="BF1396" s="150">
        <f t="shared" si="105"/>
        <v>0</v>
      </c>
      <c r="BG1396" s="150">
        <f t="shared" si="106"/>
        <v>0</v>
      </c>
      <c r="BH1396" s="150">
        <f t="shared" si="107"/>
        <v>0</v>
      </c>
      <c r="BI1396" s="150">
        <f t="shared" si="108"/>
        <v>0</v>
      </c>
      <c r="BJ1396" s="17" t="s">
        <v>86</v>
      </c>
      <c r="BK1396" s="150">
        <f t="shared" si="109"/>
        <v>0</v>
      </c>
      <c r="BL1396" s="17" t="s">
        <v>298</v>
      </c>
      <c r="BM1396" s="149" t="s">
        <v>3664</v>
      </c>
    </row>
    <row r="1397" spans="2:65" s="1" customFormat="1" ht="16.5" customHeight="1">
      <c r="B1397" s="32"/>
      <c r="C1397" s="137" t="s">
        <v>1855</v>
      </c>
      <c r="D1397" s="137" t="s">
        <v>201</v>
      </c>
      <c r="E1397" s="138" t="s">
        <v>1856</v>
      </c>
      <c r="F1397" s="139" t="s">
        <v>1857</v>
      </c>
      <c r="G1397" s="140" t="s">
        <v>354</v>
      </c>
      <c r="H1397" s="141">
        <v>1</v>
      </c>
      <c r="I1397" s="142"/>
      <c r="J1397" s="143">
        <f t="shared" si="100"/>
        <v>0</v>
      </c>
      <c r="K1397" s="144"/>
      <c r="L1397" s="32"/>
      <c r="M1397" s="145" t="s">
        <v>1</v>
      </c>
      <c r="N1397" s="146" t="s">
        <v>39</v>
      </c>
      <c r="P1397" s="147">
        <f t="shared" si="101"/>
        <v>0</v>
      </c>
      <c r="Q1397" s="147">
        <v>0</v>
      </c>
      <c r="R1397" s="147">
        <f t="shared" si="102"/>
        <v>0</v>
      </c>
      <c r="S1397" s="147">
        <v>0</v>
      </c>
      <c r="T1397" s="148">
        <f t="shared" si="103"/>
        <v>0</v>
      </c>
      <c r="AR1397" s="149" t="s">
        <v>298</v>
      </c>
      <c r="AT1397" s="149" t="s">
        <v>201</v>
      </c>
      <c r="AU1397" s="149" t="s">
        <v>223</v>
      </c>
      <c r="AY1397" s="17" t="s">
        <v>199</v>
      </c>
      <c r="BE1397" s="150">
        <f t="shared" si="104"/>
        <v>0</v>
      </c>
      <c r="BF1397" s="150">
        <f t="shared" si="105"/>
        <v>0</v>
      </c>
      <c r="BG1397" s="150">
        <f t="shared" si="106"/>
        <v>0</v>
      </c>
      <c r="BH1397" s="150">
        <f t="shared" si="107"/>
        <v>0</v>
      </c>
      <c r="BI1397" s="150">
        <f t="shared" si="108"/>
        <v>0</v>
      </c>
      <c r="BJ1397" s="17" t="s">
        <v>86</v>
      </c>
      <c r="BK1397" s="150">
        <f t="shared" si="109"/>
        <v>0</v>
      </c>
      <c r="BL1397" s="17" t="s">
        <v>298</v>
      </c>
      <c r="BM1397" s="149" t="s">
        <v>3665</v>
      </c>
    </row>
    <row r="1398" spans="2:65" s="1" customFormat="1" ht="16.5" customHeight="1">
      <c r="B1398" s="32"/>
      <c r="C1398" s="137" t="s">
        <v>1859</v>
      </c>
      <c r="D1398" s="137" t="s">
        <v>201</v>
      </c>
      <c r="E1398" s="138" t="s">
        <v>1860</v>
      </c>
      <c r="F1398" s="139" t="s">
        <v>1861</v>
      </c>
      <c r="G1398" s="140" t="s">
        <v>296</v>
      </c>
      <c r="H1398" s="141">
        <v>1</v>
      </c>
      <c r="I1398" s="142"/>
      <c r="J1398" s="143">
        <f t="shared" si="100"/>
        <v>0</v>
      </c>
      <c r="K1398" s="144"/>
      <c r="L1398" s="32"/>
      <c r="M1398" s="145" t="s">
        <v>1</v>
      </c>
      <c r="N1398" s="146" t="s">
        <v>39</v>
      </c>
      <c r="P1398" s="147">
        <f t="shared" si="101"/>
        <v>0</v>
      </c>
      <c r="Q1398" s="147">
        <v>0</v>
      </c>
      <c r="R1398" s="147">
        <f t="shared" si="102"/>
        <v>0</v>
      </c>
      <c r="S1398" s="147">
        <v>0</v>
      </c>
      <c r="T1398" s="148">
        <f t="shared" si="103"/>
        <v>0</v>
      </c>
      <c r="AR1398" s="149" t="s">
        <v>298</v>
      </c>
      <c r="AT1398" s="149" t="s">
        <v>201</v>
      </c>
      <c r="AU1398" s="149" t="s">
        <v>223</v>
      </c>
      <c r="AY1398" s="17" t="s">
        <v>199</v>
      </c>
      <c r="BE1398" s="150">
        <f t="shared" si="104"/>
        <v>0</v>
      </c>
      <c r="BF1398" s="150">
        <f t="shared" si="105"/>
        <v>0</v>
      </c>
      <c r="BG1398" s="150">
        <f t="shared" si="106"/>
        <v>0</v>
      </c>
      <c r="BH1398" s="150">
        <f t="shared" si="107"/>
        <v>0</v>
      </c>
      <c r="BI1398" s="150">
        <f t="shared" si="108"/>
        <v>0</v>
      </c>
      <c r="BJ1398" s="17" t="s">
        <v>86</v>
      </c>
      <c r="BK1398" s="150">
        <f t="shared" si="109"/>
        <v>0</v>
      </c>
      <c r="BL1398" s="17" t="s">
        <v>298</v>
      </c>
      <c r="BM1398" s="149" t="s">
        <v>3666</v>
      </c>
    </row>
    <row r="1399" spans="2:65" s="1" customFormat="1" ht="21.75" customHeight="1">
      <c r="B1399" s="32"/>
      <c r="C1399" s="137" t="s">
        <v>1863</v>
      </c>
      <c r="D1399" s="137" t="s">
        <v>201</v>
      </c>
      <c r="E1399" s="138" t="s">
        <v>1864</v>
      </c>
      <c r="F1399" s="139" t="s">
        <v>1865</v>
      </c>
      <c r="G1399" s="140" t="s">
        <v>296</v>
      </c>
      <c r="H1399" s="141">
        <v>1</v>
      </c>
      <c r="I1399" s="142"/>
      <c r="J1399" s="143">
        <f t="shared" si="100"/>
        <v>0</v>
      </c>
      <c r="K1399" s="144"/>
      <c r="L1399" s="32"/>
      <c r="M1399" s="145" t="s">
        <v>1</v>
      </c>
      <c r="N1399" s="146" t="s">
        <v>39</v>
      </c>
      <c r="P1399" s="147">
        <f t="shared" si="101"/>
        <v>0</v>
      </c>
      <c r="Q1399" s="147">
        <v>0</v>
      </c>
      <c r="R1399" s="147">
        <f t="shared" si="102"/>
        <v>0</v>
      </c>
      <c r="S1399" s="147">
        <v>0</v>
      </c>
      <c r="T1399" s="148">
        <f t="shared" si="103"/>
        <v>0</v>
      </c>
      <c r="AR1399" s="149" t="s">
        <v>298</v>
      </c>
      <c r="AT1399" s="149" t="s">
        <v>201</v>
      </c>
      <c r="AU1399" s="149" t="s">
        <v>223</v>
      </c>
      <c r="AY1399" s="17" t="s">
        <v>199</v>
      </c>
      <c r="BE1399" s="150">
        <f t="shared" si="104"/>
        <v>0</v>
      </c>
      <c r="BF1399" s="150">
        <f t="shared" si="105"/>
        <v>0</v>
      </c>
      <c r="BG1399" s="150">
        <f t="shared" si="106"/>
        <v>0</v>
      </c>
      <c r="BH1399" s="150">
        <f t="shared" si="107"/>
        <v>0</v>
      </c>
      <c r="BI1399" s="150">
        <f t="shared" si="108"/>
        <v>0</v>
      </c>
      <c r="BJ1399" s="17" t="s">
        <v>86</v>
      </c>
      <c r="BK1399" s="150">
        <f t="shared" si="109"/>
        <v>0</v>
      </c>
      <c r="BL1399" s="17" t="s">
        <v>298</v>
      </c>
      <c r="BM1399" s="149" t="s">
        <v>3667</v>
      </c>
    </row>
    <row r="1400" spans="2:65" s="1" customFormat="1" ht="16.5" customHeight="1">
      <c r="B1400" s="32"/>
      <c r="C1400" s="137" t="s">
        <v>1867</v>
      </c>
      <c r="D1400" s="137" t="s">
        <v>201</v>
      </c>
      <c r="E1400" s="138" t="s">
        <v>1868</v>
      </c>
      <c r="F1400" s="139" t="s">
        <v>1869</v>
      </c>
      <c r="G1400" s="140" t="s">
        <v>296</v>
      </c>
      <c r="H1400" s="141">
        <v>1</v>
      </c>
      <c r="I1400" s="142"/>
      <c r="J1400" s="143">
        <f t="shared" si="100"/>
        <v>0</v>
      </c>
      <c r="K1400" s="144"/>
      <c r="L1400" s="32"/>
      <c r="M1400" s="145" t="s">
        <v>1</v>
      </c>
      <c r="N1400" s="146" t="s">
        <v>39</v>
      </c>
      <c r="P1400" s="147">
        <f t="shared" si="101"/>
        <v>0</v>
      </c>
      <c r="Q1400" s="147">
        <v>0</v>
      </c>
      <c r="R1400" s="147">
        <f t="shared" si="102"/>
        <v>0</v>
      </c>
      <c r="S1400" s="147">
        <v>0</v>
      </c>
      <c r="T1400" s="148">
        <f t="shared" si="103"/>
        <v>0</v>
      </c>
      <c r="AR1400" s="149" t="s">
        <v>298</v>
      </c>
      <c r="AT1400" s="149" t="s">
        <v>201</v>
      </c>
      <c r="AU1400" s="149" t="s">
        <v>223</v>
      </c>
      <c r="AY1400" s="17" t="s">
        <v>199</v>
      </c>
      <c r="BE1400" s="150">
        <f t="shared" si="104"/>
        <v>0</v>
      </c>
      <c r="BF1400" s="150">
        <f t="shared" si="105"/>
        <v>0</v>
      </c>
      <c r="BG1400" s="150">
        <f t="shared" si="106"/>
        <v>0</v>
      </c>
      <c r="BH1400" s="150">
        <f t="shared" si="107"/>
        <v>0</v>
      </c>
      <c r="BI1400" s="150">
        <f t="shared" si="108"/>
        <v>0</v>
      </c>
      <c r="BJ1400" s="17" t="s">
        <v>86</v>
      </c>
      <c r="BK1400" s="150">
        <f t="shared" si="109"/>
        <v>0</v>
      </c>
      <c r="BL1400" s="17" t="s">
        <v>298</v>
      </c>
      <c r="BM1400" s="149" t="s">
        <v>3668</v>
      </c>
    </row>
    <row r="1401" spans="2:65" s="1" customFormat="1" ht="16.5" customHeight="1">
      <c r="B1401" s="32"/>
      <c r="C1401" s="137" t="s">
        <v>1871</v>
      </c>
      <c r="D1401" s="137" t="s">
        <v>201</v>
      </c>
      <c r="E1401" s="138" t="s">
        <v>1872</v>
      </c>
      <c r="F1401" s="139" t="s">
        <v>1873</v>
      </c>
      <c r="G1401" s="140" t="s">
        <v>354</v>
      </c>
      <c r="H1401" s="141">
        <v>1</v>
      </c>
      <c r="I1401" s="142"/>
      <c r="J1401" s="143">
        <f t="shared" si="100"/>
        <v>0</v>
      </c>
      <c r="K1401" s="144"/>
      <c r="L1401" s="32"/>
      <c r="M1401" s="145" t="s">
        <v>1</v>
      </c>
      <c r="N1401" s="146" t="s">
        <v>39</v>
      </c>
      <c r="P1401" s="147">
        <f t="shared" si="101"/>
        <v>0</v>
      </c>
      <c r="Q1401" s="147">
        <v>0</v>
      </c>
      <c r="R1401" s="147">
        <f t="shared" si="102"/>
        <v>0</v>
      </c>
      <c r="S1401" s="147">
        <v>0</v>
      </c>
      <c r="T1401" s="148">
        <f t="shared" si="103"/>
        <v>0</v>
      </c>
      <c r="AR1401" s="149" t="s">
        <v>298</v>
      </c>
      <c r="AT1401" s="149" t="s">
        <v>201</v>
      </c>
      <c r="AU1401" s="149" t="s">
        <v>223</v>
      </c>
      <c r="AY1401" s="17" t="s">
        <v>199</v>
      </c>
      <c r="BE1401" s="150">
        <f t="shared" si="104"/>
        <v>0</v>
      </c>
      <c r="BF1401" s="150">
        <f t="shared" si="105"/>
        <v>0</v>
      </c>
      <c r="BG1401" s="150">
        <f t="shared" si="106"/>
        <v>0</v>
      </c>
      <c r="BH1401" s="150">
        <f t="shared" si="107"/>
        <v>0</v>
      </c>
      <c r="BI1401" s="150">
        <f t="shared" si="108"/>
        <v>0</v>
      </c>
      <c r="BJ1401" s="17" t="s">
        <v>86</v>
      </c>
      <c r="BK1401" s="150">
        <f t="shared" si="109"/>
        <v>0</v>
      </c>
      <c r="BL1401" s="17" t="s">
        <v>298</v>
      </c>
      <c r="BM1401" s="149" t="s">
        <v>3669</v>
      </c>
    </row>
    <row r="1402" spans="2:65" s="11" customFormat="1" ht="23" customHeight="1">
      <c r="B1402" s="125"/>
      <c r="D1402" s="126" t="s">
        <v>72</v>
      </c>
      <c r="E1402" s="135" t="s">
        <v>1875</v>
      </c>
      <c r="F1402" s="135" t="s">
        <v>1876</v>
      </c>
      <c r="I1402" s="128"/>
      <c r="J1402" s="136">
        <f>BK1402</f>
        <v>0</v>
      </c>
      <c r="L1402" s="125"/>
      <c r="M1402" s="130"/>
      <c r="P1402" s="131">
        <f>P1403+P1438</f>
        <v>0</v>
      </c>
      <c r="R1402" s="131">
        <f>R1403+R1438</f>
        <v>0</v>
      </c>
      <c r="T1402" s="132">
        <f>T1403+T1438</f>
        <v>0</v>
      </c>
      <c r="AR1402" s="126" t="s">
        <v>86</v>
      </c>
      <c r="AT1402" s="133" t="s">
        <v>72</v>
      </c>
      <c r="AU1402" s="133" t="s">
        <v>80</v>
      </c>
      <c r="AY1402" s="126" t="s">
        <v>199</v>
      </c>
      <c r="BK1402" s="134">
        <f>BK1403+BK1438</f>
        <v>0</v>
      </c>
    </row>
    <row r="1403" spans="2:65" s="11" customFormat="1" ht="20.75" customHeight="1">
      <c r="B1403" s="125"/>
      <c r="D1403" s="126" t="s">
        <v>72</v>
      </c>
      <c r="E1403" s="135" t="s">
        <v>1877</v>
      </c>
      <c r="F1403" s="135" t="s">
        <v>1878</v>
      </c>
      <c r="I1403" s="128"/>
      <c r="J1403" s="136">
        <f>BK1403</f>
        <v>0</v>
      </c>
      <c r="L1403" s="125"/>
      <c r="M1403" s="130"/>
      <c r="P1403" s="131">
        <f>SUM(P1404:P1437)</f>
        <v>0</v>
      </c>
      <c r="R1403" s="131">
        <f>SUM(R1404:R1437)</f>
        <v>0</v>
      </c>
      <c r="T1403" s="132">
        <f>SUM(T1404:T1437)</f>
        <v>0</v>
      </c>
      <c r="AR1403" s="126" t="s">
        <v>86</v>
      </c>
      <c r="AT1403" s="133" t="s">
        <v>72</v>
      </c>
      <c r="AU1403" s="133" t="s">
        <v>86</v>
      </c>
      <c r="AY1403" s="126" t="s">
        <v>199</v>
      </c>
      <c r="BK1403" s="134">
        <f>SUM(BK1404:BK1437)</f>
        <v>0</v>
      </c>
    </row>
    <row r="1404" spans="2:65" s="1" customFormat="1" ht="76.25" customHeight="1">
      <c r="B1404" s="32"/>
      <c r="C1404" s="137" t="s">
        <v>1879</v>
      </c>
      <c r="D1404" s="137" t="s">
        <v>201</v>
      </c>
      <c r="E1404" s="138" t="s">
        <v>1880</v>
      </c>
      <c r="F1404" s="139" t="s">
        <v>1881</v>
      </c>
      <c r="G1404" s="140" t="s">
        <v>1607</v>
      </c>
      <c r="H1404" s="141">
        <v>1</v>
      </c>
      <c r="I1404" s="142"/>
      <c r="J1404" s="143">
        <f t="shared" ref="J1404:J1437" si="110">ROUND(I1404*H1404,2)</f>
        <v>0</v>
      </c>
      <c r="K1404" s="144"/>
      <c r="L1404" s="32"/>
      <c r="M1404" s="145" t="s">
        <v>1</v>
      </c>
      <c r="N1404" s="146" t="s">
        <v>39</v>
      </c>
      <c r="P1404" s="147">
        <f t="shared" ref="P1404:P1437" si="111">O1404*H1404</f>
        <v>0</v>
      </c>
      <c r="Q1404" s="147">
        <v>0</v>
      </c>
      <c r="R1404" s="147">
        <f t="shared" ref="R1404:R1437" si="112">Q1404*H1404</f>
        <v>0</v>
      </c>
      <c r="S1404" s="147">
        <v>0</v>
      </c>
      <c r="T1404" s="148">
        <f t="shared" ref="T1404:T1437" si="113">S1404*H1404</f>
        <v>0</v>
      </c>
      <c r="AR1404" s="149" t="s">
        <v>205</v>
      </c>
      <c r="AT1404" s="149" t="s">
        <v>201</v>
      </c>
      <c r="AU1404" s="149" t="s">
        <v>223</v>
      </c>
      <c r="AY1404" s="17" t="s">
        <v>199</v>
      </c>
      <c r="BE1404" s="150">
        <f t="shared" ref="BE1404:BE1437" si="114">IF(N1404="základní",J1404,0)</f>
        <v>0</v>
      </c>
      <c r="BF1404" s="150">
        <f t="shared" ref="BF1404:BF1437" si="115">IF(N1404="snížená",J1404,0)</f>
        <v>0</v>
      </c>
      <c r="BG1404" s="150">
        <f t="shared" ref="BG1404:BG1437" si="116">IF(N1404="zákl. přenesená",J1404,0)</f>
        <v>0</v>
      </c>
      <c r="BH1404" s="150">
        <f t="shared" ref="BH1404:BH1437" si="117">IF(N1404="sníž. přenesená",J1404,0)</f>
        <v>0</v>
      </c>
      <c r="BI1404" s="150">
        <f t="shared" ref="BI1404:BI1437" si="118">IF(N1404="nulová",J1404,0)</f>
        <v>0</v>
      </c>
      <c r="BJ1404" s="17" t="s">
        <v>86</v>
      </c>
      <c r="BK1404" s="150">
        <f t="shared" ref="BK1404:BK1437" si="119">ROUND(I1404*H1404,2)</f>
        <v>0</v>
      </c>
      <c r="BL1404" s="17" t="s">
        <v>205</v>
      </c>
      <c r="BM1404" s="149" t="s">
        <v>3670</v>
      </c>
    </row>
    <row r="1405" spans="2:65" s="1" customFormat="1" ht="16.5" customHeight="1">
      <c r="B1405" s="32"/>
      <c r="C1405" s="137" t="s">
        <v>1883</v>
      </c>
      <c r="D1405" s="137" t="s">
        <v>201</v>
      </c>
      <c r="E1405" s="138" t="s">
        <v>1884</v>
      </c>
      <c r="F1405" s="139" t="s">
        <v>1885</v>
      </c>
      <c r="G1405" s="140" t="s">
        <v>1607</v>
      </c>
      <c r="H1405" s="141">
        <v>1</v>
      </c>
      <c r="I1405" s="142"/>
      <c r="J1405" s="143">
        <f t="shared" si="110"/>
        <v>0</v>
      </c>
      <c r="K1405" s="144"/>
      <c r="L1405" s="32"/>
      <c r="M1405" s="145" t="s">
        <v>1</v>
      </c>
      <c r="N1405" s="146" t="s">
        <v>39</v>
      </c>
      <c r="P1405" s="147">
        <f t="shared" si="111"/>
        <v>0</v>
      </c>
      <c r="Q1405" s="147">
        <v>0</v>
      </c>
      <c r="R1405" s="147">
        <f t="shared" si="112"/>
        <v>0</v>
      </c>
      <c r="S1405" s="147">
        <v>0</v>
      </c>
      <c r="T1405" s="148">
        <f t="shared" si="113"/>
        <v>0</v>
      </c>
      <c r="AR1405" s="149" t="s">
        <v>205</v>
      </c>
      <c r="AT1405" s="149" t="s">
        <v>201</v>
      </c>
      <c r="AU1405" s="149" t="s">
        <v>223</v>
      </c>
      <c r="AY1405" s="17" t="s">
        <v>199</v>
      </c>
      <c r="BE1405" s="150">
        <f t="shared" si="114"/>
        <v>0</v>
      </c>
      <c r="BF1405" s="150">
        <f t="shared" si="115"/>
        <v>0</v>
      </c>
      <c r="BG1405" s="150">
        <f t="shared" si="116"/>
        <v>0</v>
      </c>
      <c r="BH1405" s="150">
        <f t="shared" si="117"/>
        <v>0</v>
      </c>
      <c r="BI1405" s="150">
        <f t="shared" si="118"/>
        <v>0</v>
      </c>
      <c r="BJ1405" s="17" t="s">
        <v>86</v>
      </c>
      <c r="BK1405" s="150">
        <f t="shared" si="119"/>
        <v>0</v>
      </c>
      <c r="BL1405" s="17" t="s">
        <v>205</v>
      </c>
      <c r="BM1405" s="149" t="s">
        <v>3671</v>
      </c>
    </row>
    <row r="1406" spans="2:65" s="1" customFormat="1" ht="16.5" customHeight="1">
      <c r="B1406" s="32"/>
      <c r="C1406" s="137" t="s">
        <v>1887</v>
      </c>
      <c r="D1406" s="137" t="s">
        <v>201</v>
      </c>
      <c r="E1406" s="138" t="s">
        <v>1888</v>
      </c>
      <c r="F1406" s="139" t="s">
        <v>1889</v>
      </c>
      <c r="G1406" s="140" t="s">
        <v>1607</v>
      </c>
      <c r="H1406" s="141">
        <v>10</v>
      </c>
      <c r="I1406" s="142"/>
      <c r="J1406" s="143">
        <f t="shared" si="110"/>
        <v>0</v>
      </c>
      <c r="K1406" s="144"/>
      <c r="L1406" s="32"/>
      <c r="M1406" s="145" t="s">
        <v>1</v>
      </c>
      <c r="N1406" s="146" t="s">
        <v>39</v>
      </c>
      <c r="P1406" s="147">
        <f t="shared" si="111"/>
        <v>0</v>
      </c>
      <c r="Q1406" s="147">
        <v>0</v>
      </c>
      <c r="R1406" s="147">
        <f t="shared" si="112"/>
        <v>0</v>
      </c>
      <c r="S1406" s="147">
        <v>0</v>
      </c>
      <c r="T1406" s="148">
        <f t="shared" si="113"/>
        <v>0</v>
      </c>
      <c r="AR1406" s="149" t="s">
        <v>205</v>
      </c>
      <c r="AT1406" s="149" t="s">
        <v>201</v>
      </c>
      <c r="AU1406" s="149" t="s">
        <v>223</v>
      </c>
      <c r="AY1406" s="17" t="s">
        <v>199</v>
      </c>
      <c r="BE1406" s="150">
        <f t="shared" si="114"/>
        <v>0</v>
      </c>
      <c r="BF1406" s="150">
        <f t="shared" si="115"/>
        <v>0</v>
      </c>
      <c r="BG1406" s="150">
        <f t="shared" si="116"/>
        <v>0</v>
      </c>
      <c r="BH1406" s="150">
        <f t="shared" si="117"/>
        <v>0</v>
      </c>
      <c r="BI1406" s="150">
        <f t="shared" si="118"/>
        <v>0</v>
      </c>
      <c r="BJ1406" s="17" t="s">
        <v>86</v>
      </c>
      <c r="BK1406" s="150">
        <f t="shared" si="119"/>
        <v>0</v>
      </c>
      <c r="BL1406" s="17" t="s">
        <v>205</v>
      </c>
      <c r="BM1406" s="149" t="s">
        <v>3672</v>
      </c>
    </row>
    <row r="1407" spans="2:65" s="1" customFormat="1" ht="16.5" customHeight="1">
      <c r="B1407" s="32"/>
      <c r="C1407" s="137" t="s">
        <v>1891</v>
      </c>
      <c r="D1407" s="137" t="s">
        <v>201</v>
      </c>
      <c r="E1407" s="138" t="s">
        <v>1892</v>
      </c>
      <c r="F1407" s="139" t="s">
        <v>1893</v>
      </c>
      <c r="G1407" s="140" t="s">
        <v>1607</v>
      </c>
      <c r="H1407" s="141">
        <v>2</v>
      </c>
      <c r="I1407" s="142"/>
      <c r="J1407" s="143">
        <f t="shared" si="110"/>
        <v>0</v>
      </c>
      <c r="K1407" s="144"/>
      <c r="L1407" s="32"/>
      <c r="M1407" s="145" t="s">
        <v>1</v>
      </c>
      <c r="N1407" s="146" t="s">
        <v>39</v>
      </c>
      <c r="P1407" s="147">
        <f t="shared" si="111"/>
        <v>0</v>
      </c>
      <c r="Q1407" s="147">
        <v>0</v>
      </c>
      <c r="R1407" s="147">
        <f t="shared" si="112"/>
        <v>0</v>
      </c>
      <c r="S1407" s="147">
        <v>0</v>
      </c>
      <c r="T1407" s="148">
        <f t="shared" si="113"/>
        <v>0</v>
      </c>
      <c r="AR1407" s="149" t="s">
        <v>205</v>
      </c>
      <c r="AT1407" s="149" t="s">
        <v>201</v>
      </c>
      <c r="AU1407" s="149" t="s">
        <v>223</v>
      </c>
      <c r="AY1407" s="17" t="s">
        <v>199</v>
      </c>
      <c r="BE1407" s="150">
        <f t="shared" si="114"/>
        <v>0</v>
      </c>
      <c r="BF1407" s="150">
        <f t="shared" si="115"/>
        <v>0</v>
      </c>
      <c r="BG1407" s="150">
        <f t="shared" si="116"/>
        <v>0</v>
      </c>
      <c r="BH1407" s="150">
        <f t="shared" si="117"/>
        <v>0</v>
      </c>
      <c r="BI1407" s="150">
        <f t="shared" si="118"/>
        <v>0</v>
      </c>
      <c r="BJ1407" s="17" t="s">
        <v>86</v>
      </c>
      <c r="BK1407" s="150">
        <f t="shared" si="119"/>
        <v>0</v>
      </c>
      <c r="BL1407" s="17" t="s">
        <v>205</v>
      </c>
      <c r="BM1407" s="149" t="s">
        <v>3673</v>
      </c>
    </row>
    <row r="1408" spans="2:65" s="1" customFormat="1" ht="16.5" customHeight="1">
      <c r="B1408" s="32"/>
      <c r="C1408" s="137" t="s">
        <v>1895</v>
      </c>
      <c r="D1408" s="137" t="s">
        <v>201</v>
      </c>
      <c r="E1408" s="138" t="s">
        <v>1896</v>
      </c>
      <c r="F1408" s="139" t="s">
        <v>1897</v>
      </c>
      <c r="G1408" s="140" t="s">
        <v>1607</v>
      </c>
      <c r="H1408" s="141">
        <v>1</v>
      </c>
      <c r="I1408" s="142"/>
      <c r="J1408" s="143">
        <f t="shared" si="110"/>
        <v>0</v>
      </c>
      <c r="K1408" s="144"/>
      <c r="L1408" s="32"/>
      <c r="M1408" s="145" t="s">
        <v>1</v>
      </c>
      <c r="N1408" s="146" t="s">
        <v>39</v>
      </c>
      <c r="P1408" s="147">
        <f t="shared" si="111"/>
        <v>0</v>
      </c>
      <c r="Q1408" s="147">
        <v>0</v>
      </c>
      <c r="R1408" s="147">
        <f t="shared" si="112"/>
        <v>0</v>
      </c>
      <c r="S1408" s="147">
        <v>0</v>
      </c>
      <c r="T1408" s="148">
        <f t="shared" si="113"/>
        <v>0</v>
      </c>
      <c r="AR1408" s="149" t="s">
        <v>205</v>
      </c>
      <c r="AT1408" s="149" t="s">
        <v>201</v>
      </c>
      <c r="AU1408" s="149" t="s">
        <v>223</v>
      </c>
      <c r="AY1408" s="17" t="s">
        <v>199</v>
      </c>
      <c r="BE1408" s="150">
        <f t="shared" si="114"/>
        <v>0</v>
      </c>
      <c r="BF1408" s="150">
        <f t="shared" si="115"/>
        <v>0</v>
      </c>
      <c r="BG1408" s="150">
        <f t="shared" si="116"/>
        <v>0</v>
      </c>
      <c r="BH1408" s="150">
        <f t="shared" si="117"/>
        <v>0</v>
      </c>
      <c r="BI1408" s="150">
        <f t="shared" si="118"/>
        <v>0</v>
      </c>
      <c r="BJ1408" s="17" t="s">
        <v>86</v>
      </c>
      <c r="BK1408" s="150">
        <f t="shared" si="119"/>
        <v>0</v>
      </c>
      <c r="BL1408" s="17" t="s">
        <v>205</v>
      </c>
      <c r="BM1408" s="149" t="s">
        <v>3674</v>
      </c>
    </row>
    <row r="1409" spans="2:65" s="1" customFormat="1" ht="16.5" customHeight="1">
      <c r="B1409" s="32"/>
      <c r="C1409" s="137" t="s">
        <v>1899</v>
      </c>
      <c r="D1409" s="137" t="s">
        <v>201</v>
      </c>
      <c r="E1409" s="138" t="s">
        <v>1900</v>
      </c>
      <c r="F1409" s="139" t="s">
        <v>1901</v>
      </c>
      <c r="G1409" s="140" t="s">
        <v>1607</v>
      </c>
      <c r="H1409" s="141">
        <v>1</v>
      </c>
      <c r="I1409" s="142"/>
      <c r="J1409" s="143">
        <f t="shared" si="110"/>
        <v>0</v>
      </c>
      <c r="K1409" s="144"/>
      <c r="L1409" s="32"/>
      <c r="M1409" s="145" t="s">
        <v>1</v>
      </c>
      <c r="N1409" s="146" t="s">
        <v>39</v>
      </c>
      <c r="P1409" s="147">
        <f t="shared" si="111"/>
        <v>0</v>
      </c>
      <c r="Q1409" s="147">
        <v>0</v>
      </c>
      <c r="R1409" s="147">
        <f t="shared" si="112"/>
        <v>0</v>
      </c>
      <c r="S1409" s="147">
        <v>0</v>
      </c>
      <c r="T1409" s="148">
        <f t="shared" si="113"/>
        <v>0</v>
      </c>
      <c r="AR1409" s="149" t="s">
        <v>205</v>
      </c>
      <c r="AT1409" s="149" t="s">
        <v>201</v>
      </c>
      <c r="AU1409" s="149" t="s">
        <v>223</v>
      </c>
      <c r="AY1409" s="17" t="s">
        <v>199</v>
      </c>
      <c r="BE1409" s="150">
        <f t="shared" si="114"/>
        <v>0</v>
      </c>
      <c r="BF1409" s="150">
        <f t="shared" si="115"/>
        <v>0</v>
      </c>
      <c r="BG1409" s="150">
        <f t="shared" si="116"/>
        <v>0</v>
      </c>
      <c r="BH1409" s="150">
        <f t="shared" si="117"/>
        <v>0</v>
      </c>
      <c r="BI1409" s="150">
        <f t="shared" si="118"/>
        <v>0</v>
      </c>
      <c r="BJ1409" s="17" t="s">
        <v>86</v>
      </c>
      <c r="BK1409" s="150">
        <f t="shared" si="119"/>
        <v>0</v>
      </c>
      <c r="BL1409" s="17" t="s">
        <v>205</v>
      </c>
      <c r="BM1409" s="149" t="s">
        <v>3675</v>
      </c>
    </row>
    <row r="1410" spans="2:65" s="1" customFormat="1" ht="24.25" customHeight="1">
      <c r="B1410" s="32"/>
      <c r="C1410" s="137" t="s">
        <v>1903</v>
      </c>
      <c r="D1410" s="137" t="s">
        <v>201</v>
      </c>
      <c r="E1410" s="138" t="s">
        <v>1904</v>
      </c>
      <c r="F1410" s="139" t="s">
        <v>1905</v>
      </c>
      <c r="G1410" s="140" t="s">
        <v>1607</v>
      </c>
      <c r="H1410" s="141">
        <v>1</v>
      </c>
      <c r="I1410" s="142"/>
      <c r="J1410" s="143">
        <f t="shared" si="110"/>
        <v>0</v>
      </c>
      <c r="K1410" s="144"/>
      <c r="L1410" s="32"/>
      <c r="M1410" s="145" t="s">
        <v>1</v>
      </c>
      <c r="N1410" s="146" t="s">
        <v>39</v>
      </c>
      <c r="P1410" s="147">
        <f t="shared" si="111"/>
        <v>0</v>
      </c>
      <c r="Q1410" s="147">
        <v>0</v>
      </c>
      <c r="R1410" s="147">
        <f t="shared" si="112"/>
        <v>0</v>
      </c>
      <c r="S1410" s="147">
        <v>0</v>
      </c>
      <c r="T1410" s="148">
        <f t="shared" si="113"/>
        <v>0</v>
      </c>
      <c r="AR1410" s="149" t="s">
        <v>205</v>
      </c>
      <c r="AT1410" s="149" t="s">
        <v>201</v>
      </c>
      <c r="AU1410" s="149" t="s">
        <v>223</v>
      </c>
      <c r="AY1410" s="17" t="s">
        <v>199</v>
      </c>
      <c r="BE1410" s="150">
        <f t="shared" si="114"/>
        <v>0</v>
      </c>
      <c r="BF1410" s="150">
        <f t="shared" si="115"/>
        <v>0</v>
      </c>
      <c r="BG1410" s="150">
        <f t="shared" si="116"/>
        <v>0</v>
      </c>
      <c r="BH1410" s="150">
        <f t="shared" si="117"/>
        <v>0</v>
      </c>
      <c r="BI1410" s="150">
        <f t="shared" si="118"/>
        <v>0</v>
      </c>
      <c r="BJ1410" s="17" t="s">
        <v>86</v>
      </c>
      <c r="BK1410" s="150">
        <f t="shared" si="119"/>
        <v>0</v>
      </c>
      <c r="BL1410" s="17" t="s">
        <v>205</v>
      </c>
      <c r="BM1410" s="149" t="s">
        <v>3676</v>
      </c>
    </row>
    <row r="1411" spans="2:65" s="1" customFormat="1" ht="16.5" customHeight="1">
      <c r="B1411" s="32"/>
      <c r="C1411" s="137" t="s">
        <v>1907</v>
      </c>
      <c r="D1411" s="137" t="s">
        <v>201</v>
      </c>
      <c r="E1411" s="138" t="s">
        <v>1908</v>
      </c>
      <c r="F1411" s="139" t="s">
        <v>1909</v>
      </c>
      <c r="G1411" s="140" t="s">
        <v>1607</v>
      </c>
      <c r="H1411" s="141">
        <v>9</v>
      </c>
      <c r="I1411" s="142"/>
      <c r="J1411" s="143">
        <f t="shared" si="110"/>
        <v>0</v>
      </c>
      <c r="K1411" s="144"/>
      <c r="L1411" s="32"/>
      <c r="M1411" s="145" t="s">
        <v>1</v>
      </c>
      <c r="N1411" s="146" t="s">
        <v>39</v>
      </c>
      <c r="P1411" s="147">
        <f t="shared" si="111"/>
        <v>0</v>
      </c>
      <c r="Q1411" s="147">
        <v>0</v>
      </c>
      <c r="R1411" s="147">
        <f t="shared" si="112"/>
        <v>0</v>
      </c>
      <c r="S1411" s="147">
        <v>0</v>
      </c>
      <c r="T1411" s="148">
        <f t="shared" si="113"/>
        <v>0</v>
      </c>
      <c r="AR1411" s="149" t="s">
        <v>205</v>
      </c>
      <c r="AT1411" s="149" t="s">
        <v>201</v>
      </c>
      <c r="AU1411" s="149" t="s">
        <v>223</v>
      </c>
      <c r="AY1411" s="17" t="s">
        <v>199</v>
      </c>
      <c r="BE1411" s="150">
        <f t="shared" si="114"/>
        <v>0</v>
      </c>
      <c r="BF1411" s="150">
        <f t="shared" si="115"/>
        <v>0</v>
      </c>
      <c r="BG1411" s="150">
        <f t="shared" si="116"/>
        <v>0</v>
      </c>
      <c r="BH1411" s="150">
        <f t="shared" si="117"/>
        <v>0</v>
      </c>
      <c r="BI1411" s="150">
        <f t="shared" si="118"/>
        <v>0</v>
      </c>
      <c r="BJ1411" s="17" t="s">
        <v>86</v>
      </c>
      <c r="BK1411" s="150">
        <f t="shared" si="119"/>
        <v>0</v>
      </c>
      <c r="BL1411" s="17" t="s">
        <v>205</v>
      </c>
      <c r="BM1411" s="149" t="s">
        <v>3677</v>
      </c>
    </row>
    <row r="1412" spans="2:65" s="1" customFormat="1" ht="24.25" customHeight="1">
      <c r="B1412" s="32"/>
      <c r="C1412" s="137" t="s">
        <v>1911</v>
      </c>
      <c r="D1412" s="137" t="s">
        <v>201</v>
      </c>
      <c r="E1412" s="138" t="s">
        <v>1912</v>
      </c>
      <c r="F1412" s="139" t="s">
        <v>1913</v>
      </c>
      <c r="G1412" s="140" t="s">
        <v>1607</v>
      </c>
      <c r="H1412" s="141">
        <v>1</v>
      </c>
      <c r="I1412" s="142"/>
      <c r="J1412" s="143">
        <f t="shared" si="110"/>
        <v>0</v>
      </c>
      <c r="K1412" s="144"/>
      <c r="L1412" s="32"/>
      <c r="M1412" s="145" t="s">
        <v>1</v>
      </c>
      <c r="N1412" s="146" t="s">
        <v>39</v>
      </c>
      <c r="P1412" s="147">
        <f t="shared" si="111"/>
        <v>0</v>
      </c>
      <c r="Q1412" s="147">
        <v>0</v>
      </c>
      <c r="R1412" s="147">
        <f t="shared" si="112"/>
        <v>0</v>
      </c>
      <c r="S1412" s="147">
        <v>0</v>
      </c>
      <c r="T1412" s="148">
        <f t="shared" si="113"/>
        <v>0</v>
      </c>
      <c r="AR1412" s="149" t="s">
        <v>205</v>
      </c>
      <c r="AT1412" s="149" t="s">
        <v>201</v>
      </c>
      <c r="AU1412" s="149" t="s">
        <v>223</v>
      </c>
      <c r="AY1412" s="17" t="s">
        <v>199</v>
      </c>
      <c r="BE1412" s="150">
        <f t="shared" si="114"/>
        <v>0</v>
      </c>
      <c r="BF1412" s="150">
        <f t="shared" si="115"/>
        <v>0</v>
      </c>
      <c r="BG1412" s="150">
        <f t="shared" si="116"/>
        <v>0</v>
      </c>
      <c r="BH1412" s="150">
        <f t="shared" si="117"/>
        <v>0</v>
      </c>
      <c r="BI1412" s="150">
        <f t="shared" si="118"/>
        <v>0</v>
      </c>
      <c r="BJ1412" s="17" t="s">
        <v>86</v>
      </c>
      <c r="BK1412" s="150">
        <f t="shared" si="119"/>
        <v>0</v>
      </c>
      <c r="BL1412" s="17" t="s">
        <v>205</v>
      </c>
      <c r="BM1412" s="149" t="s">
        <v>3678</v>
      </c>
    </row>
    <row r="1413" spans="2:65" s="1" customFormat="1" ht="16.5" customHeight="1">
      <c r="B1413" s="32"/>
      <c r="C1413" s="137" t="s">
        <v>1915</v>
      </c>
      <c r="D1413" s="137" t="s">
        <v>201</v>
      </c>
      <c r="E1413" s="138" t="s">
        <v>1916</v>
      </c>
      <c r="F1413" s="139" t="s">
        <v>1917</v>
      </c>
      <c r="G1413" s="140" t="s">
        <v>1607</v>
      </c>
      <c r="H1413" s="141">
        <v>1</v>
      </c>
      <c r="I1413" s="142"/>
      <c r="J1413" s="143">
        <f t="shared" si="110"/>
        <v>0</v>
      </c>
      <c r="K1413" s="144"/>
      <c r="L1413" s="32"/>
      <c r="M1413" s="145" t="s">
        <v>1</v>
      </c>
      <c r="N1413" s="146" t="s">
        <v>39</v>
      </c>
      <c r="P1413" s="147">
        <f t="shared" si="111"/>
        <v>0</v>
      </c>
      <c r="Q1413" s="147">
        <v>0</v>
      </c>
      <c r="R1413" s="147">
        <f t="shared" si="112"/>
        <v>0</v>
      </c>
      <c r="S1413" s="147">
        <v>0</v>
      </c>
      <c r="T1413" s="148">
        <f t="shared" si="113"/>
        <v>0</v>
      </c>
      <c r="AR1413" s="149" t="s">
        <v>205</v>
      </c>
      <c r="AT1413" s="149" t="s">
        <v>201</v>
      </c>
      <c r="AU1413" s="149" t="s">
        <v>223</v>
      </c>
      <c r="AY1413" s="17" t="s">
        <v>199</v>
      </c>
      <c r="BE1413" s="150">
        <f t="shared" si="114"/>
        <v>0</v>
      </c>
      <c r="BF1413" s="150">
        <f t="shared" si="115"/>
        <v>0</v>
      </c>
      <c r="BG1413" s="150">
        <f t="shared" si="116"/>
        <v>0</v>
      </c>
      <c r="BH1413" s="150">
        <f t="shared" si="117"/>
        <v>0</v>
      </c>
      <c r="BI1413" s="150">
        <f t="shared" si="118"/>
        <v>0</v>
      </c>
      <c r="BJ1413" s="17" t="s">
        <v>86</v>
      </c>
      <c r="BK1413" s="150">
        <f t="shared" si="119"/>
        <v>0</v>
      </c>
      <c r="BL1413" s="17" t="s">
        <v>205</v>
      </c>
      <c r="BM1413" s="149" t="s">
        <v>3679</v>
      </c>
    </row>
    <row r="1414" spans="2:65" s="1" customFormat="1" ht="16.5" customHeight="1">
      <c r="B1414" s="32"/>
      <c r="C1414" s="137" t="s">
        <v>1919</v>
      </c>
      <c r="D1414" s="137" t="s">
        <v>201</v>
      </c>
      <c r="E1414" s="138" t="s">
        <v>1920</v>
      </c>
      <c r="F1414" s="139" t="s">
        <v>1921</v>
      </c>
      <c r="G1414" s="140" t="s">
        <v>1607</v>
      </c>
      <c r="H1414" s="141">
        <v>1</v>
      </c>
      <c r="I1414" s="142"/>
      <c r="J1414" s="143">
        <f t="shared" si="110"/>
        <v>0</v>
      </c>
      <c r="K1414" s="144"/>
      <c r="L1414" s="32"/>
      <c r="M1414" s="145" t="s">
        <v>1</v>
      </c>
      <c r="N1414" s="146" t="s">
        <v>39</v>
      </c>
      <c r="P1414" s="147">
        <f t="shared" si="111"/>
        <v>0</v>
      </c>
      <c r="Q1414" s="147">
        <v>0</v>
      </c>
      <c r="R1414" s="147">
        <f t="shared" si="112"/>
        <v>0</v>
      </c>
      <c r="S1414" s="147">
        <v>0</v>
      </c>
      <c r="T1414" s="148">
        <f t="shared" si="113"/>
        <v>0</v>
      </c>
      <c r="AR1414" s="149" t="s">
        <v>205</v>
      </c>
      <c r="AT1414" s="149" t="s">
        <v>201</v>
      </c>
      <c r="AU1414" s="149" t="s">
        <v>223</v>
      </c>
      <c r="AY1414" s="17" t="s">
        <v>199</v>
      </c>
      <c r="BE1414" s="150">
        <f t="shared" si="114"/>
        <v>0</v>
      </c>
      <c r="BF1414" s="150">
        <f t="shared" si="115"/>
        <v>0</v>
      </c>
      <c r="BG1414" s="150">
        <f t="shared" si="116"/>
        <v>0</v>
      </c>
      <c r="BH1414" s="150">
        <f t="shared" si="117"/>
        <v>0</v>
      </c>
      <c r="BI1414" s="150">
        <f t="shared" si="118"/>
        <v>0</v>
      </c>
      <c r="BJ1414" s="17" t="s">
        <v>86</v>
      </c>
      <c r="BK1414" s="150">
        <f t="shared" si="119"/>
        <v>0</v>
      </c>
      <c r="BL1414" s="17" t="s">
        <v>205</v>
      </c>
      <c r="BM1414" s="149" t="s">
        <v>3680</v>
      </c>
    </row>
    <row r="1415" spans="2:65" s="1" customFormat="1" ht="16.5" customHeight="1">
      <c r="B1415" s="32"/>
      <c r="C1415" s="137" t="s">
        <v>1923</v>
      </c>
      <c r="D1415" s="137" t="s">
        <v>201</v>
      </c>
      <c r="E1415" s="138" t="s">
        <v>1924</v>
      </c>
      <c r="F1415" s="139" t="s">
        <v>1925</v>
      </c>
      <c r="G1415" s="140" t="s">
        <v>1607</v>
      </c>
      <c r="H1415" s="141">
        <v>1</v>
      </c>
      <c r="I1415" s="142"/>
      <c r="J1415" s="143">
        <f t="shared" si="110"/>
        <v>0</v>
      </c>
      <c r="K1415" s="144"/>
      <c r="L1415" s="32"/>
      <c r="M1415" s="145" t="s">
        <v>1</v>
      </c>
      <c r="N1415" s="146" t="s">
        <v>39</v>
      </c>
      <c r="P1415" s="147">
        <f t="shared" si="111"/>
        <v>0</v>
      </c>
      <c r="Q1415" s="147">
        <v>0</v>
      </c>
      <c r="R1415" s="147">
        <f t="shared" si="112"/>
        <v>0</v>
      </c>
      <c r="S1415" s="147">
        <v>0</v>
      </c>
      <c r="T1415" s="148">
        <f t="shared" si="113"/>
        <v>0</v>
      </c>
      <c r="AR1415" s="149" t="s">
        <v>205</v>
      </c>
      <c r="AT1415" s="149" t="s">
        <v>201</v>
      </c>
      <c r="AU1415" s="149" t="s">
        <v>223</v>
      </c>
      <c r="AY1415" s="17" t="s">
        <v>199</v>
      </c>
      <c r="BE1415" s="150">
        <f t="shared" si="114"/>
        <v>0</v>
      </c>
      <c r="BF1415" s="150">
        <f t="shared" si="115"/>
        <v>0</v>
      </c>
      <c r="BG1415" s="150">
        <f t="shared" si="116"/>
        <v>0</v>
      </c>
      <c r="BH1415" s="150">
        <f t="shared" si="117"/>
        <v>0</v>
      </c>
      <c r="BI1415" s="150">
        <f t="shared" si="118"/>
        <v>0</v>
      </c>
      <c r="BJ1415" s="17" t="s">
        <v>86</v>
      </c>
      <c r="BK1415" s="150">
        <f t="shared" si="119"/>
        <v>0</v>
      </c>
      <c r="BL1415" s="17" t="s">
        <v>205</v>
      </c>
      <c r="BM1415" s="149" t="s">
        <v>3681</v>
      </c>
    </row>
    <row r="1416" spans="2:65" s="1" customFormat="1" ht="16.5" customHeight="1">
      <c r="B1416" s="32"/>
      <c r="C1416" s="137" t="s">
        <v>1927</v>
      </c>
      <c r="D1416" s="137" t="s">
        <v>201</v>
      </c>
      <c r="E1416" s="138" t="s">
        <v>1928</v>
      </c>
      <c r="F1416" s="139" t="s">
        <v>1929</v>
      </c>
      <c r="G1416" s="140" t="s">
        <v>1607</v>
      </c>
      <c r="H1416" s="141">
        <v>1</v>
      </c>
      <c r="I1416" s="142"/>
      <c r="J1416" s="143">
        <f t="shared" si="110"/>
        <v>0</v>
      </c>
      <c r="K1416" s="144"/>
      <c r="L1416" s="32"/>
      <c r="M1416" s="145" t="s">
        <v>1</v>
      </c>
      <c r="N1416" s="146" t="s">
        <v>39</v>
      </c>
      <c r="P1416" s="147">
        <f t="shared" si="111"/>
        <v>0</v>
      </c>
      <c r="Q1416" s="147">
        <v>0</v>
      </c>
      <c r="R1416" s="147">
        <f t="shared" si="112"/>
        <v>0</v>
      </c>
      <c r="S1416" s="147">
        <v>0</v>
      </c>
      <c r="T1416" s="148">
        <f t="shared" si="113"/>
        <v>0</v>
      </c>
      <c r="AR1416" s="149" t="s">
        <v>205</v>
      </c>
      <c r="AT1416" s="149" t="s">
        <v>201</v>
      </c>
      <c r="AU1416" s="149" t="s">
        <v>223</v>
      </c>
      <c r="AY1416" s="17" t="s">
        <v>199</v>
      </c>
      <c r="BE1416" s="150">
        <f t="shared" si="114"/>
        <v>0</v>
      </c>
      <c r="BF1416" s="150">
        <f t="shared" si="115"/>
        <v>0</v>
      </c>
      <c r="BG1416" s="150">
        <f t="shared" si="116"/>
        <v>0</v>
      </c>
      <c r="BH1416" s="150">
        <f t="shared" si="117"/>
        <v>0</v>
      </c>
      <c r="BI1416" s="150">
        <f t="shared" si="118"/>
        <v>0</v>
      </c>
      <c r="BJ1416" s="17" t="s">
        <v>86</v>
      </c>
      <c r="BK1416" s="150">
        <f t="shared" si="119"/>
        <v>0</v>
      </c>
      <c r="BL1416" s="17" t="s">
        <v>205</v>
      </c>
      <c r="BM1416" s="149" t="s">
        <v>3682</v>
      </c>
    </row>
    <row r="1417" spans="2:65" s="1" customFormat="1" ht="16.5" customHeight="1">
      <c r="B1417" s="32"/>
      <c r="C1417" s="137" t="s">
        <v>1931</v>
      </c>
      <c r="D1417" s="137" t="s">
        <v>201</v>
      </c>
      <c r="E1417" s="138" t="s">
        <v>1932</v>
      </c>
      <c r="F1417" s="139" t="s">
        <v>1933</v>
      </c>
      <c r="G1417" s="140" t="s">
        <v>1607</v>
      </c>
      <c r="H1417" s="141">
        <v>1</v>
      </c>
      <c r="I1417" s="142"/>
      <c r="J1417" s="143">
        <f t="shared" si="110"/>
        <v>0</v>
      </c>
      <c r="K1417" s="144"/>
      <c r="L1417" s="32"/>
      <c r="M1417" s="145" t="s">
        <v>1</v>
      </c>
      <c r="N1417" s="146" t="s">
        <v>39</v>
      </c>
      <c r="P1417" s="147">
        <f t="shared" si="111"/>
        <v>0</v>
      </c>
      <c r="Q1417" s="147">
        <v>0</v>
      </c>
      <c r="R1417" s="147">
        <f t="shared" si="112"/>
        <v>0</v>
      </c>
      <c r="S1417" s="147">
        <v>0</v>
      </c>
      <c r="T1417" s="148">
        <f t="shared" si="113"/>
        <v>0</v>
      </c>
      <c r="AR1417" s="149" t="s">
        <v>205</v>
      </c>
      <c r="AT1417" s="149" t="s">
        <v>201</v>
      </c>
      <c r="AU1417" s="149" t="s">
        <v>223</v>
      </c>
      <c r="AY1417" s="17" t="s">
        <v>199</v>
      </c>
      <c r="BE1417" s="150">
        <f t="shared" si="114"/>
        <v>0</v>
      </c>
      <c r="BF1417" s="150">
        <f t="shared" si="115"/>
        <v>0</v>
      </c>
      <c r="BG1417" s="150">
        <f t="shared" si="116"/>
        <v>0</v>
      </c>
      <c r="BH1417" s="150">
        <f t="shared" si="117"/>
        <v>0</v>
      </c>
      <c r="BI1417" s="150">
        <f t="shared" si="118"/>
        <v>0</v>
      </c>
      <c r="BJ1417" s="17" t="s">
        <v>86</v>
      </c>
      <c r="BK1417" s="150">
        <f t="shared" si="119"/>
        <v>0</v>
      </c>
      <c r="BL1417" s="17" t="s">
        <v>205</v>
      </c>
      <c r="BM1417" s="149" t="s">
        <v>3683</v>
      </c>
    </row>
    <row r="1418" spans="2:65" s="1" customFormat="1" ht="24.25" customHeight="1">
      <c r="B1418" s="32"/>
      <c r="C1418" s="137" t="s">
        <v>1935</v>
      </c>
      <c r="D1418" s="137" t="s">
        <v>201</v>
      </c>
      <c r="E1418" s="138" t="s">
        <v>1936</v>
      </c>
      <c r="F1418" s="139" t="s">
        <v>1937</v>
      </c>
      <c r="G1418" s="140" t="s">
        <v>1607</v>
      </c>
      <c r="H1418" s="141">
        <v>1</v>
      </c>
      <c r="I1418" s="142"/>
      <c r="J1418" s="143">
        <f t="shared" si="110"/>
        <v>0</v>
      </c>
      <c r="K1418" s="144"/>
      <c r="L1418" s="32"/>
      <c r="M1418" s="145" t="s">
        <v>1</v>
      </c>
      <c r="N1418" s="146" t="s">
        <v>39</v>
      </c>
      <c r="P1418" s="147">
        <f t="shared" si="111"/>
        <v>0</v>
      </c>
      <c r="Q1418" s="147">
        <v>0</v>
      </c>
      <c r="R1418" s="147">
        <f t="shared" si="112"/>
        <v>0</v>
      </c>
      <c r="S1418" s="147">
        <v>0</v>
      </c>
      <c r="T1418" s="148">
        <f t="shared" si="113"/>
        <v>0</v>
      </c>
      <c r="AR1418" s="149" t="s">
        <v>205</v>
      </c>
      <c r="AT1418" s="149" t="s">
        <v>201</v>
      </c>
      <c r="AU1418" s="149" t="s">
        <v>223</v>
      </c>
      <c r="AY1418" s="17" t="s">
        <v>199</v>
      </c>
      <c r="BE1418" s="150">
        <f t="shared" si="114"/>
        <v>0</v>
      </c>
      <c r="BF1418" s="150">
        <f t="shared" si="115"/>
        <v>0</v>
      </c>
      <c r="BG1418" s="150">
        <f t="shared" si="116"/>
        <v>0</v>
      </c>
      <c r="BH1418" s="150">
        <f t="shared" si="117"/>
        <v>0</v>
      </c>
      <c r="BI1418" s="150">
        <f t="shared" si="118"/>
        <v>0</v>
      </c>
      <c r="BJ1418" s="17" t="s">
        <v>86</v>
      </c>
      <c r="BK1418" s="150">
        <f t="shared" si="119"/>
        <v>0</v>
      </c>
      <c r="BL1418" s="17" t="s">
        <v>205</v>
      </c>
      <c r="BM1418" s="149" t="s">
        <v>3684</v>
      </c>
    </row>
    <row r="1419" spans="2:65" s="1" customFormat="1" ht="24.25" customHeight="1">
      <c r="B1419" s="32"/>
      <c r="C1419" s="137" t="s">
        <v>1939</v>
      </c>
      <c r="D1419" s="137" t="s">
        <v>201</v>
      </c>
      <c r="E1419" s="138" t="s">
        <v>1940</v>
      </c>
      <c r="F1419" s="139" t="s">
        <v>1941</v>
      </c>
      <c r="G1419" s="140" t="s">
        <v>1607</v>
      </c>
      <c r="H1419" s="141">
        <v>1</v>
      </c>
      <c r="I1419" s="142"/>
      <c r="J1419" s="143">
        <f t="shared" si="110"/>
        <v>0</v>
      </c>
      <c r="K1419" s="144"/>
      <c r="L1419" s="32"/>
      <c r="M1419" s="145" t="s">
        <v>1</v>
      </c>
      <c r="N1419" s="146" t="s">
        <v>39</v>
      </c>
      <c r="P1419" s="147">
        <f t="shared" si="111"/>
        <v>0</v>
      </c>
      <c r="Q1419" s="147">
        <v>0</v>
      </c>
      <c r="R1419" s="147">
        <f t="shared" si="112"/>
        <v>0</v>
      </c>
      <c r="S1419" s="147">
        <v>0</v>
      </c>
      <c r="T1419" s="148">
        <f t="shared" si="113"/>
        <v>0</v>
      </c>
      <c r="AR1419" s="149" t="s">
        <v>205</v>
      </c>
      <c r="AT1419" s="149" t="s">
        <v>201</v>
      </c>
      <c r="AU1419" s="149" t="s">
        <v>223</v>
      </c>
      <c r="AY1419" s="17" t="s">
        <v>199</v>
      </c>
      <c r="BE1419" s="150">
        <f t="shared" si="114"/>
        <v>0</v>
      </c>
      <c r="BF1419" s="150">
        <f t="shared" si="115"/>
        <v>0</v>
      </c>
      <c r="BG1419" s="150">
        <f t="shared" si="116"/>
        <v>0</v>
      </c>
      <c r="BH1419" s="150">
        <f t="shared" si="117"/>
        <v>0</v>
      </c>
      <c r="BI1419" s="150">
        <f t="shared" si="118"/>
        <v>0</v>
      </c>
      <c r="BJ1419" s="17" t="s">
        <v>86</v>
      </c>
      <c r="BK1419" s="150">
        <f t="shared" si="119"/>
        <v>0</v>
      </c>
      <c r="BL1419" s="17" t="s">
        <v>205</v>
      </c>
      <c r="BM1419" s="149" t="s">
        <v>3685</v>
      </c>
    </row>
    <row r="1420" spans="2:65" s="1" customFormat="1" ht="21.75" customHeight="1">
      <c r="B1420" s="32"/>
      <c r="C1420" s="137" t="s">
        <v>1943</v>
      </c>
      <c r="D1420" s="137" t="s">
        <v>201</v>
      </c>
      <c r="E1420" s="138" t="s">
        <v>1944</v>
      </c>
      <c r="F1420" s="139" t="s">
        <v>1945</v>
      </c>
      <c r="G1420" s="140" t="s">
        <v>264</v>
      </c>
      <c r="H1420" s="141">
        <v>142</v>
      </c>
      <c r="I1420" s="142"/>
      <c r="J1420" s="143">
        <f t="shared" si="110"/>
        <v>0</v>
      </c>
      <c r="K1420" s="144"/>
      <c r="L1420" s="32"/>
      <c r="M1420" s="145" t="s">
        <v>1</v>
      </c>
      <c r="N1420" s="146" t="s">
        <v>39</v>
      </c>
      <c r="P1420" s="147">
        <f t="shared" si="111"/>
        <v>0</v>
      </c>
      <c r="Q1420" s="147">
        <v>0</v>
      </c>
      <c r="R1420" s="147">
        <f t="shared" si="112"/>
        <v>0</v>
      </c>
      <c r="S1420" s="147">
        <v>0</v>
      </c>
      <c r="T1420" s="148">
        <f t="shared" si="113"/>
        <v>0</v>
      </c>
      <c r="AR1420" s="149" t="s">
        <v>205</v>
      </c>
      <c r="AT1420" s="149" t="s">
        <v>201</v>
      </c>
      <c r="AU1420" s="149" t="s">
        <v>223</v>
      </c>
      <c r="AY1420" s="17" t="s">
        <v>199</v>
      </c>
      <c r="BE1420" s="150">
        <f t="shared" si="114"/>
        <v>0</v>
      </c>
      <c r="BF1420" s="150">
        <f t="shared" si="115"/>
        <v>0</v>
      </c>
      <c r="BG1420" s="150">
        <f t="shared" si="116"/>
        <v>0</v>
      </c>
      <c r="BH1420" s="150">
        <f t="shared" si="117"/>
        <v>0</v>
      </c>
      <c r="BI1420" s="150">
        <f t="shared" si="118"/>
        <v>0</v>
      </c>
      <c r="BJ1420" s="17" t="s">
        <v>86</v>
      </c>
      <c r="BK1420" s="150">
        <f t="shared" si="119"/>
        <v>0</v>
      </c>
      <c r="BL1420" s="17" t="s">
        <v>205</v>
      </c>
      <c r="BM1420" s="149" t="s">
        <v>3686</v>
      </c>
    </row>
    <row r="1421" spans="2:65" s="1" customFormat="1" ht="21.75" customHeight="1">
      <c r="B1421" s="32"/>
      <c r="C1421" s="137" t="s">
        <v>1947</v>
      </c>
      <c r="D1421" s="137" t="s">
        <v>201</v>
      </c>
      <c r="E1421" s="138" t="s">
        <v>1948</v>
      </c>
      <c r="F1421" s="139" t="s">
        <v>1949</v>
      </c>
      <c r="G1421" s="140" t="s">
        <v>264</v>
      </c>
      <c r="H1421" s="141">
        <v>6</v>
      </c>
      <c r="I1421" s="142"/>
      <c r="J1421" s="143">
        <f t="shared" si="110"/>
        <v>0</v>
      </c>
      <c r="K1421" s="144"/>
      <c r="L1421" s="32"/>
      <c r="M1421" s="145" t="s">
        <v>1</v>
      </c>
      <c r="N1421" s="146" t="s">
        <v>39</v>
      </c>
      <c r="P1421" s="147">
        <f t="shared" si="111"/>
        <v>0</v>
      </c>
      <c r="Q1421" s="147">
        <v>0</v>
      </c>
      <c r="R1421" s="147">
        <f t="shared" si="112"/>
        <v>0</v>
      </c>
      <c r="S1421" s="147">
        <v>0</v>
      </c>
      <c r="T1421" s="148">
        <f t="shared" si="113"/>
        <v>0</v>
      </c>
      <c r="AR1421" s="149" t="s">
        <v>205</v>
      </c>
      <c r="AT1421" s="149" t="s">
        <v>201</v>
      </c>
      <c r="AU1421" s="149" t="s">
        <v>223</v>
      </c>
      <c r="AY1421" s="17" t="s">
        <v>199</v>
      </c>
      <c r="BE1421" s="150">
        <f t="shared" si="114"/>
        <v>0</v>
      </c>
      <c r="BF1421" s="150">
        <f t="shared" si="115"/>
        <v>0</v>
      </c>
      <c r="BG1421" s="150">
        <f t="shared" si="116"/>
        <v>0</v>
      </c>
      <c r="BH1421" s="150">
        <f t="shared" si="117"/>
        <v>0</v>
      </c>
      <c r="BI1421" s="150">
        <f t="shared" si="118"/>
        <v>0</v>
      </c>
      <c r="BJ1421" s="17" t="s">
        <v>86</v>
      </c>
      <c r="BK1421" s="150">
        <f t="shared" si="119"/>
        <v>0</v>
      </c>
      <c r="BL1421" s="17" t="s">
        <v>205</v>
      </c>
      <c r="BM1421" s="149" t="s">
        <v>3687</v>
      </c>
    </row>
    <row r="1422" spans="2:65" s="1" customFormat="1" ht="16.5" customHeight="1">
      <c r="B1422" s="32"/>
      <c r="C1422" s="137" t="s">
        <v>1951</v>
      </c>
      <c r="D1422" s="137" t="s">
        <v>201</v>
      </c>
      <c r="E1422" s="138" t="s">
        <v>1952</v>
      </c>
      <c r="F1422" s="139" t="s">
        <v>1953</v>
      </c>
      <c r="G1422" s="140" t="s">
        <v>264</v>
      </c>
      <c r="H1422" s="141">
        <v>2</v>
      </c>
      <c r="I1422" s="142"/>
      <c r="J1422" s="143">
        <f t="shared" si="110"/>
        <v>0</v>
      </c>
      <c r="K1422" s="144"/>
      <c r="L1422" s="32"/>
      <c r="M1422" s="145" t="s">
        <v>1</v>
      </c>
      <c r="N1422" s="146" t="s">
        <v>39</v>
      </c>
      <c r="P1422" s="147">
        <f t="shared" si="111"/>
        <v>0</v>
      </c>
      <c r="Q1422" s="147">
        <v>0</v>
      </c>
      <c r="R1422" s="147">
        <f t="shared" si="112"/>
        <v>0</v>
      </c>
      <c r="S1422" s="147">
        <v>0</v>
      </c>
      <c r="T1422" s="148">
        <f t="shared" si="113"/>
        <v>0</v>
      </c>
      <c r="AR1422" s="149" t="s">
        <v>205</v>
      </c>
      <c r="AT1422" s="149" t="s">
        <v>201</v>
      </c>
      <c r="AU1422" s="149" t="s">
        <v>223</v>
      </c>
      <c r="AY1422" s="17" t="s">
        <v>199</v>
      </c>
      <c r="BE1422" s="150">
        <f t="shared" si="114"/>
        <v>0</v>
      </c>
      <c r="BF1422" s="150">
        <f t="shared" si="115"/>
        <v>0</v>
      </c>
      <c r="BG1422" s="150">
        <f t="shared" si="116"/>
        <v>0</v>
      </c>
      <c r="BH1422" s="150">
        <f t="shared" si="117"/>
        <v>0</v>
      </c>
      <c r="BI1422" s="150">
        <f t="shared" si="118"/>
        <v>0</v>
      </c>
      <c r="BJ1422" s="17" t="s">
        <v>86</v>
      </c>
      <c r="BK1422" s="150">
        <f t="shared" si="119"/>
        <v>0</v>
      </c>
      <c r="BL1422" s="17" t="s">
        <v>205</v>
      </c>
      <c r="BM1422" s="149" t="s">
        <v>3688</v>
      </c>
    </row>
    <row r="1423" spans="2:65" s="1" customFormat="1" ht="16.5" customHeight="1">
      <c r="B1423" s="32"/>
      <c r="C1423" s="137" t="s">
        <v>1955</v>
      </c>
      <c r="D1423" s="137" t="s">
        <v>201</v>
      </c>
      <c r="E1423" s="138" t="s">
        <v>1956</v>
      </c>
      <c r="F1423" s="139" t="s">
        <v>1957</v>
      </c>
      <c r="G1423" s="140" t="s">
        <v>264</v>
      </c>
      <c r="H1423" s="141">
        <v>4</v>
      </c>
      <c r="I1423" s="142"/>
      <c r="J1423" s="143">
        <f t="shared" si="110"/>
        <v>0</v>
      </c>
      <c r="K1423" s="144"/>
      <c r="L1423" s="32"/>
      <c r="M1423" s="145" t="s">
        <v>1</v>
      </c>
      <c r="N1423" s="146" t="s">
        <v>39</v>
      </c>
      <c r="P1423" s="147">
        <f t="shared" si="111"/>
        <v>0</v>
      </c>
      <c r="Q1423" s="147">
        <v>0</v>
      </c>
      <c r="R1423" s="147">
        <f t="shared" si="112"/>
        <v>0</v>
      </c>
      <c r="S1423" s="147">
        <v>0</v>
      </c>
      <c r="T1423" s="148">
        <f t="shared" si="113"/>
        <v>0</v>
      </c>
      <c r="AR1423" s="149" t="s">
        <v>205</v>
      </c>
      <c r="AT1423" s="149" t="s">
        <v>201</v>
      </c>
      <c r="AU1423" s="149" t="s">
        <v>223</v>
      </c>
      <c r="AY1423" s="17" t="s">
        <v>199</v>
      </c>
      <c r="BE1423" s="150">
        <f t="shared" si="114"/>
        <v>0</v>
      </c>
      <c r="BF1423" s="150">
        <f t="shared" si="115"/>
        <v>0</v>
      </c>
      <c r="BG1423" s="150">
        <f t="shared" si="116"/>
        <v>0</v>
      </c>
      <c r="BH1423" s="150">
        <f t="shared" si="117"/>
        <v>0</v>
      </c>
      <c r="BI1423" s="150">
        <f t="shared" si="118"/>
        <v>0</v>
      </c>
      <c r="BJ1423" s="17" t="s">
        <v>86</v>
      </c>
      <c r="BK1423" s="150">
        <f t="shared" si="119"/>
        <v>0</v>
      </c>
      <c r="BL1423" s="17" t="s">
        <v>205</v>
      </c>
      <c r="BM1423" s="149" t="s">
        <v>3689</v>
      </c>
    </row>
    <row r="1424" spans="2:65" s="1" customFormat="1" ht="16.5" customHeight="1">
      <c r="B1424" s="32"/>
      <c r="C1424" s="137" t="s">
        <v>1959</v>
      </c>
      <c r="D1424" s="137" t="s">
        <v>201</v>
      </c>
      <c r="E1424" s="138" t="s">
        <v>1960</v>
      </c>
      <c r="F1424" s="139" t="s">
        <v>1961</v>
      </c>
      <c r="G1424" s="140" t="s">
        <v>264</v>
      </c>
      <c r="H1424" s="141">
        <v>18</v>
      </c>
      <c r="I1424" s="142"/>
      <c r="J1424" s="143">
        <f t="shared" si="110"/>
        <v>0</v>
      </c>
      <c r="K1424" s="144"/>
      <c r="L1424" s="32"/>
      <c r="M1424" s="145" t="s">
        <v>1</v>
      </c>
      <c r="N1424" s="146" t="s">
        <v>39</v>
      </c>
      <c r="P1424" s="147">
        <f t="shared" si="111"/>
        <v>0</v>
      </c>
      <c r="Q1424" s="147">
        <v>0</v>
      </c>
      <c r="R1424" s="147">
        <f t="shared" si="112"/>
        <v>0</v>
      </c>
      <c r="S1424" s="147">
        <v>0</v>
      </c>
      <c r="T1424" s="148">
        <f t="shared" si="113"/>
        <v>0</v>
      </c>
      <c r="AR1424" s="149" t="s">
        <v>205</v>
      </c>
      <c r="AT1424" s="149" t="s">
        <v>201</v>
      </c>
      <c r="AU1424" s="149" t="s">
        <v>223</v>
      </c>
      <c r="AY1424" s="17" t="s">
        <v>199</v>
      </c>
      <c r="BE1424" s="150">
        <f t="shared" si="114"/>
        <v>0</v>
      </c>
      <c r="BF1424" s="150">
        <f t="shared" si="115"/>
        <v>0</v>
      </c>
      <c r="BG1424" s="150">
        <f t="shared" si="116"/>
        <v>0</v>
      </c>
      <c r="BH1424" s="150">
        <f t="shared" si="117"/>
        <v>0</v>
      </c>
      <c r="BI1424" s="150">
        <f t="shared" si="118"/>
        <v>0</v>
      </c>
      <c r="BJ1424" s="17" t="s">
        <v>86</v>
      </c>
      <c r="BK1424" s="150">
        <f t="shared" si="119"/>
        <v>0</v>
      </c>
      <c r="BL1424" s="17" t="s">
        <v>205</v>
      </c>
      <c r="BM1424" s="149" t="s">
        <v>3690</v>
      </c>
    </row>
    <row r="1425" spans="2:65" s="1" customFormat="1" ht="16.5" customHeight="1">
      <c r="B1425" s="32"/>
      <c r="C1425" s="137" t="s">
        <v>1963</v>
      </c>
      <c r="D1425" s="137" t="s">
        <v>201</v>
      </c>
      <c r="E1425" s="138" t="s">
        <v>1964</v>
      </c>
      <c r="F1425" s="139" t="s">
        <v>1965</v>
      </c>
      <c r="G1425" s="140" t="s">
        <v>264</v>
      </c>
      <c r="H1425" s="141">
        <v>2</v>
      </c>
      <c r="I1425" s="142"/>
      <c r="J1425" s="143">
        <f t="shared" si="110"/>
        <v>0</v>
      </c>
      <c r="K1425" s="144"/>
      <c r="L1425" s="32"/>
      <c r="M1425" s="145" t="s">
        <v>1</v>
      </c>
      <c r="N1425" s="146" t="s">
        <v>39</v>
      </c>
      <c r="P1425" s="147">
        <f t="shared" si="111"/>
        <v>0</v>
      </c>
      <c r="Q1425" s="147">
        <v>0</v>
      </c>
      <c r="R1425" s="147">
        <f t="shared" si="112"/>
        <v>0</v>
      </c>
      <c r="S1425" s="147">
        <v>0</v>
      </c>
      <c r="T1425" s="148">
        <f t="shared" si="113"/>
        <v>0</v>
      </c>
      <c r="AR1425" s="149" t="s">
        <v>205</v>
      </c>
      <c r="AT1425" s="149" t="s">
        <v>201</v>
      </c>
      <c r="AU1425" s="149" t="s">
        <v>223</v>
      </c>
      <c r="AY1425" s="17" t="s">
        <v>199</v>
      </c>
      <c r="BE1425" s="150">
        <f t="shared" si="114"/>
        <v>0</v>
      </c>
      <c r="BF1425" s="150">
        <f t="shared" si="115"/>
        <v>0</v>
      </c>
      <c r="BG1425" s="150">
        <f t="shared" si="116"/>
        <v>0</v>
      </c>
      <c r="BH1425" s="150">
        <f t="shared" si="117"/>
        <v>0</v>
      </c>
      <c r="BI1425" s="150">
        <f t="shared" si="118"/>
        <v>0</v>
      </c>
      <c r="BJ1425" s="17" t="s">
        <v>86</v>
      </c>
      <c r="BK1425" s="150">
        <f t="shared" si="119"/>
        <v>0</v>
      </c>
      <c r="BL1425" s="17" t="s">
        <v>205</v>
      </c>
      <c r="BM1425" s="149" t="s">
        <v>3691</v>
      </c>
    </row>
    <row r="1426" spans="2:65" s="1" customFormat="1" ht="16.5" customHeight="1">
      <c r="B1426" s="32"/>
      <c r="C1426" s="137" t="s">
        <v>1967</v>
      </c>
      <c r="D1426" s="137" t="s">
        <v>201</v>
      </c>
      <c r="E1426" s="138" t="s">
        <v>1968</v>
      </c>
      <c r="F1426" s="139" t="s">
        <v>1969</v>
      </c>
      <c r="G1426" s="140" t="s">
        <v>264</v>
      </c>
      <c r="H1426" s="141">
        <v>6</v>
      </c>
      <c r="I1426" s="142"/>
      <c r="J1426" s="143">
        <f t="shared" si="110"/>
        <v>0</v>
      </c>
      <c r="K1426" s="144"/>
      <c r="L1426" s="32"/>
      <c r="M1426" s="145" t="s">
        <v>1</v>
      </c>
      <c r="N1426" s="146" t="s">
        <v>39</v>
      </c>
      <c r="P1426" s="147">
        <f t="shared" si="111"/>
        <v>0</v>
      </c>
      <c r="Q1426" s="147">
        <v>0</v>
      </c>
      <c r="R1426" s="147">
        <f t="shared" si="112"/>
        <v>0</v>
      </c>
      <c r="S1426" s="147">
        <v>0</v>
      </c>
      <c r="T1426" s="148">
        <f t="shared" si="113"/>
        <v>0</v>
      </c>
      <c r="AR1426" s="149" t="s">
        <v>205</v>
      </c>
      <c r="AT1426" s="149" t="s">
        <v>201</v>
      </c>
      <c r="AU1426" s="149" t="s">
        <v>223</v>
      </c>
      <c r="AY1426" s="17" t="s">
        <v>199</v>
      </c>
      <c r="BE1426" s="150">
        <f t="shared" si="114"/>
        <v>0</v>
      </c>
      <c r="BF1426" s="150">
        <f t="shared" si="115"/>
        <v>0</v>
      </c>
      <c r="BG1426" s="150">
        <f t="shared" si="116"/>
        <v>0</v>
      </c>
      <c r="BH1426" s="150">
        <f t="shared" si="117"/>
        <v>0</v>
      </c>
      <c r="BI1426" s="150">
        <f t="shared" si="118"/>
        <v>0</v>
      </c>
      <c r="BJ1426" s="17" t="s">
        <v>86</v>
      </c>
      <c r="BK1426" s="150">
        <f t="shared" si="119"/>
        <v>0</v>
      </c>
      <c r="BL1426" s="17" t="s">
        <v>205</v>
      </c>
      <c r="BM1426" s="149" t="s">
        <v>3692</v>
      </c>
    </row>
    <row r="1427" spans="2:65" s="1" customFormat="1" ht="16.5" customHeight="1">
      <c r="B1427" s="32"/>
      <c r="C1427" s="137" t="s">
        <v>1971</v>
      </c>
      <c r="D1427" s="137" t="s">
        <v>201</v>
      </c>
      <c r="E1427" s="138" t="s">
        <v>1972</v>
      </c>
      <c r="F1427" s="139" t="s">
        <v>1973</v>
      </c>
      <c r="G1427" s="140" t="s">
        <v>264</v>
      </c>
      <c r="H1427" s="141">
        <v>13</v>
      </c>
      <c r="I1427" s="142"/>
      <c r="J1427" s="143">
        <f t="shared" si="110"/>
        <v>0</v>
      </c>
      <c r="K1427" s="144"/>
      <c r="L1427" s="32"/>
      <c r="M1427" s="145" t="s">
        <v>1</v>
      </c>
      <c r="N1427" s="146" t="s">
        <v>39</v>
      </c>
      <c r="P1427" s="147">
        <f t="shared" si="111"/>
        <v>0</v>
      </c>
      <c r="Q1427" s="147">
        <v>0</v>
      </c>
      <c r="R1427" s="147">
        <f t="shared" si="112"/>
        <v>0</v>
      </c>
      <c r="S1427" s="147">
        <v>0</v>
      </c>
      <c r="T1427" s="148">
        <f t="shared" si="113"/>
        <v>0</v>
      </c>
      <c r="AR1427" s="149" t="s">
        <v>205</v>
      </c>
      <c r="AT1427" s="149" t="s">
        <v>201</v>
      </c>
      <c r="AU1427" s="149" t="s">
        <v>223</v>
      </c>
      <c r="AY1427" s="17" t="s">
        <v>199</v>
      </c>
      <c r="BE1427" s="150">
        <f t="shared" si="114"/>
        <v>0</v>
      </c>
      <c r="BF1427" s="150">
        <f t="shared" si="115"/>
        <v>0</v>
      </c>
      <c r="BG1427" s="150">
        <f t="shared" si="116"/>
        <v>0</v>
      </c>
      <c r="BH1427" s="150">
        <f t="shared" si="117"/>
        <v>0</v>
      </c>
      <c r="BI1427" s="150">
        <f t="shared" si="118"/>
        <v>0</v>
      </c>
      <c r="BJ1427" s="17" t="s">
        <v>86</v>
      </c>
      <c r="BK1427" s="150">
        <f t="shared" si="119"/>
        <v>0</v>
      </c>
      <c r="BL1427" s="17" t="s">
        <v>205</v>
      </c>
      <c r="BM1427" s="149" t="s">
        <v>3693</v>
      </c>
    </row>
    <row r="1428" spans="2:65" s="1" customFormat="1" ht="16.5" customHeight="1">
      <c r="B1428" s="32"/>
      <c r="C1428" s="137" t="s">
        <v>1975</v>
      </c>
      <c r="D1428" s="137" t="s">
        <v>201</v>
      </c>
      <c r="E1428" s="138" t="s">
        <v>1976</v>
      </c>
      <c r="F1428" s="139" t="s">
        <v>1977</v>
      </c>
      <c r="G1428" s="140" t="s">
        <v>264</v>
      </c>
      <c r="H1428" s="141">
        <v>67</v>
      </c>
      <c r="I1428" s="142"/>
      <c r="J1428" s="143">
        <f t="shared" si="110"/>
        <v>0</v>
      </c>
      <c r="K1428" s="144"/>
      <c r="L1428" s="32"/>
      <c r="M1428" s="145" t="s">
        <v>1</v>
      </c>
      <c r="N1428" s="146" t="s">
        <v>39</v>
      </c>
      <c r="P1428" s="147">
        <f t="shared" si="111"/>
        <v>0</v>
      </c>
      <c r="Q1428" s="147">
        <v>0</v>
      </c>
      <c r="R1428" s="147">
        <f t="shared" si="112"/>
        <v>0</v>
      </c>
      <c r="S1428" s="147">
        <v>0</v>
      </c>
      <c r="T1428" s="148">
        <f t="shared" si="113"/>
        <v>0</v>
      </c>
      <c r="AR1428" s="149" t="s">
        <v>205</v>
      </c>
      <c r="AT1428" s="149" t="s">
        <v>201</v>
      </c>
      <c r="AU1428" s="149" t="s">
        <v>223</v>
      </c>
      <c r="AY1428" s="17" t="s">
        <v>199</v>
      </c>
      <c r="BE1428" s="150">
        <f t="shared" si="114"/>
        <v>0</v>
      </c>
      <c r="BF1428" s="150">
        <f t="shared" si="115"/>
        <v>0</v>
      </c>
      <c r="BG1428" s="150">
        <f t="shared" si="116"/>
        <v>0</v>
      </c>
      <c r="BH1428" s="150">
        <f t="shared" si="117"/>
        <v>0</v>
      </c>
      <c r="BI1428" s="150">
        <f t="shared" si="118"/>
        <v>0</v>
      </c>
      <c r="BJ1428" s="17" t="s">
        <v>86</v>
      </c>
      <c r="BK1428" s="150">
        <f t="shared" si="119"/>
        <v>0</v>
      </c>
      <c r="BL1428" s="17" t="s">
        <v>205</v>
      </c>
      <c r="BM1428" s="149" t="s">
        <v>3694</v>
      </c>
    </row>
    <row r="1429" spans="2:65" s="1" customFormat="1" ht="16.5" customHeight="1">
      <c r="B1429" s="32"/>
      <c r="C1429" s="137" t="s">
        <v>1979</v>
      </c>
      <c r="D1429" s="137" t="s">
        <v>201</v>
      </c>
      <c r="E1429" s="138" t="s">
        <v>1980</v>
      </c>
      <c r="F1429" s="139" t="s">
        <v>1981</v>
      </c>
      <c r="G1429" s="140" t="s">
        <v>204</v>
      </c>
      <c r="H1429" s="141">
        <v>7</v>
      </c>
      <c r="I1429" s="142"/>
      <c r="J1429" s="143">
        <f t="shared" si="110"/>
        <v>0</v>
      </c>
      <c r="K1429" s="144"/>
      <c r="L1429" s="32"/>
      <c r="M1429" s="145" t="s">
        <v>1</v>
      </c>
      <c r="N1429" s="146" t="s">
        <v>39</v>
      </c>
      <c r="P1429" s="147">
        <f t="shared" si="111"/>
        <v>0</v>
      </c>
      <c r="Q1429" s="147">
        <v>0</v>
      </c>
      <c r="R1429" s="147">
        <f t="shared" si="112"/>
        <v>0</v>
      </c>
      <c r="S1429" s="147">
        <v>0</v>
      </c>
      <c r="T1429" s="148">
        <f t="shared" si="113"/>
        <v>0</v>
      </c>
      <c r="AR1429" s="149" t="s">
        <v>205</v>
      </c>
      <c r="AT1429" s="149" t="s">
        <v>201</v>
      </c>
      <c r="AU1429" s="149" t="s">
        <v>223</v>
      </c>
      <c r="AY1429" s="17" t="s">
        <v>199</v>
      </c>
      <c r="BE1429" s="150">
        <f t="shared" si="114"/>
        <v>0</v>
      </c>
      <c r="BF1429" s="150">
        <f t="shared" si="115"/>
        <v>0</v>
      </c>
      <c r="BG1429" s="150">
        <f t="shared" si="116"/>
        <v>0</v>
      </c>
      <c r="BH1429" s="150">
        <f t="shared" si="117"/>
        <v>0</v>
      </c>
      <c r="BI1429" s="150">
        <f t="shared" si="118"/>
        <v>0</v>
      </c>
      <c r="BJ1429" s="17" t="s">
        <v>86</v>
      </c>
      <c r="BK1429" s="150">
        <f t="shared" si="119"/>
        <v>0</v>
      </c>
      <c r="BL1429" s="17" t="s">
        <v>205</v>
      </c>
      <c r="BM1429" s="149" t="s">
        <v>3695</v>
      </c>
    </row>
    <row r="1430" spans="2:65" s="1" customFormat="1" ht="16.5" customHeight="1">
      <c r="B1430" s="32"/>
      <c r="C1430" s="137" t="s">
        <v>1983</v>
      </c>
      <c r="D1430" s="137" t="s">
        <v>201</v>
      </c>
      <c r="E1430" s="138" t="s">
        <v>1984</v>
      </c>
      <c r="F1430" s="139" t="s">
        <v>1985</v>
      </c>
      <c r="G1430" s="140" t="s">
        <v>1607</v>
      </c>
      <c r="H1430" s="141">
        <v>5</v>
      </c>
      <c r="I1430" s="142"/>
      <c r="J1430" s="143">
        <f t="shared" si="110"/>
        <v>0</v>
      </c>
      <c r="K1430" s="144"/>
      <c r="L1430" s="32"/>
      <c r="M1430" s="145" t="s">
        <v>1</v>
      </c>
      <c r="N1430" s="146" t="s">
        <v>39</v>
      </c>
      <c r="P1430" s="147">
        <f t="shared" si="111"/>
        <v>0</v>
      </c>
      <c r="Q1430" s="147">
        <v>0</v>
      </c>
      <c r="R1430" s="147">
        <f t="shared" si="112"/>
        <v>0</v>
      </c>
      <c r="S1430" s="147">
        <v>0</v>
      </c>
      <c r="T1430" s="148">
        <f t="shared" si="113"/>
        <v>0</v>
      </c>
      <c r="AR1430" s="149" t="s">
        <v>205</v>
      </c>
      <c r="AT1430" s="149" t="s">
        <v>201</v>
      </c>
      <c r="AU1430" s="149" t="s">
        <v>223</v>
      </c>
      <c r="AY1430" s="17" t="s">
        <v>199</v>
      </c>
      <c r="BE1430" s="150">
        <f t="shared" si="114"/>
        <v>0</v>
      </c>
      <c r="BF1430" s="150">
        <f t="shared" si="115"/>
        <v>0</v>
      </c>
      <c r="BG1430" s="150">
        <f t="shared" si="116"/>
        <v>0</v>
      </c>
      <c r="BH1430" s="150">
        <f t="shared" si="117"/>
        <v>0</v>
      </c>
      <c r="BI1430" s="150">
        <f t="shared" si="118"/>
        <v>0</v>
      </c>
      <c r="BJ1430" s="17" t="s">
        <v>86</v>
      </c>
      <c r="BK1430" s="150">
        <f t="shared" si="119"/>
        <v>0</v>
      </c>
      <c r="BL1430" s="17" t="s">
        <v>205</v>
      </c>
      <c r="BM1430" s="149" t="s">
        <v>3696</v>
      </c>
    </row>
    <row r="1431" spans="2:65" s="1" customFormat="1" ht="16.5" customHeight="1">
      <c r="B1431" s="32"/>
      <c r="C1431" s="137" t="s">
        <v>1987</v>
      </c>
      <c r="D1431" s="137" t="s">
        <v>201</v>
      </c>
      <c r="E1431" s="138" t="s">
        <v>1988</v>
      </c>
      <c r="F1431" s="139" t="s">
        <v>1989</v>
      </c>
      <c r="G1431" s="140" t="s">
        <v>1607</v>
      </c>
      <c r="H1431" s="141">
        <v>1</v>
      </c>
      <c r="I1431" s="142"/>
      <c r="J1431" s="143">
        <f t="shared" si="110"/>
        <v>0</v>
      </c>
      <c r="K1431" s="144"/>
      <c r="L1431" s="32"/>
      <c r="M1431" s="145" t="s">
        <v>1</v>
      </c>
      <c r="N1431" s="146" t="s">
        <v>39</v>
      </c>
      <c r="P1431" s="147">
        <f t="shared" si="111"/>
        <v>0</v>
      </c>
      <c r="Q1431" s="147">
        <v>0</v>
      </c>
      <c r="R1431" s="147">
        <f t="shared" si="112"/>
        <v>0</v>
      </c>
      <c r="S1431" s="147">
        <v>0</v>
      </c>
      <c r="T1431" s="148">
        <f t="shared" si="113"/>
        <v>0</v>
      </c>
      <c r="AR1431" s="149" t="s">
        <v>205</v>
      </c>
      <c r="AT1431" s="149" t="s">
        <v>201</v>
      </c>
      <c r="AU1431" s="149" t="s">
        <v>223</v>
      </c>
      <c r="AY1431" s="17" t="s">
        <v>199</v>
      </c>
      <c r="BE1431" s="150">
        <f t="shared" si="114"/>
        <v>0</v>
      </c>
      <c r="BF1431" s="150">
        <f t="shared" si="115"/>
        <v>0</v>
      </c>
      <c r="BG1431" s="150">
        <f t="shared" si="116"/>
        <v>0</v>
      </c>
      <c r="BH1431" s="150">
        <f t="shared" si="117"/>
        <v>0</v>
      </c>
      <c r="BI1431" s="150">
        <f t="shared" si="118"/>
        <v>0</v>
      </c>
      <c r="BJ1431" s="17" t="s">
        <v>86</v>
      </c>
      <c r="BK1431" s="150">
        <f t="shared" si="119"/>
        <v>0</v>
      </c>
      <c r="BL1431" s="17" t="s">
        <v>205</v>
      </c>
      <c r="BM1431" s="149" t="s">
        <v>3697</v>
      </c>
    </row>
    <row r="1432" spans="2:65" s="1" customFormat="1" ht="16.5" customHeight="1">
      <c r="B1432" s="32"/>
      <c r="C1432" s="137" t="s">
        <v>1991</v>
      </c>
      <c r="D1432" s="137" t="s">
        <v>201</v>
      </c>
      <c r="E1432" s="138" t="s">
        <v>1992</v>
      </c>
      <c r="F1432" s="139" t="s">
        <v>1993</v>
      </c>
      <c r="G1432" s="140" t="s">
        <v>1607</v>
      </c>
      <c r="H1432" s="141">
        <v>1</v>
      </c>
      <c r="I1432" s="142"/>
      <c r="J1432" s="143">
        <f t="shared" si="110"/>
        <v>0</v>
      </c>
      <c r="K1432" s="144"/>
      <c r="L1432" s="32"/>
      <c r="M1432" s="145" t="s">
        <v>1</v>
      </c>
      <c r="N1432" s="146" t="s">
        <v>39</v>
      </c>
      <c r="P1432" s="147">
        <f t="shared" si="111"/>
        <v>0</v>
      </c>
      <c r="Q1432" s="147">
        <v>0</v>
      </c>
      <c r="R1432" s="147">
        <f t="shared" si="112"/>
        <v>0</v>
      </c>
      <c r="S1432" s="147">
        <v>0</v>
      </c>
      <c r="T1432" s="148">
        <f t="shared" si="113"/>
        <v>0</v>
      </c>
      <c r="AR1432" s="149" t="s">
        <v>205</v>
      </c>
      <c r="AT1432" s="149" t="s">
        <v>201</v>
      </c>
      <c r="AU1432" s="149" t="s">
        <v>223</v>
      </c>
      <c r="AY1432" s="17" t="s">
        <v>199</v>
      </c>
      <c r="BE1432" s="150">
        <f t="shared" si="114"/>
        <v>0</v>
      </c>
      <c r="BF1432" s="150">
        <f t="shared" si="115"/>
        <v>0</v>
      </c>
      <c r="BG1432" s="150">
        <f t="shared" si="116"/>
        <v>0</v>
      </c>
      <c r="BH1432" s="150">
        <f t="shared" si="117"/>
        <v>0</v>
      </c>
      <c r="BI1432" s="150">
        <f t="shared" si="118"/>
        <v>0</v>
      </c>
      <c r="BJ1432" s="17" t="s">
        <v>86</v>
      </c>
      <c r="BK1432" s="150">
        <f t="shared" si="119"/>
        <v>0</v>
      </c>
      <c r="BL1432" s="17" t="s">
        <v>205</v>
      </c>
      <c r="BM1432" s="149" t="s">
        <v>3698</v>
      </c>
    </row>
    <row r="1433" spans="2:65" s="1" customFormat="1" ht="16.5" customHeight="1">
      <c r="B1433" s="32"/>
      <c r="C1433" s="137" t="s">
        <v>1995</v>
      </c>
      <c r="D1433" s="137" t="s">
        <v>201</v>
      </c>
      <c r="E1433" s="138" t="s">
        <v>1996</v>
      </c>
      <c r="F1433" s="139" t="s">
        <v>1997</v>
      </c>
      <c r="G1433" s="140" t="s">
        <v>296</v>
      </c>
      <c r="H1433" s="141">
        <v>16</v>
      </c>
      <c r="I1433" s="142"/>
      <c r="J1433" s="143">
        <f t="shared" si="110"/>
        <v>0</v>
      </c>
      <c r="K1433" s="144"/>
      <c r="L1433" s="32"/>
      <c r="M1433" s="145" t="s">
        <v>1</v>
      </c>
      <c r="N1433" s="146" t="s">
        <v>39</v>
      </c>
      <c r="P1433" s="147">
        <f t="shared" si="111"/>
        <v>0</v>
      </c>
      <c r="Q1433" s="147">
        <v>0</v>
      </c>
      <c r="R1433" s="147">
        <f t="shared" si="112"/>
        <v>0</v>
      </c>
      <c r="S1433" s="147">
        <v>0</v>
      </c>
      <c r="T1433" s="148">
        <f t="shared" si="113"/>
        <v>0</v>
      </c>
      <c r="AR1433" s="149" t="s">
        <v>205</v>
      </c>
      <c r="AT1433" s="149" t="s">
        <v>201</v>
      </c>
      <c r="AU1433" s="149" t="s">
        <v>223</v>
      </c>
      <c r="AY1433" s="17" t="s">
        <v>199</v>
      </c>
      <c r="BE1433" s="150">
        <f t="shared" si="114"/>
        <v>0</v>
      </c>
      <c r="BF1433" s="150">
        <f t="shared" si="115"/>
        <v>0</v>
      </c>
      <c r="BG1433" s="150">
        <f t="shared" si="116"/>
        <v>0</v>
      </c>
      <c r="BH1433" s="150">
        <f t="shared" si="117"/>
        <v>0</v>
      </c>
      <c r="BI1433" s="150">
        <f t="shared" si="118"/>
        <v>0</v>
      </c>
      <c r="BJ1433" s="17" t="s">
        <v>86</v>
      </c>
      <c r="BK1433" s="150">
        <f t="shared" si="119"/>
        <v>0</v>
      </c>
      <c r="BL1433" s="17" t="s">
        <v>205</v>
      </c>
      <c r="BM1433" s="149" t="s">
        <v>3699</v>
      </c>
    </row>
    <row r="1434" spans="2:65" s="1" customFormat="1" ht="21.75" customHeight="1">
      <c r="B1434" s="32"/>
      <c r="C1434" s="137" t="s">
        <v>1999</v>
      </c>
      <c r="D1434" s="137" t="s">
        <v>201</v>
      </c>
      <c r="E1434" s="138" t="s">
        <v>2000</v>
      </c>
      <c r="F1434" s="139" t="s">
        <v>1865</v>
      </c>
      <c r="G1434" s="140" t="s">
        <v>296</v>
      </c>
      <c r="H1434" s="141">
        <v>1</v>
      </c>
      <c r="I1434" s="142"/>
      <c r="J1434" s="143">
        <f t="shared" si="110"/>
        <v>0</v>
      </c>
      <c r="K1434" s="144"/>
      <c r="L1434" s="32"/>
      <c r="M1434" s="145" t="s">
        <v>1</v>
      </c>
      <c r="N1434" s="146" t="s">
        <v>39</v>
      </c>
      <c r="P1434" s="147">
        <f t="shared" si="111"/>
        <v>0</v>
      </c>
      <c r="Q1434" s="147">
        <v>0</v>
      </c>
      <c r="R1434" s="147">
        <f t="shared" si="112"/>
        <v>0</v>
      </c>
      <c r="S1434" s="147">
        <v>0</v>
      </c>
      <c r="T1434" s="148">
        <f t="shared" si="113"/>
        <v>0</v>
      </c>
      <c r="AR1434" s="149" t="s">
        <v>205</v>
      </c>
      <c r="AT1434" s="149" t="s">
        <v>201</v>
      </c>
      <c r="AU1434" s="149" t="s">
        <v>223</v>
      </c>
      <c r="AY1434" s="17" t="s">
        <v>199</v>
      </c>
      <c r="BE1434" s="150">
        <f t="shared" si="114"/>
        <v>0</v>
      </c>
      <c r="BF1434" s="150">
        <f t="shared" si="115"/>
        <v>0</v>
      </c>
      <c r="BG1434" s="150">
        <f t="shared" si="116"/>
        <v>0</v>
      </c>
      <c r="BH1434" s="150">
        <f t="shared" si="117"/>
        <v>0</v>
      </c>
      <c r="BI1434" s="150">
        <f t="shared" si="118"/>
        <v>0</v>
      </c>
      <c r="BJ1434" s="17" t="s">
        <v>86</v>
      </c>
      <c r="BK1434" s="150">
        <f t="shared" si="119"/>
        <v>0</v>
      </c>
      <c r="BL1434" s="17" t="s">
        <v>205</v>
      </c>
      <c r="BM1434" s="149" t="s">
        <v>3700</v>
      </c>
    </row>
    <row r="1435" spans="2:65" s="1" customFormat="1" ht="16.5" customHeight="1">
      <c r="B1435" s="32"/>
      <c r="C1435" s="137" t="s">
        <v>2002</v>
      </c>
      <c r="D1435" s="137" t="s">
        <v>201</v>
      </c>
      <c r="E1435" s="138" t="s">
        <v>2003</v>
      </c>
      <c r="F1435" s="139" t="s">
        <v>2004</v>
      </c>
      <c r="G1435" s="140" t="s">
        <v>296</v>
      </c>
      <c r="H1435" s="141">
        <v>1</v>
      </c>
      <c r="I1435" s="142"/>
      <c r="J1435" s="143">
        <f t="shared" si="110"/>
        <v>0</v>
      </c>
      <c r="K1435" s="144"/>
      <c r="L1435" s="32"/>
      <c r="M1435" s="145" t="s">
        <v>1</v>
      </c>
      <c r="N1435" s="146" t="s">
        <v>39</v>
      </c>
      <c r="P1435" s="147">
        <f t="shared" si="111"/>
        <v>0</v>
      </c>
      <c r="Q1435" s="147">
        <v>0</v>
      </c>
      <c r="R1435" s="147">
        <f t="shared" si="112"/>
        <v>0</v>
      </c>
      <c r="S1435" s="147">
        <v>0</v>
      </c>
      <c r="T1435" s="148">
        <f t="shared" si="113"/>
        <v>0</v>
      </c>
      <c r="AR1435" s="149" t="s">
        <v>205</v>
      </c>
      <c r="AT1435" s="149" t="s">
        <v>201</v>
      </c>
      <c r="AU1435" s="149" t="s">
        <v>223</v>
      </c>
      <c r="AY1435" s="17" t="s">
        <v>199</v>
      </c>
      <c r="BE1435" s="150">
        <f t="shared" si="114"/>
        <v>0</v>
      </c>
      <c r="BF1435" s="150">
        <f t="shared" si="115"/>
        <v>0</v>
      </c>
      <c r="BG1435" s="150">
        <f t="shared" si="116"/>
        <v>0</v>
      </c>
      <c r="BH1435" s="150">
        <f t="shared" si="117"/>
        <v>0</v>
      </c>
      <c r="BI1435" s="150">
        <f t="shared" si="118"/>
        <v>0</v>
      </c>
      <c r="BJ1435" s="17" t="s">
        <v>86</v>
      </c>
      <c r="BK1435" s="150">
        <f t="shared" si="119"/>
        <v>0</v>
      </c>
      <c r="BL1435" s="17" t="s">
        <v>205</v>
      </c>
      <c r="BM1435" s="149" t="s">
        <v>3701</v>
      </c>
    </row>
    <row r="1436" spans="2:65" s="1" customFormat="1" ht="16.5" customHeight="1">
      <c r="B1436" s="32"/>
      <c r="C1436" s="137" t="s">
        <v>2006</v>
      </c>
      <c r="D1436" s="137" t="s">
        <v>201</v>
      </c>
      <c r="E1436" s="138" t="s">
        <v>2007</v>
      </c>
      <c r="F1436" s="139" t="s">
        <v>2008</v>
      </c>
      <c r="G1436" s="140" t="s">
        <v>296</v>
      </c>
      <c r="H1436" s="141">
        <v>1</v>
      </c>
      <c r="I1436" s="142"/>
      <c r="J1436" s="143">
        <f t="shared" si="110"/>
        <v>0</v>
      </c>
      <c r="K1436" s="144"/>
      <c r="L1436" s="32"/>
      <c r="M1436" s="145" t="s">
        <v>1</v>
      </c>
      <c r="N1436" s="146" t="s">
        <v>39</v>
      </c>
      <c r="P1436" s="147">
        <f t="shared" si="111"/>
        <v>0</v>
      </c>
      <c r="Q1436" s="147">
        <v>0</v>
      </c>
      <c r="R1436" s="147">
        <f t="shared" si="112"/>
        <v>0</v>
      </c>
      <c r="S1436" s="147">
        <v>0</v>
      </c>
      <c r="T1436" s="148">
        <f t="shared" si="113"/>
        <v>0</v>
      </c>
      <c r="AR1436" s="149" t="s">
        <v>205</v>
      </c>
      <c r="AT1436" s="149" t="s">
        <v>201</v>
      </c>
      <c r="AU1436" s="149" t="s">
        <v>223</v>
      </c>
      <c r="AY1436" s="17" t="s">
        <v>199</v>
      </c>
      <c r="BE1436" s="150">
        <f t="shared" si="114"/>
        <v>0</v>
      </c>
      <c r="BF1436" s="150">
        <f t="shared" si="115"/>
        <v>0</v>
      </c>
      <c r="BG1436" s="150">
        <f t="shared" si="116"/>
        <v>0</v>
      </c>
      <c r="BH1436" s="150">
        <f t="shared" si="117"/>
        <v>0</v>
      </c>
      <c r="BI1436" s="150">
        <f t="shared" si="118"/>
        <v>0</v>
      </c>
      <c r="BJ1436" s="17" t="s">
        <v>86</v>
      </c>
      <c r="BK1436" s="150">
        <f t="shared" si="119"/>
        <v>0</v>
      </c>
      <c r="BL1436" s="17" t="s">
        <v>205</v>
      </c>
      <c r="BM1436" s="149" t="s">
        <v>3702</v>
      </c>
    </row>
    <row r="1437" spans="2:65" s="1" customFormat="1" ht="16.5" customHeight="1">
      <c r="B1437" s="32"/>
      <c r="C1437" s="137" t="s">
        <v>2010</v>
      </c>
      <c r="D1437" s="137" t="s">
        <v>201</v>
      </c>
      <c r="E1437" s="138" t="s">
        <v>2011</v>
      </c>
      <c r="F1437" s="139" t="s">
        <v>2012</v>
      </c>
      <c r="G1437" s="140" t="s">
        <v>296</v>
      </c>
      <c r="H1437" s="141">
        <v>1</v>
      </c>
      <c r="I1437" s="142"/>
      <c r="J1437" s="143">
        <f t="shared" si="110"/>
        <v>0</v>
      </c>
      <c r="K1437" s="144"/>
      <c r="L1437" s="32"/>
      <c r="M1437" s="145" t="s">
        <v>1</v>
      </c>
      <c r="N1437" s="146" t="s">
        <v>39</v>
      </c>
      <c r="P1437" s="147">
        <f t="shared" si="111"/>
        <v>0</v>
      </c>
      <c r="Q1437" s="147">
        <v>0</v>
      </c>
      <c r="R1437" s="147">
        <f t="shared" si="112"/>
        <v>0</v>
      </c>
      <c r="S1437" s="147">
        <v>0</v>
      </c>
      <c r="T1437" s="148">
        <f t="shared" si="113"/>
        <v>0</v>
      </c>
      <c r="AR1437" s="149" t="s">
        <v>205</v>
      </c>
      <c r="AT1437" s="149" t="s">
        <v>201</v>
      </c>
      <c r="AU1437" s="149" t="s">
        <v>223</v>
      </c>
      <c r="AY1437" s="17" t="s">
        <v>199</v>
      </c>
      <c r="BE1437" s="150">
        <f t="shared" si="114"/>
        <v>0</v>
      </c>
      <c r="BF1437" s="150">
        <f t="shared" si="115"/>
        <v>0</v>
      </c>
      <c r="BG1437" s="150">
        <f t="shared" si="116"/>
        <v>0</v>
      </c>
      <c r="BH1437" s="150">
        <f t="shared" si="117"/>
        <v>0</v>
      </c>
      <c r="BI1437" s="150">
        <f t="shared" si="118"/>
        <v>0</v>
      </c>
      <c r="BJ1437" s="17" t="s">
        <v>86</v>
      </c>
      <c r="BK1437" s="150">
        <f t="shared" si="119"/>
        <v>0</v>
      </c>
      <c r="BL1437" s="17" t="s">
        <v>205</v>
      </c>
      <c r="BM1437" s="149" t="s">
        <v>3703</v>
      </c>
    </row>
    <row r="1438" spans="2:65" s="11" customFormat="1" ht="20.75" customHeight="1">
      <c r="B1438" s="125"/>
      <c r="D1438" s="126" t="s">
        <v>72</v>
      </c>
      <c r="E1438" s="135" t="s">
        <v>2014</v>
      </c>
      <c r="F1438" s="135" t="s">
        <v>2015</v>
      </c>
      <c r="I1438" s="128"/>
      <c r="J1438" s="136">
        <f>BK1438</f>
        <v>0</v>
      </c>
      <c r="L1438" s="125"/>
      <c r="M1438" s="130"/>
      <c r="P1438" s="131">
        <f>SUM(P1439:P1473)</f>
        <v>0</v>
      </c>
      <c r="R1438" s="131">
        <f>SUM(R1439:R1473)</f>
        <v>0</v>
      </c>
      <c r="T1438" s="132">
        <f>SUM(T1439:T1473)</f>
        <v>0</v>
      </c>
      <c r="AR1438" s="126" t="s">
        <v>86</v>
      </c>
      <c r="AT1438" s="133" t="s">
        <v>72</v>
      </c>
      <c r="AU1438" s="133" t="s">
        <v>86</v>
      </c>
      <c r="AY1438" s="126" t="s">
        <v>199</v>
      </c>
      <c r="BK1438" s="134">
        <f>SUM(BK1439:BK1473)</f>
        <v>0</v>
      </c>
    </row>
    <row r="1439" spans="2:65" s="1" customFormat="1" ht="76.25" customHeight="1">
      <c r="B1439" s="32"/>
      <c r="C1439" s="137" t="s">
        <v>2016</v>
      </c>
      <c r="D1439" s="137" t="s">
        <v>201</v>
      </c>
      <c r="E1439" s="138" t="s">
        <v>2017</v>
      </c>
      <c r="F1439" s="139" t="s">
        <v>1881</v>
      </c>
      <c r="G1439" s="140" t="s">
        <v>1607</v>
      </c>
      <c r="H1439" s="141">
        <v>1</v>
      </c>
      <c r="I1439" s="142"/>
      <c r="J1439" s="143">
        <f t="shared" ref="J1439:J1473" si="120">ROUND(I1439*H1439,2)</f>
        <v>0</v>
      </c>
      <c r="K1439" s="144"/>
      <c r="L1439" s="32"/>
      <c r="M1439" s="145" t="s">
        <v>1</v>
      </c>
      <c r="N1439" s="146" t="s">
        <v>39</v>
      </c>
      <c r="P1439" s="147">
        <f t="shared" ref="P1439:P1473" si="121">O1439*H1439</f>
        <v>0</v>
      </c>
      <c r="Q1439" s="147">
        <v>0</v>
      </c>
      <c r="R1439" s="147">
        <f t="shared" ref="R1439:R1473" si="122">Q1439*H1439</f>
        <v>0</v>
      </c>
      <c r="S1439" s="147">
        <v>0</v>
      </c>
      <c r="T1439" s="148">
        <f t="shared" ref="T1439:T1473" si="123">S1439*H1439</f>
        <v>0</v>
      </c>
      <c r="AR1439" s="149" t="s">
        <v>205</v>
      </c>
      <c r="AT1439" s="149" t="s">
        <v>201</v>
      </c>
      <c r="AU1439" s="149" t="s">
        <v>223</v>
      </c>
      <c r="AY1439" s="17" t="s">
        <v>199</v>
      </c>
      <c r="BE1439" s="150">
        <f t="shared" ref="BE1439:BE1473" si="124">IF(N1439="základní",J1439,0)</f>
        <v>0</v>
      </c>
      <c r="BF1439" s="150">
        <f t="shared" ref="BF1439:BF1473" si="125">IF(N1439="snížená",J1439,0)</f>
        <v>0</v>
      </c>
      <c r="BG1439" s="150">
        <f t="shared" ref="BG1439:BG1473" si="126">IF(N1439="zákl. přenesená",J1439,0)</f>
        <v>0</v>
      </c>
      <c r="BH1439" s="150">
        <f t="shared" ref="BH1439:BH1473" si="127">IF(N1439="sníž. přenesená",J1439,0)</f>
        <v>0</v>
      </c>
      <c r="BI1439" s="150">
        <f t="shared" ref="BI1439:BI1473" si="128">IF(N1439="nulová",J1439,0)</f>
        <v>0</v>
      </c>
      <c r="BJ1439" s="17" t="s">
        <v>86</v>
      </c>
      <c r="BK1439" s="150">
        <f t="shared" ref="BK1439:BK1473" si="129">ROUND(I1439*H1439,2)</f>
        <v>0</v>
      </c>
      <c r="BL1439" s="17" t="s">
        <v>205</v>
      </c>
      <c r="BM1439" s="149" t="s">
        <v>3704</v>
      </c>
    </row>
    <row r="1440" spans="2:65" s="1" customFormat="1" ht="16.5" customHeight="1">
      <c r="B1440" s="32"/>
      <c r="C1440" s="137" t="s">
        <v>2019</v>
      </c>
      <c r="D1440" s="137" t="s">
        <v>201</v>
      </c>
      <c r="E1440" s="138" t="s">
        <v>2020</v>
      </c>
      <c r="F1440" s="139" t="s">
        <v>1885</v>
      </c>
      <c r="G1440" s="140" t="s">
        <v>1607</v>
      </c>
      <c r="H1440" s="141">
        <v>1</v>
      </c>
      <c r="I1440" s="142"/>
      <c r="J1440" s="143">
        <f t="shared" si="120"/>
        <v>0</v>
      </c>
      <c r="K1440" s="144"/>
      <c r="L1440" s="32"/>
      <c r="M1440" s="145" t="s">
        <v>1</v>
      </c>
      <c r="N1440" s="146" t="s">
        <v>39</v>
      </c>
      <c r="P1440" s="147">
        <f t="shared" si="121"/>
        <v>0</v>
      </c>
      <c r="Q1440" s="147">
        <v>0</v>
      </c>
      <c r="R1440" s="147">
        <f t="shared" si="122"/>
        <v>0</v>
      </c>
      <c r="S1440" s="147">
        <v>0</v>
      </c>
      <c r="T1440" s="148">
        <f t="shared" si="123"/>
        <v>0</v>
      </c>
      <c r="AR1440" s="149" t="s">
        <v>205</v>
      </c>
      <c r="AT1440" s="149" t="s">
        <v>201</v>
      </c>
      <c r="AU1440" s="149" t="s">
        <v>223</v>
      </c>
      <c r="AY1440" s="17" t="s">
        <v>199</v>
      </c>
      <c r="BE1440" s="150">
        <f t="shared" si="124"/>
        <v>0</v>
      </c>
      <c r="BF1440" s="150">
        <f t="shared" si="125"/>
        <v>0</v>
      </c>
      <c r="BG1440" s="150">
        <f t="shared" si="126"/>
        <v>0</v>
      </c>
      <c r="BH1440" s="150">
        <f t="shared" si="127"/>
        <v>0</v>
      </c>
      <c r="BI1440" s="150">
        <f t="shared" si="128"/>
        <v>0</v>
      </c>
      <c r="BJ1440" s="17" t="s">
        <v>86</v>
      </c>
      <c r="BK1440" s="150">
        <f t="shared" si="129"/>
        <v>0</v>
      </c>
      <c r="BL1440" s="17" t="s">
        <v>205</v>
      </c>
      <c r="BM1440" s="149" t="s">
        <v>3705</v>
      </c>
    </row>
    <row r="1441" spans="2:65" s="1" customFormat="1" ht="16.5" customHeight="1">
      <c r="B1441" s="32"/>
      <c r="C1441" s="137" t="s">
        <v>2022</v>
      </c>
      <c r="D1441" s="137" t="s">
        <v>201</v>
      </c>
      <c r="E1441" s="138" t="s">
        <v>2026</v>
      </c>
      <c r="F1441" s="139" t="s">
        <v>1893</v>
      </c>
      <c r="G1441" s="140" t="s">
        <v>1607</v>
      </c>
      <c r="H1441" s="141">
        <v>2</v>
      </c>
      <c r="I1441" s="142"/>
      <c r="J1441" s="143">
        <f t="shared" si="120"/>
        <v>0</v>
      </c>
      <c r="K1441" s="144"/>
      <c r="L1441" s="32"/>
      <c r="M1441" s="145" t="s">
        <v>1</v>
      </c>
      <c r="N1441" s="146" t="s">
        <v>39</v>
      </c>
      <c r="P1441" s="147">
        <f t="shared" si="121"/>
        <v>0</v>
      </c>
      <c r="Q1441" s="147">
        <v>0</v>
      </c>
      <c r="R1441" s="147">
        <f t="shared" si="122"/>
        <v>0</v>
      </c>
      <c r="S1441" s="147">
        <v>0</v>
      </c>
      <c r="T1441" s="148">
        <f t="shared" si="123"/>
        <v>0</v>
      </c>
      <c r="AR1441" s="149" t="s">
        <v>205</v>
      </c>
      <c r="AT1441" s="149" t="s">
        <v>201</v>
      </c>
      <c r="AU1441" s="149" t="s">
        <v>223</v>
      </c>
      <c r="AY1441" s="17" t="s">
        <v>199</v>
      </c>
      <c r="BE1441" s="150">
        <f t="shared" si="124"/>
        <v>0</v>
      </c>
      <c r="BF1441" s="150">
        <f t="shared" si="125"/>
        <v>0</v>
      </c>
      <c r="BG1441" s="150">
        <f t="shared" si="126"/>
        <v>0</v>
      </c>
      <c r="BH1441" s="150">
        <f t="shared" si="127"/>
        <v>0</v>
      </c>
      <c r="BI1441" s="150">
        <f t="shared" si="128"/>
        <v>0</v>
      </c>
      <c r="BJ1441" s="17" t="s">
        <v>86</v>
      </c>
      <c r="BK1441" s="150">
        <f t="shared" si="129"/>
        <v>0</v>
      </c>
      <c r="BL1441" s="17" t="s">
        <v>205</v>
      </c>
      <c r="BM1441" s="149" t="s">
        <v>3706</v>
      </c>
    </row>
    <row r="1442" spans="2:65" s="1" customFormat="1" ht="16.5" customHeight="1">
      <c r="B1442" s="32"/>
      <c r="C1442" s="137" t="s">
        <v>2025</v>
      </c>
      <c r="D1442" s="137" t="s">
        <v>201</v>
      </c>
      <c r="E1442" s="138" t="s">
        <v>2029</v>
      </c>
      <c r="F1442" s="139" t="s">
        <v>1897</v>
      </c>
      <c r="G1442" s="140" t="s">
        <v>1607</v>
      </c>
      <c r="H1442" s="141">
        <v>1</v>
      </c>
      <c r="I1442" s="142"/>
      <c r="J1442" s="143">
        <f t="shared" si="120"/>
        <v>0</v>
      </c>
      <c r="K1442" s="144"/>
      <c r="L1442" s="32"/>
      <c r="M1442" s="145" t="s">
        <v>1</v>
      </c>
      <c r="N1442" s="146" t="s">
        <v>39</v>
      </c>
      <c r="P1442" s="147">
        <f t="shared" si="121"/>
        <v>0</v>
      </c>
      <c r="Q1442" s="147">
        <v>0</v>
      </c>
      <c r="R1442" s="147">
        <f t="shared" si="122"/>
        <v>0</v>
      </c>
      <c r="S1442" s="147">
        <v>0</v>
      </c>
      <c r="T1442" s="148">
        <f t="shared" si="123"/>
        <v>0</v>
      </c>
      <c r="AR1442" s="149" t="s">
        <v>205</v>
      </c>
      <c r="AT1442" s="149" t="s">
        <v>201</v>
      </c>
      <c r="AU1442" s="149" t="s">
        <v>223</v>
      </c>
      <c r="AY1442" s="17" t="s">
        <v>199</v>
      </c>
      <c r="BE1442" s="150">
        <f t="shared" si="124"/>
        <v>0</v>
      </c>
      <c r="BF1442" s="150">
        <f t="shared" si="125"/>
        <v>0</v>
      </c>
      <c r="BG1442" s="150">
        <f t="shared" si="126"/>
        <v>0</v>
      </c>
      <c r="BH1442" s="150">
        <f t="shared" si="127"/>
        <v>0</v>
      </c>
      <c r="BI1442" s="150">
        <f t="shared" si="128"/>
        <v>0</v>
      </c>
      <c r="BJ1442" s="17" t="s">
        <v>86</v>
      </c>
      <c r="BK1442" s="150">
        <f t="shared" si="129"/>
        <v>0</v>
      </c>
      <c r="BL1442" s="17" t="s">
        <v>205</v>
      </c>
      <c r="BM1442" s="149" t="s">
        <v>3707</v>
      </c>
    </row>
    <row r="1443" spans="2:65" s="1" customFormat="1" ht="16.5" customHeight="1">
      <c r="B1443" s="32"/>
      <c r="C1443" s="137" t="s">
        <v>2028</v>
      </c>
      <c r="D1443" s="137" t="s">
        <v>201</v>
      </c>
      <c r="E1443" s="138" t="s">
        <v>2032</v>
      </c>
      <c r="F1443" s="139" t="s">
        <v>1901</v>
      </c>
      <c r="G1443" s="140" t="s">
        <v>1607</v>
      </c>
      <c r="H1443" s="141">
        <v>1</v>
      </c>
      <c r="I1443" s="142"/>
      <c r="J1443" s="143">
        <f t="shared" si="120"/>
        <v>0</v>
      </c>
      <c r="K1443" s="144"/>
      <c r="L1443" s="32"/>
      <c r="M1443" s="145" t="s">
        <v>1</v>
      </c>
      <c r="N1443" s="146" t="s">
        <v>39</v>
      </c>
      <c r="P1443" s="147">
        <f t="shared" si="121"/>
        <v>0</v>
      </c>
      <c r="Q1443" s="147">
        <v>0</v>
      </c>
      <c r="R1443" s="147">
        <f t="shared" si="122"/>
        <v>0</v>
      </c>
      <c r="S1443" s="147">
        <v>0</v>
      </c>
      <c r="T1443" s="148">
        <f t="shared" si="123"/>
        <v>0</v>
      </c>
      <c r="AR1443" s="149" t="s">
        <v>205</v>
      </c>
      <c r="AT1443" s="149" t="s">
        <v>201</v>
      </c>
      <c r="AU1443" s="149" t="s">
        <v>223</v>
      </c>
      <c r="AY1443" s="17" t="s">
        <v>199</v>
      </c>
      <c r="BE1443" s="150">
        <f t="shared" si="124"/>
        <v>0</v>
      </c>
      <c r="BF1443" s="150">
        <f t="shared" si="125"/>
        <v>0</v>
      </c>
      <c r="BG1443" s="150">
        <f t="shared" si="126"/>
        <v>0</v>
      </c>
      <c r="BH1443" s="150">
        <f t="shared" si="127"/>
        <v>0</v>
      </c>
      <c r="BI1443" s="150">
        <f t="shared" si="128"/>
        <v>0</v>
      </c>
      <c r="BJ1443" s="17" t="s">
        <v>86</v>
      </c>
      <c r="BK1443" s="150">
        <f t="shared" si="129"/>
        <v>0</v>
      </c>
      <c r="BL1443" s="17" t="s">
        <v>205</v>
      </c>
      <c r="BM1443" s="149" t="s">
        <v>3708</v>
      </c>
    </row>
    <row r="1444" spans="2:65" s="1" customFormat="1" ht="24.25" customHeight="1">
      <c r="B1444" s="32"/>
      <c r="C1444" s="137" t="s">
        <v>2031</v>
      </c>
      <c r="D1444" s="137" t="s">
        <v>201</v>
      </c>
      <c r="E1444" s="138" t="s">
        <v>2035</v>
      </c>
      <c r="F1444" s="139" t="s">
        <v>1905</v>
      </c>
      <c r="G1444" s="140" t="s">
        <v>1607</v>
      </c>
      <c r="H1444" s="141">
        <v>1</v>
      </c>
      <c r="I1444" s="142"/>
      <c r="J1444" s="143">
        <f t="shared" si="120"/>
        <v>0</v>
      </c>
      <c r="K1444" s="144"/>
      <c r="L1444" s="32"/>
      <c r="M1444" s="145" t="s">
        <v>1</v>
      </c>
      <c r="N1444" s="146" t="s">
        <v>39</v>
      </c>
      <c r="P1444" s="147">
        <f t="shared" si="121"/>
        <v>0</v>
      </c>
      <c r="Q1444" s="147">
        <v>0</v>
      </c>
      <c r="R1444" s="147">
        <f t="shared" si="122"/>
        <v>0</v>
      </c>
      <c r="S1444" s="147">
        <v>0</v>
      </c>
      <c r="T1444" s="148">
        <f t="shared" si="123"/>
        <v>0</v>
      </c>
      <c r="AR1444" s="149" t="s">
        <v>205</v>
      </c>
      <c r="AT1444" s="149" t="s">
        <v>201</v>
      </c>
      <c r="AU1444" s="149" t="s">
        <v>223</v>
      </c>
      <c r="AY1444" s="17" t="s">
        <v>199</v>
      </c>
      <c r="BE1444" s="150">
        <f t="shared" si="124"/>
        <v>0</v>
      </c>
      <c r="BF1444" s="150">
        <f t="shared" si="125"/>
        <v>0</v>
      </c>
      <c r="BG1444" s="150">
        <f t="shared" si="126"/>
        <v>0</v>
      </c>
      <c r="BH1444" s="150">
        <f t="shared" si="127"/>
        <v>0</v>
      </c>
      <c r="BI1444" s="150">
        <f t="shared" si="128"/>
        <v>0</v>
      </c>
      <c r="BJ1444" s="17" t="s">
        <v>86</v>
      </c>
      <c r="BK1444" s="150">
        <f t="shared" si="129"/>
        <v>0</v>
      </c>
      <c r="BL1444" s="17" t="s">
        <v>205</v>
      </c>
      <c r="BM1444" s="149" t="s">
        <v>3709</v>
      </c>
    </row>
    <row r="1445" spans="2:65" s="1" customFormat="1" ht="16.5" customHeight="1">
      <c r="B1445" s="32"/>
      <c r="C1445" s="137" t="s">
        <v>2034</v>
      </c>
      <c r="D1445" s="137" t="s">
        <v>201</v>
      </c>
      <c r="E1445" s="138" t="s">
        <v>2038</v>
      </c>
      <c r="F1445" s="139" t="s">
        <v>1909</v>
      </c>
      <c r="G1445" s="140" t="s">
        <v>1607</v>
      </c>
      <c r="H1445" s="141">
        <v>9</v>
      </c>
      <c r="I1445" s="142"/>
      <c r="J1445" s="143">
        <f t="shared" si="120"/>
        <v>0</v>
      </c>
      <c r="K1445" s="144"/>
      <c r="L1445" s="32"/>
      <c r="M1445" s="145" t="s">
        <v>1</v>
      </c>
      <c r="N1445" s="146" t="s">
        <v>39</v>
      </c>
      <c r="P1445" s="147">
        <f t="shared" si="121"/>
        <v>0</v>
      </c>
      <c r="Q1445" s="147">
        <v>0</v>
      </c>
      <c r="R1445" s="147">
        <f t="shared" si="122"/>
        <v>0</v>
      </c>
      <c r="S1445" s="147">
        <v>0</v>
      </c>
      <c r="T1445" s="148">
        <f t="shared" si="123"/>
        <v>0</v>
      </c>
      <c r="AR1445" s="149" t="s">
        <v>205</v>
      </c>
      <c r="AT1445" s="149" t="s">
        <v>201</v>
      </c>
      <c r="AU1445" s="149" t="s">
        <v>223</v>
      </c>
      <c r="AY1445" s="17" t="s">
        <v>199</v>
      </c>
      <c r="BE1445" s="150">
        <f t="shared" si="124"/>
        <v>0</v>
      </c>
      <c r="BF1445" s="150">
        <f t="shared" si="125"/>
        <v>0</v>
      </c>
      <c r="BG1445" s="150">
        <f t="shared" si="126"/>
        <v>0</v>
      </c>
      <c r="BH1445" s="150">
        <f t="shared" si="127"/>
        <v>0</v>
      </c>
      <c r="BI1445" s="150">
        <f t="shared" si="128"/>
        <v>0</v>
      </c>
      <c r="BJ1445" s="17" t="s">
        <v>86</v>
      </c>
      <c r="BK1445" s="150">
        <f t="shared" si="129"/>
        <v>0</v>
      </c>
      <c r="BL1445" s="17" t="s">
        <v>205</v>
      </c>
      <c r="BM1445" s="149" t="s">
        <v>3710</v>
      </c>
    </row>
    <row r="1446" spans="2:65" s="1" customFormat="1" ht="24.25" customHeight="1">
      <c r="B1446" s="32"/>
      <c r="C1446" s="137" t="s">
        <v>2037</v>
      </c>
      <c r="D1446" s="137" t="s">
        <v>201</v>
      </c>
      <c r="E1446" s="138" t="s">
        <v>2041</v>
      </c>
      <c r="F1446" s="139" t="s">
        <v>1913</v>
      </c>
      <c r="G1446" s="140" t="s">
        <v>1607</v>
      </c>
      <c r="H1446" s="141">
        <v>1</v>
      </c>
      <c r="I1446" s="142"/>
      <c r="J1446" s="143">
        <f t="shared" si="120"/>
        <v>0</v>
      </c>
      <c r="K1446" s="144"/>
      <c r="L1446" s="32"/>
      <c r="M1446" s="145" t="s">
        <v>1</v>
      </c>
      <c r="N1446" s="146" t="s">
        <v>39</v>
      </c>
      <c r="P1446" s="147">
        <f t="shared" si="121"/>
        <v>0</v>
      </c>
      <c r="Q1446" s="147">
        <v>0</v>
      </c>
      <c r="R1446" s="147">
        <f t="shared" si="122"/>
        <v>0</v>
      </c>
      <c r="S1446" s="147">
        <v>0</v>
      </c>
      <c r="T1446" s="148">
        <f t="shared" si="123"/>
        <v>0</v>
      </c>
      <c r="AR1446" s="149" t="s">
        <v>205</v>
      </c>
      <c r="AT1446" s="149" t="s">
        <v>201</v>
      </c>
      <c r="AU1446" s="149" t="s">
        <v>223</v>
      </c>
      <c r="AY1446" s="17" t="s">
        <v>199</v>
      </c>
      <c r="BE1446" s="150">
        <f t="shared" si="124"/>
        <v>0</v>
      </c>
      <c r="BF1446" s="150">
        <f t="shared" si="125"/>
        <v>0</v>
      </c>
      <c r="BG1446" s="150">
        <f t="shared" si="126"/>
        <v>0</v>
      </c>
      <c r="BH1446" s="150">
        <f t="shared" si="127"/>
        <v>0</v>
      </c>
      <c r="BI1446" s="150">
        <f t="shared" si="128"/>
        <v>0</v>
      </c>
      <c r="BJ1446" s="17" t="s">
        <v>86</v>
      </c>
      <c r="BK1446" s="150">
        <f t="shared" si="129"/>
        <v>0</v>
      </c>
      <c r="BL1446" s="17" t="s">
        <v>205</v>
      </c>
      <c r="BM1446" s="149" t="s">
        <v>3711</v>
      </c>
    </row>
    <row r="1447" spans="2:65" s="1" customFormat="1" ht="16.5" customHeight="1">
      <c r="B1447" s="32"/>
      <c r="C1447" s="137" t="s">
        <v>2040</v>
      </c>
      <c r="D1447" s="137" t="s">
        <v>201</v>
      </c>
      <c r="E1447" s="138" t="s">
        <v>2044</v>
      </c>
      <c r="F1447" s="139" t="s">
        <v>1917</v>
      </c>
      <c r="G1447" s="140" t="s">
        <v>1607</v>
      </c>
      <c r="H1447" s="141">
        <v>1</v>
      </c>
      <c r="I1447" s="142"/>
      <c r="J1447" s="143">
        <f t="shared" si="120"/>
        <v>0</v>
      </c>
      <c r="K1447" s="144"/>
      <c r="L1447" s="32"/>
      <c r="M1447" s="145" t="s">
        <v>1</v>
      </c>
      <c r="N1447" s="146" t="s">
        <v>39</v>
      </c>
      <c r="P1447" s="147">
        <f t="shared" si="121"/>
        <v>0</v>
      </c>
      <c r="Q1447" s="147">
        <v>0</v>
      </c>
      <c r="R1447" s="147">
        <f t="shared" si="122"/>
        <v>0</v>
      </c>
      <c r="S1447" s="147">
        <v>0</v>
      </c>
      <c r="T1447" s="148">
        <f t="shared" si="123"/>
        <v>0</v>
      </c>
      <c r="AR1447" s="149" t="s">
        <v>205</v>
      </c>
      <c r="AT1447" s="149" t="s">
        <v>201</v>
      </c>
      <c r="AU1447" s="149" t="s">
        <v>223</v>
      </c>
      <c r="AY1447" s="17" t="s">
        <v>199</v>
      </c>
      <c r="BE1447" s="150">
        <f t="shared" si="124"/>
        <v>0</v>
      </c>
      <c r="BF1447" s="150">
        <f t="shared" si="125"/>
        <v>0</v>
      </c>
      <c r="BG1447" s="150">
        <f t="shared" si="126"/>
        <v>0</v>
      </c>
      <c r="BH1447" s="150">
        <f t="shared" si="127"/>
        <v>0</v>
      </c>
      <c r="BI1447" s="150">
        <f t="shared" si="128"/>
        <v>0</v>
      </c>
      <c r="BJ1447" s="17" t="s">
        <v>86</v>
      </c>
      <c r="BK1447" s="150">
        <f t="shared" si="129"/>
        <v>0</v>
      </c>
      <c r="BL1447" s="17" t="s">
        <v>205</v>
      </c>
      <c r="BM1447" s="149" t="s">
        <v>3712</v>
      </c>
    </row>
    <row r="1448" spans="2:65" s="1" customFormat="1" ht="16.5" customHeight="1">
      <c r="B1448" s="32"/>
      <c r="C1448" s="137" t="s">
        <v>2043</v>
      </c>
      <c r="D1448" s="137" t="s">
        <v>201</v>
      </c>
      <c r="E1448" s="138" t="s">
        <v>2047</v>
      </c>
      <c r="F1448" s="139" t="s">
        <v>1921</v>
      </c>
      <c r="G1448" s="140" t="s">
        <v>1607</v>
      </c>
      <c r="H1448" s="141">
        <v>1</v>
      </c>
      <c r="I1448" s="142"/>
      <c r="J1448" s="143">
        <f t="shared" si="120"/>
        <v>0</v>
      </c>
      <c r="K1448" s="144"/>
      <c r="L1448" s="32"/>
      <c r="M1448" s="145" t="s">
        <v>1</v>
      </c>
      <c r="N1448" s="146" t="s">
        <v>39</v>
      </c>
      <c r="P1448" s="147">
        <f t="shared" si="121"/>
        <v>0</v>
      </c>
      <c r="Q1448" s="147">
        <v>0</v>
      </c>
      <c r="R1448" s="147">
        <f t="shared" si="122"/>
        <v>0</v>
      </c>
      <c r="S1448" s="147">
        <v>0</v>
      </c>
      <c r="T1448" s="148">
        <f t="shared" si="123"/>
        <v>0</v>
      </c>
      <c r="AR1448" s="149" t="s">
        <v>205</v>
      </c>
      <c r="AT1448" s="149" t="s">
        <v>201</v>
      </c>
      <c r="AU1448" s="149" t="s">
        <v>223</v>
      </c>
      <c r="AY1448" s="17" t="s">
        <v>199</v>
      </c>
      <c r="BE1448" s="150">
        <f t="shared" si="124"/>
        <v>0</v>
      </c>
      <c r="BF1448" s="150">
        <f t="shared" si="125"/>
        <v>0</v>
      </c>
      <c r="BG1448" s="150">
        <f t="shared" si="126"/>
        <v>0</v>
      </c>
      <c r="BH1448" s="150">
        <f t="shared" si="127"/>
        <v>0</v>
      </c>
      <c r="BI1448" s="150">
        <f t="shared" si="128"/>
        <v>0</v>
      </c>
      <c r="BJ1448" s="17" t="s">
        <v>86</v>
      </c>
      <c r="BK1448" s="150">
        <f t="shared" si="129"/>
        <v>0</v>
      </c>
      <c r="BL1448" s="17" t="s">
        <v>205</v>
      </c>
      <c r="BM1448" s="149" t="s">
        <v>3713</v>
      </c>
    </row>
    <row r="1449" spans="2:65" s="1" customFormat="1" ht="16.5" customHeight="1">
      <c r="B1449" s="32"/>
      <c r="C1449" s="137" t="s">
        <v>2046</v>
      </c>
      <c r="D1449" s="137" t="s">
        <v>201</v>
      </c>
      <c r="E1449" s="138" t="s">
        <v>2050</v>
      </c>
      <c r="F1449" s="139" t="s">
        <v>1925</v>
      </c>
      <c r="G1449" s="140" t="s">
        <v>1607</v>
      </c>
      <c r="H1449" s="141">
        <v>1</v>
      </c>
      <c r="I1449" s="142"/>
      <c r="J1449" s="143">
        <f t="shared" si="120"/>
        <v>0</v>
      </c>
      <c r="K1449" s="144"/>
      <c r="L1449" s="32"/>
      <c r="M1449" s="145" t="s">
        <v>1</v>
      </c>
      <c r="N1449" s="146" t="s">
        <v>39</v>
      </c>
      <c r="P1449" s="147">
        <f t="shared" si="121"/>
        <v>0</v>
      </c>
      <c r="Q1449" s="147">
        <v>0</v>
      </c>
      <c r="R1449" s="147">
        <f t="shared" si="122"/>
        <v>0</v>
      </c>
      <c r="S1449" s="147">
        <v>0</v>
      </c>
      <c r="T1449" s="148">
        <f t="shared" si="123"/>
        <v>0</v>
      </c>
      <c r="AR1449" s="149" t="s">
        <v>205</v>
      </c>
      <c r="AT1449" s="149" t="s">
        <v>201</v>
      </c>
      <c r="AU1449" s="149" t="s">
        <v>223</v>
      </c>
      <c r="AY1449" s="17" t="s">
        <v>199</v>
      </c>
      <c r="BE1449" s="150">
        <f t="shared" si="124"/>
        <v>0</v>
      </c>
      <c r="BF1449" s="150">
        <f t="shared" si="125"/>
        <v>0</v>
      </c>
      <c r="BG1449" s="150">
        <f t="shared" si="126"/>
        <v>0</v>
      </c>
      <c r="BH1449" s="150">
        <f t="shared" si="127"/>
        <v>0</v>
      </c>
      <c r="BI1449" s="150">
        <f t="shared" si="128"/>
        <v>0</v>
      </c>
      <c r="BJ1449" s="17" t="s">
        <v>86</v>
      </c>
      <c r="BK1449" s="150">
        <f t="shared" si="129"/>
        <v>0</v>
      </c>
      <c r="BL1449" s="17" t="s">
        <v>205</v>
      </c>
      <c r="BM1449" s="149" t="s">
        <v>3714</v>
      </c>
    </row>
    <row r="1450" spans="2:65" s="1" customFormat="1" ht="16.5" customHeight="1">
      <c r="B1450" s="32"/>
      <c r="C1450" s="137" t="s">
        <v>2049</v>
      </c>
      <c r="D1450" s="137" t="s">
        <v>201</v>
      </c>
      <c r="E1450" s="138" t="s">
        <v>2053</v>
      </c>
      <c r="F1450" s="139" t="s">
        <v>1929</v>
      </c>
      <c r="G1450" s="140" t="s">
        <v>1607</v>
      </c>
      <c r="H1450" s="141">
        <v>1</v>
      </c>
      <c r="I1450" s="142"/>
      <c r="J1450" s="143">
        <f t="shared" si="120"/>
        <v>0</v>
      </c>
      <c r="K1450" s="144"/>
      <c r="L1450" s="32"/>
      <c r="M1450" s="145" t="s">
        <v>1</v>
      </c>
      <c r="N1450" s="146" t="s">
        <v>39</v>
      </c>
      <c r="P1450" s="147">
        <f t="shared" si="121"/>
        <v>0</v>
      </c>
      <c r="Q1450" s="147">
        <v>0</v>
      </c>
      <c r="R1450" s="147">
        <f t="shared" si="122"/>
        <v>0</v>
      </c>
      <c r="S1450" s="147">
        <v>0</v>
      </c>
      <c r="T1450" s="148">
        <f t="shared" si="123"/>
        <v>0</v>
      </c>
      <c r="AR1450" s="149" t="s">
        <v>205</v>
      </c>
      <c r="AT1450" s="149" t="s">
        <v>201</v>
      </c>
      <c r="AU1450" s="149" t="s">
        <v>223</v>
      </c>
      <c r="AY1450" s="17" t="s">
        <v>199</v>
      </c>
      <c r="BE1450" s="150">
        <f t="shared" si="124"/>
        <v>0</v>
      </c>
      <c r="BF1450" s="150">
        <f t="shared" si="125"/>
        <v>0</v>
      </c>
      <c r="BG1450" s="150">
        <f t="shared" si="126"/>
        <v>0</v>
      </c>
      <c r="BH1450" s="150">
        <f t="shared" si="127"/>
        <v>0</v>
      </c>
      <c r="BI1450" s="150">
        <f t="shared" si="128"/>
        <v>0</v>
      </c>
      <c r="BJ1450" s="17" t="s">
        <v>86</v>
      </c>
      <c r="BK1450" s="150">
        <f t="shared" si="129"/>
        <v>0</v>
      </c>
      <c r="BL1450" s="17" t="s">
        <v>205</v>
      </c>
      <c r="BM1450" s="149" t="s">
        <v>3715</v>
      </c>
    </row>
    <row r="1451" spans="2:65" s="1" customFormat="1" ht="16.5" customHeight="1">
      <c r="B1451" s="32"/>
      <c r="C1451" s="137" t="s">
        <v>2052</v>
      </c>
      <c r="D1451" s="137" t="s">
        <v>201</v>
      </c>
      <c r="E1451" s="138" t="s">
        <v>2056</v>
      </c>
      <c r="F1451" s="139" t="s">
        <v>1933</v>
      </c>
      <c r="G1451" s="140" t="s">
        <v>1607</v>
      </c>
      <c r="H1451" s="141">
        <v>1</v>
      </c>
      <c r="I1451" s="142"/>
      <c r="J1451" s="143">
        <f t="shared" si="120"/>
        <v>0</v>
      </c>
      <c r="K1451" s="144"/>
      <c r="L1451" s="32"/>
      <c r="M1451" s="145" t="s">
        <v>1</v>
      </c>
      <c r="N1451" s="146" t="s">
        <v>39</v>
      </c>
      <c r="P1451" s="147">
        <f t="shared" si="121"/>
        <v>0</v>
      </c>
      <c r="Q1451" s="147">
        <v>0</v>
      </c>
      <c r="R1451" s="147">
        <f t="shared" si="122"/>
        <v>0</v>
      </c>
      <c r="S1451" s="147">
        <v>0</v>
      </c>
      <c r="T1451" s="148">
        <f t="shared" si="123"/>
        <v>0</v>
      </c>
      <c r="AR1451" s="149" t="s">
        <v>205</v>
      </c>
      <c r="AT1451" s="149" t="s">
        <v>201</v>
      </c>
      <c r="AU1451" s="149" t="s">
        <v>223</v>
      </c>
      <c r="AY1451" s="17" t="s">
        <v>199</v>
      </c>
      <c r="BE1451" s="150">
        <f t="shared" si="124"/>
        <v>0</v>
      </c>
      <c r="BF1451" s="150">
        <f t="shared" si="125"/>
        <v>0</v>
      </c>
      <c r="BG1451" s="150">
        <f t="shared" si="126"/>
        <v>0</v>
      </c>
      <c r="BH1451" s="150">
        <f t="shared" si="127"/>
        <v>0</v>
      </c>
      <c r="BI1451" s="150">
        <f t="shared" si="128"/>
        <v>0</v>
      </c>
      <c r="BJ1451" s="17" t="s">
        <v>86</v>
      </c>
      <c r="BK1451" s="150">
        <f t="shared" si="129"/>
        <v>0</v>
      </c>
      <c r="BL1451" s="17" t="s">
        <v>205</v>
      </c>
      <c r="BM1451" s="149" t="s">
        <v>3716</v>
      </c>
    </row>
    <row r="1452" spans="2:65" s="1" customFormat="1" ht="24.25" customHeight="1">
      <c r="B1452" s="32"/>
      <c r="C1452" s="137" t="s">
        <v>2055</v>
      </c>
      <c r="D1452" s="137" t="s">
        <v>201</v>
      </c>
      <c r="E1452" s="138" t="s">
        <v>2059</v>
      </c>
      <c r="F1452" s="139" t="s">
        <v>1937</v>
      </c>
      <c r="G1452" s="140" t="s">
        <v>1607</v>
      </c>
      <c r="H1452" s="141">
        <v>1</v>
      </c>
      <c r="I1452" s="142"/>
      <c r="J1452" s="143">
        <f t="shared" si="120"/>
        <v>0</v>
      </c>
      <c r="K1452" s="144"/>
      <c r="L1452" s="32"/>
      <c r="M1452" s="145" t="s">
        <v>1</v>
      </c>
      <c r="N1452" s="146" t="s">
        <v>39</v>
      </c>
      <c r="P1452" s="147">
        <f t="shared" si="121"/>
        <v>0</v>
      </c>
      <c r="Q1452" s="147">
        <v>0</v>
      </c>
      <c r="R1452" s="147">
        <f t="shared" si="122"/>
        <v>0</v>
      </c>
      <c r="S1452" s="147">
        <v>0</v>
      </c>
      <c r="T1452" s="148">
        <f t="shared" si="123"/>
        <v>0</v>
      </c>
      <c r="AR1452" s="149" t="s">
        <v>205</v>
      </c>
      <c r="AT1452" s="149" t="s">
        <v>201</v>
      </c>
      <c r="AU1452" s="149" t="s">
        <v>223</v>
      </c>
      <c r="AY1452" s="17" t="s">
        <v>199</v>
      </c>
      <c r="BE1452" s="150">
        <f t="shared" si="124"/>
        <v>0</v>
      </c>
      <c r="BF1452" s="150">
        <f t="shared" si="125"/>
        <v>0</v>
      </c>
      <c r="BG1452" s="150">
        <f t="shared" si="126"/>
        <v>0</v>
      </c>
      <c r="BH1452" s="150">
        <f t="shared" si="127"/>
        <v>0</v>
      </c>
      <c r="BI1452" s="150">
        <f t="shared" si="128"/>
        <v>0</v>
      </c>
      <c r="BJ1452" s="17" t="s">
        <v>86</v>
      </c>
      <c r="BK1452" s="150">
        <f t="shared" si="129"/>
        <v>0</v>
      </c>
      <c r="BL1452" s="17" t="s">
        <v>205</v>
      </c>
      <c r="BM1452" s="149" t="s">
        <v>3717</v>
      </c>
    </row>
    <row r="1453" spans="2:65" s="1" customFormat="1" ht="24.25" customHeight="1">
      <c r="B1453" s="32"/>
      <c r="C1453" s="137" t="s">
        <v>2058</v>
      </c>
      <c r="D1453" s="137" t="s">
        <v>201</v>
      </c>
      <c r="E1453" s="138" t="s">
        <v>2062</v>
      </c>
      <c r="F1453" s="139" t="s">
        <v>1941</v>
      </c>
      <c r="G1453" s="140" t="s">
        <v>1607</v>
      </c>
      <c r="H1453" s="141">
        <v>1</v>
      </c>
      <c r="I1453" s="142"/>
      <c r="J1453" s="143">
        <f t="shared" si="120"/>
        <v>0</v>
      </c>
      <c r="K1453" s="144"/>
      <c r="L1453" s="32"/>
      <c r="M1453" s="145" t="s">
        <v>1</v>
      </c>
      <c r="N1453" s="146" t="s">
        <v>39</v>
      </c>
      <c r="P1453" s="147">
        <f t="shared" si="121"/>
        <v>0</v>
      </c>
      <c r="Q1453" s="147">
        <v>0</v>
      </c>
      <c r="R1453" s="147">
        <f t="shared" si="122"/>
        <v>0</v>
      </c>
      <c r="S1453" s="147">
        <v>0</v>
      </c>
      <c r="T1453" s="148">
        <f t="shared" si="123"/>
        <v>0</v>
      </c>
      <c r="AR1453" s="149" t="s">
        <v>205</v>
      </c>
      <c r="AT1453" s="149" t="s">
        <v>201</v>
      </c>
      <c r="AU1453" s="149" t="s">
        <v>223</v>
      </c>
      <c r="AY1453" s="17" t="s">
        <v>199</v>
      </c>
      <c r="BE1453" s="150">
        <f t="shared" si="124"/>
        <v>0</v>
      </c>
      <c r="BF1453" s="150">
        <f t="shared" si="125"/>
        <v>0</v>
      </c>
      <c r="BG1453" s="150">
        <f t="shared" si="126"/>
        <v>0</v>
      </c>
      <c r="BH1453" s="150">
        <f t="shared" si="127"/>
        <v>0</v>
      </c>
      <c r="BI1453" s="150">
        <f t="shared" si="128"/>
        <v>0</v>
      </c>
      <c r="BJ1453" s="17" t="s">
        <v>86</v>
      </c>
      <c r="BK1453" s="150">
        <f t="shared" si="129"/>
        <v>0</v>
      </c>
      <c r="BL1453" s="17" t="s">
        <v>205</v>
      </c>
      <c r="BM1453" s="149" t="s">
        <v>3718</v>
      </c>
    </row>
    <row r="1454" spans="2:65" s="1" customFormat="1" ht="21.75" customHeight="1">
      <c r="B1454" s="32"/>
      <c r="C1454" s="137" t="s">
        <v>2061</v>
      </c>
      <c r="D1454" s="137" t="s">
        <v>201</v>
      </c>
      <c r="E1454" s="138" t="s">
        <v>2065</v>
      </c>
      <c r="F1454" s="139" t="s">
        <v>1945</v>
      </c>
      <c r="G1454" s="140" t="s">
        <v>264</v>
      </c>
      <c r="H1454" s="141">
        <v>142</v>
      </c>
      <c r="I1454" s="142"/>
      <c r="J1454" s="143">
        <f t="shared" si="120"/>
        <v>0</v>
      </c>
      <c r="K1454" s="144"/>
      <c r="L1454" s="32"/>
      <c r="M1454" s="145" t="s">
        <v>1</v>
      </c>
      <c r="N1454" s="146" t="s">
        <v>39</v>
      </c>
      <c r="P1454" s="147">
        <f t="shared" si="121"/>
        <v>0</v>
      </c>
      <c r="Q1454" s="147">
        <v>0</v>
      </c>
      <c r="R1454" s="147">
        <f t="shared" si="122"/>
        <v>0</v>
      </c>
      <c r="S1454" s="147">
        <v>0</v>
      </c>
      <c r="T1454" s="148">
        <f t="shared" si="123"/>
        <v>0</v>
      </c>
      <c r="AR1454" s="149" t="s">
        <v>205</v>
      </c>
      <c r="AT1454" s="149" t="s">
        <v>201</v>
      </c>
      <c r="AU1454" s="149" t="s">
        <v>223</v>
      </c>
      <c r="AY1454" s="17" t="s">
        <v>199</v>
      </c>
      <c r="BE1454" s="150">
        <f t="shared" si="124"/>
        <v>0</v>
      </c>
      <c r="BF1454" s="150">
        <f t="shared" si="125"/>
        <v>0</v>
      </c>
      <c r="BG1454" s="150">
        <f t="shared" si="126"/>
        <v>0</v>
      </c>
      <c r="BH1454" s="150">
        <f t="shared" si="127"/>
        <v>0</v>
      </c>
      <c r="BI1454" s="150">
        <f t="shared" si="128"/>
        <v>0</v>
      </c>
      <c r="BJ1454" s="17" t="s">
        <v>86</v>
      </c>
      <c r="BK1454" s="150">
        <f t="shared" si="129"/>
        <v>0</v>
      </c>
      <c r="BL1454" s="17" t="s">
        <v>205</v>
      </c>
      <c r="BM1454" s="149" t="s">
        <v>3719</v>
      </c>
    </row>
    <row r="1455" spans="2:65" s="1" customFormat="1" ht="21.75" customHeight="1">
      <c r="B1455" s="32"/>
      <c r="C1455" s="137" t="s">
        <v>2064</v>
      </c>
      <c r="D1455" s="137" t="s">
        <v>201</v>
      </c>
      <c r="E1455" s="138" t="s">
        <v>2068</v>
      </c>
      <c r="F1455" s="139" t="s">
        <v>1949</v>
      </c>
      <c r="G1455" s="140" t="s">
        <v>264</v>
      </c>
      <c r="H1455" s="141">
        <v>6</v>
      </c>
      <c r="I1455" s="142"/>
      <c r="J1455" s="143">
        <f t="shared" si="120"/>
        <v>0</v>
      </c>
      <c r="K1455" s="144"/>
      <c r="L1455" s="32"/>
      <c r="M1455" s="145" t="s">
        <v>1</v>
      </c>
      <c r="N1455" s="146" t="s">
        <v>39</v>
      </c>
      <c r="P1455" s="147">
        <f t="shared" si="121"/>
        <v>0</v>
      </c>
      <c r="Q1455" s="147">
        <v>0</v>
      </c>
      <c r="R1455" s="147">
        <f t="shared" si="122"/>
        <v>0</v>
      </c>
      <c r="S1455" s="147">
        <v>0</v>
      </c>
      <c r="T1455" s="148">
        <f t="shared" si="123"/>
        <v>0</v>
      </c>
      <c r="AR1455" s="149" t="s">
        <v>205</v>
      </c>
      <c r="AT1455" s="149" t="s">
        <v>201</v>
      </c>
      <c r="AU1455" s="149" t="s">
        <v>223</v>
      </c>
      <c r="AY1455" s="17" t="s">
        <v>199</v>
      </c>
      <c r="BE1455" s="150">
        <f t="shared" si="124"/>
        <v>0</v>
      </c>
      <c r="BF1455" s="150">
        <f t="shared" si="125"/>
        <v>0</v>
      </c>
      <c r="BG1455" s="150">
        <f t="shared" si="126"/>
        <v>0</v>
      </c>
      <c r="BH1455" s="150">
        <f t="shared" si="127"/>
        <v>0</v>
      </c>
      <c r="BI1455" s="150">
        <f t="shared" si="128"/>
        <v>0</v>
      </c>
      <c r="BJ1455" s="17" t="s">
        <v>86</v>
      </c>
      <c r="BK1455" s="150">
        <f t="shared" si="129"/>
        <v>0</v>
      </c>
      <c r="BL1455" s="17" t="s">
        <v>205</v>
      </c>
      <c r="BM1455" s="149" t="s">
        <v>3720</v>
      </c>
    </row>
    <row r="1456" spans="2:65" s="1" customFormat="1" ht="16.5" customHeight="1">
      <c r="B1456" s="32"/>
      <c r="C1456" s="137" t="s">
        <v>2067</v>
      </c>
      <c r="D1456" s="137" t="s">
        <v>201</v>
      </c>
      <c r="E1456" s="138" t="s">
        <v>2071</v>
      </c>
      <c r="F1456" s="139" t="s">
        <v>1953</v>
      </c>
      <c r="G1456" s="140" t="s">
        <v>264</v>
      </c>
      <c r="H1456" s="141">
        <v>2</v>
      </c>
      <c r="I1456" s="142"/>
      <c r="J1456" s="143">
        <f t="shared" si="120"/>
        <v>0</v>
      </c>
      <c r="K1456" s="144"/>
      <c r="L1456" s="32"/>
      <c r="M1456" s="145" t="s">
        <v>1</v>
      </c>
      <c r="N1456" s="146" t="s">
        <v>39</v>
      </c>
      <c r="P1456" s="147">
        <f t="shared" si="121"/>
        <v>0</v>
      </c>
      <c r="Q1456" s="147">
        <v>0</v>
      </c>
      <c r="R1456" s="147">
        <f t="shared" si="122"/>
        <v>0</v>
      </c>
      <c r="S1456" s="147">
        <v>0</v>
      </c>
      <c r="T1456" s="148">
        <f t="shared" si="123"/>
        <v>0</v>
      </c>
      <c r="AR1456" s="149" t="s">
        <v>205</v>
      </c>
      <c r="AT1456" s="149" t="s">
        <v>201</v>
      </c>
      <c r="AU1456" s="149" t="s">
        <v>223</v>
      </c>
      <c r="AY1456" s="17" t="s">
        <v>199</v>
      </c>
      <c r="BE1456" s="150">
        <f t="shared" si="124"/>
        <v>0</v>
      </c>
      <c r="BF1456" s="150">
        <f t="shared" si="125"/>
        <v>0</v>
      </c>
      <c r="BG1456" s="150">
        <f t="shared" si="126"/>
        <v>0</v>
      </c>
      <c r="BH1456" s="150">
        <f t="shared" si="127"/>
        <v>0</v>
      </c>
      <c r="BI1456" s="150">
        <f t="shared" si="128"/>
        <v>0</v>
      </c>
      <c r="BJ1456" s="17" t="s">
        <v>86</v>
      </c>
      <c r="BK1456" s="150">
        <f t="shared" si="129"/>
        <v>0</v>
      </c>
      <c r="BL1456" s="17" t="s">
        <v>205</v>
      </c>
      <c r="BM1456" s="149" t="s">
        <v>3721</v>
      </c>
    </row>
    <row r="1457" spans="2:65" s="1" customFormat="1" ht="16.5" customHeight="1">
      <c r="B1457" s="32"/>
      <c r="C1457" s="137" t="s">
        <v>2070</v>
      </c>
      <c r="D1457" s="137" t="s">
        <v>201</v>
      </c>
      <c r="E1457" s="138" t="s">
        <v>2074</v>
      </c>
      <c r="F1457" s="139" t="s">
        <v>1957</v>
      </c>
      <c r="G1457" s="140" t="s">
        <v>264</v>
      </c>
      <c r="H1457" s="141">
        <v>4</v>
      </c>
      <c r="I1457" s="142"/>
      <c r="J1457" s="143">
        <f t="shared" si="120"/>
        <v>0</v>
      </c>
      <c r="K1457" s="144"/>
      <c r="L1457" s="32"/>
      <c r="M1457" s="145" t="s">
        <v>1</v>
      </c>
      <c r="N1457" s="146" t="s">
        <v>39</v>
      </c>
      <c r="P1457" s="147">
        <f t="shared" si="121"/>
        <v>0</v>
      </c>
      <c r="Q1457" s="147">
        <v>0</v>
      </c>
      <c r="R1457" s="147">
        <f t="shared" si="122"/>
        <v>0</v>
      </c>
      <c r="S1457" s="147">
        <v>0</v>
      </c>
      <c r="T1457" s="148">
        <f t="shared" si="123"/>
        <v>0</v>
      </c>
      <c r="AR1457" s="149" t="s">
        <v>205</v>
      </c>
      <c r="AT1457" s="149" t="s">
        <v>201</v>
      </c>
      <c r="AU1457" s="149" t="s">
        <v>223</v>
      </c>
      <c r="AY1457" s="17" t="s">
        <v>199</v>
      </c>
      <c r="BE1457" s="150">
        <f t="shared" si="124"/>
        <v>0</v>
      </c>
      <c r="BF1457" s="150">
        <f t="shared" si="125"/>
        <v>0</v>
      </c>
      <c r="BG1457" s="150">
        <f t="shared" si="126"/>
        <v>0</v>
      </c>
      <c r="BH1457" s="150">
        <f t="shared" si="127"/>
        <v>0</v>
      </c>
      <c r="BI1457" s="150">
        <f t="shared" si="128"/>
        <v>0</v>
      </c>
      <c r="BJ1457" s="17" t="s">
        <v>86</v>
      </c>
      <c r="BK1457" s="150">
        <f t="shared" si="129"/>
        <v>0</v>
      </c>
      <c r="BL1457" s="17" t="s">
        <v>205</v>
      </c>
      <c r="BM1457" s="149" t="s">
        <v>3722</v>
      </c>
    </row>
    <row r="1458" spans="2:65" s="1" customFormat="1" ht="16.5" customHeight="1">
      <c r="B1458" s="32"/>
      <c r="C1458" s="137" t="s">
        <v>2073</v>
      </c>
      <c r="D1458" s="137" t="s">
        <v>201</v>
      </c>
      <c r="E1458" s="138" t="s">
        <v>2077</v>
      </c>
      <c r="F1458" s="139" t="s">
        <v>1961</v>
      </c>
      <c r="G1458" s="140" t="s">
        <v>264</v>
      </c>
      <c r="H1458" s="141">
        <v>18</v>
      </c>
      <c r="I1458" s="142"/>
      <c r="J1458" s="143">
        <f t="shared" si="120"/>
        <v>0</v>
      </c>
      <c r="K1458" s="144"/>
      <c r="L1458" s="32"/>
      <c r="M1458" s="145" t="s">
        <v>1</v>
      </c>
      <c r="N1458" s="146" t="s">
        <v>39</v>
      </c>
      <c r="P1458" s="147">
        <f t="shared" si="121"/>
        <v>0</v>
      </c>
      <c r="Q1458" s="147">
        <v>0</v>
      </c>
      <c r="R1458" s="147">
        <f t="shared" si="122"/>
        <v>0</v>
      </c>
      <c r="S1458" s="147">
        <v>0</v>
      </c>
      <c r="T1458" s="148">
        <f t="shared" si="123"/>
        <v>0</v>
      </c>
      <c r="AR1458" s="149" t="s">
        <v>205</v>
      </c>
      <c r="AT1458" s="149" t="s">
        <v>201</v>
      </c>
      <c r="AU1458" s="149" t="s">
        <v>223</v>
      </c>
      <c r="AY1458" s="17" t="s">
        <v>199</v>
      </c>
      <c r="BE1458" s="150">
        <f t="shared" si="124"/>
        <v>0</v>
      </c>
      <c r="BF1458" s="150">
        <f t="shared" si="125"/>
        <v>0</v>
      </c>
      <c r="BG1458" s="150">
        <f t="shared" si="126"/>
        <v>0</v>
      </c>
      <c r="BH1458" s="150">
        <f t="shared" si="127"/>
        <v>0</v>
      </c>
      <c r="BI1458" s="150">
        <f t="shared" si="128"/>
        <v>0</v>
      </c>
      <c r="BJ1458" s="17" t="s">
        <v>86</v>
      </c>
      <c r="BK1458" s="150">
        <f t="shared" si="129"/>
        <v>0</v>
      </c>
      <c r="BL1458" s="17" t="s">
        <v>205</v>
      </c>
      <c r="BM1458" s="149" t="s">
        <v>3723</v>
      </c>
    </row>
    <row r="1459" spans="2:65" s="1" customFormat="1" ht="16.5" customHeight="1">
      <c r="B1459" s="32"/>
      <c r="C1459" s="137" t="s">
        <v>2076</v>
      </c>
      <c r="D1459" s="137" t="s">
        <v>201</v>
      </c>
      <c r="E1459" s="138" t="s">
        <v>2080</v>
      </c>
      <c r="F1459" s="139" t="s">
        <v>1965</v>
      </c>
      <c r="G1459" s="140" t="s">
        <v>264</v>
      </c>
      <c r="H1459" s="141">
        <v>2</v>
      </c>
      <c r="I1459" s="142"/>
      <c r="J1459" s="143">
        <f t="shared" si="120"/>
        <v>0</v>
      </c>
      <c r="K1459" s="144"/>
      <c r="L1459" s="32"/>
      <c r="M1459" s="145" t="s">
        <v>1</v>
      </c>
      <c r="N1459" s="146" t="s">
        <v>39</v>
      </c>
      <c r="P1459" s="147">
        <f t="shared" si="121"/>
        <v>0</v>
      </c>
      <c r="Q1459" s="147">
        <v>0</v>
      </c>
      <c r="R1459" s="147">
        <f t="shared" si="122"/>
        <v>0</v>
      </c>
      <c r="S1459" s="147">
        <v>0</v>
      </c>
      <c r="T1459" s="148">
        <f t="shared" si="123"/>
        <v>0</v>
      </c>
      <c r="AR1459" s="149" t="s">
        <v>205</v>
      </c>
      <c r="AT1459" s="149" t="s">
        <v>201</v>
      </c>
      <c r="AU1459" s="149" t="s">
        <v>223</v>
      </c>
      <c r="AY1459" s="17" t="s">
        <v>199</v>
      </c>
      <c r="BE1459" s="150">
        <f t="shared" si="124"/>
        <v>0</v>
      </c>
      <c r="BF1459" s="150">
        <f t="shared" si="125"/>
        <v>0</v>
      </c>
      <c r="BG1459" s="150">
        <f t="shared" si="126"/>
        <v>0</v>
      </c>
      <c r="BH1459" s="150">
        <f t="shared" si="127"/>
        <v>0</v>
      </c>
      <c r="BI1459" s="150">
        <f t="shared" si="128"/>
        <v>0</v>
      </c>
      <c r="BJ1459" s="17" t="s">
        <v>86</v>
      </c>
      <c r="BK1459" s="150">
        <f t="shared" si="129"/>
        <v>0</v>
      </c>
      <c r="BL1459" s="17" t="s">
        <v>205</v>
      </c>
      <c r="BM1459" s="149" t="s">
        <v>3724</v>
      </c>
    </row>
    <row r="1460" spans="2:65" s="1" customFormat="1" ht="16.5" customHeight="1">
      <c r="B1460" s="32"/>
      <c r="C1460" s="137" t="s">
        <v>2079</v>
      </c>
      <c r="D1460" s="137" t="s">
        <v>201</v>
      </c>
      <c r="E1460" s="138" t="s">
        <v>2083</v>
      </c>
      <c r="F1460" s="139" t="s">
        <v>1969</v>
      </c>
      <c r="G1460" s="140" t="s">
        <v>264</v>
      </c>
      <c r="H1460" s="141">
        <v>6</v>
      </c>
      <c r="I1460" s="142"/>
      <c r="J1460" s="143">
        <f t="shared" si="120"/>
        <v>0</v>
      </c>
      <c r="K1460" s="144"/>
      <c r="L1460" s="32"/>
      <c r="M1460" s="145" t="s">
        <v>1</v>
      </c>
      <c r="N1460" s="146" t="s">
        <v>39</v>
      </c>
      <c r="P1460" s="147">
        <f t="shared" si="121"/>
        <v>0</v>
      </c>
      <c r="Q1460" s="147">
        <v>0</v>
      </c>
      <c r="R1460" s="147">
        <f t="shared" si="122"/>
        <v>0</v>
      </c>
      <c r="S1460" s="147">
        <v>0</v>
      </c>
      <c r="T1460" s="148">
        <f t="shared" si="123"/>
        <v>0</v>
      </c>
      <c r="AR1460" s="149" t="s">
        <v>205</v>
      </c>
      <c r="AT1460" s="149" t="s">
        <v>201</v>
      </c>
      <c r="AU1460" s="149" t="s">
        <v>223</v>
      </c>
      <c r="AY1460" s="17" t="s">
        <v>199</v>
      </c>
      <c r="BE1460" s="150">
        <f t="shared" si="124"/>
        <v>0</v>
      </c>
      <c r="BF1460" s="150">
        <f t="shared" si="125"/>
        <v>0</v>
      </c>
      <c r="BG1460" s="150">
        <f t="shared" si="126"/>
        <v>0</v>
      </c>
      <c r="BH1460" s="150">
        <f t="shared" si="127"/>
        <v>0</v>
      </c>
      <c r="BI1460" s="150">
        <f t="shared" si="128"/>
        <v>0</v>
      </c>
      <c r="BJ1460" s="17" t="s">
        <v>86</v>
      </c>
      <c r="BK1460" s="150">
        <f t="shared" si="129"/>
        <v>0</v>
      </c>
      <c r="BL1460" s="17" t="s">
        <v>205</v>
      </c>
      <c r="BM1460" s="149" t="s">
        <v>3725</v>
      </c>
    </row>
    <row r="1461" spans="2:65" s="1" customFormat="1" ht="16.5" customHeight="1">
      <c r="B1461" s="32"/>
      <c r="C1461" s="137" t="s">
        <v>2082</v>
      </c>
      <c r="D1461" s="137" t="s">
        <v>201</v>
      </c>
      <c r="E1461" s="138" t="s">
        <v>2086</v>
      </c>
      <c r="F1461" s="139" t="s">
        <v>1973</v>
      </c>
      <c r="G1461" s="140" t="s">
        <v>264</v>
      </c>
      <c r="H1461" s="141">
        <v>13</v>
      </c>
      <c r="I1461" s="142"/>
      <c r="J1461" s="143">
        <f t="shared" si="120"/>
        <v>0</v>
      </c>
      <c r="K1461" s="144"/>
      <c r="L1461" s="32"/>
      <c r="M1461" s="145" t="s">
        <v>1</v>
      </c>
      <c r="N1461" s="146" t="s">
        <v>39</v>
      </c>
      <c r="P1461" s="147">
        <f t="shared" si="121"/>
        <v>0</v>
      </c>
      <c r="Q1461" s="147">
        <v>0</v>
      </c>
      <c r="R1461" s="147">
        <f t="shared" si="122"/>
        <v>0</v>
      </c>
      <c r="S1461" s="147">
        <v>0</v>
      </c>
      <c r="T1461" s="148">
        <f t="shared" si="123"/>
        <v>0</v>
      </c>
      <c r="AR1461" s="149" t="s">
        <v>205</v>
      </c>
      <c r="AT1461" s="149" t="s">
        <v>201</v>
      </c>
      <c r="AU1461" s="149" t="s">
        <v>223</v>
      </c>
      <c r="AY1461" s="17" t="s">
        <v>199</v>
      </c>
      <c r="BE1461" s="150">
        <f t="shared" si="124"/>
        <v>0</v>
      </c>
      <c r="BF1461" s="150">
        <f t="shared" si="125"/>
        <v>0</v>
      </c>
      <c r="BG1461" s="150">
        <f t="shared" si="126"/>
        <v>0</v>
      </c>
      <c r="BH1461" s="150">
        <f t="shared" si="127"/>
        <v>0</v>
      </c>
      <c r="BI1461" s="150">
        <f t="shared" si="128"/>
        <v>0</v>
      </c>
      <c r="BJ1461" s="17" t="s">
        <v>86</v>
      </c>
      <c r="BK1461" s="150">
        <f t="shared" si="129"/>
        <v>0</v>
      </c>
      <c r="BL1461" s="17" t="s">
        <v>205</v>
      </c>
      <c r="BM1461" s="149" t="s">
        <v>3726</v>
      </c>
    </row>
    <row r="1462" spans="2:65" s="1" customFormat="1" ht="16.5" customHeight="1">
      <c r="B1462" s="32"/>
      <c r="C1462" s="137" t="s">
        <v>2085</v>
      </c>
      <c r="D1462" s="137" t="s">
        <v>201</v>
      </c>
      <c r="E1462" s="138" t="s">
        <v>2089</v>
      </c>
      <c r="F1462" s="139" t="s">
        <v>1977</v>
      </c>
      <c r="G1462" s="140" t="s">
        <v>264</v>
      </c>
      <c r="H1462" s="141">
        <v>67</v>
      </c>
      <c r="I1462" s="142"/>
      <c r="J1462" s="143">
        <f t="shared" si="120"/>
        <v>0</v>
      </c>
      <c r="K1462" s="144"/>
      <c r="L1462" s="32"/>
      <c r="M1462" s="145" t="s">
        <v>1</v>
      </c>
      <c r="N1462" s="146" t="s">
        <v>39</v>
      </c>
      <c r="P1462" s="147">
        <f t="shared" si="121"/>
        <v>0</v>
      </c>
      <c r="Q1462" s="147">
        <v>0</v>
      </c>
      <c r="R1462" s="147">
        <f t="shared" si="122"/>
        <v>0</v>
      </c>
      <c r="S1462" s="147">
        <v>0</v>
      </c>
      <c r="T1462" s="148">
        <f t="shared" si="123"/>
        <v>0</v>
      </c>
      <c r="AR1462" s="149" t="s">
        <v>205</v>
      </c>
      <c r="AT1462" s="149" t="s">
        <v>201</v>
      </c>
      <c r="AU1462" s="149" t="s">
        <v>223</v>
      </c>
      <c r="AY1462" s="17" t="s">
        <v>199</v>
      </c>
      <c r="BE1462" s="150">
        <f t="shared" si="124"/>
        <v>0</v>
      </c>
      <c r="BF1462" s="150">
        <f t="shared" si="125"/>
        <v>0</v>
      </c>
      <c r="BG1462" s="150">
        <f t="shared" si="126"/>
        <v>0</v>
      </c>
      <c r="BH1462" s="150">
        <f t="shared" si="127"/>
        <v>0</v>
      </c>
      <c r="BI1462" s="150">
        <f t="shared" si="128"/>
        <v>0</v>
      </c>
      <c r="BJ1462" s="17" t="s">
        <v>86</v>
      </c>
      <c r="BK1462" s="150">
        <f t="shared" si="129"/>
        <v>0</v>
      </c>
      <c r="BL1462" s="17" t="s">
        <v>205</v>
      </c>
      <c r="BM1462" s="149" t="s">
        <v>3727</v>
      </c>
    </row>
    <row r="1463" spans="2:65" s="1" customFormat="1" ht="16.5" customHeight="1">
      <c r="B1463" s="32"/>
      <c r="C1463" s="137" t="s">
        <v>2088</v>
      </c>
      <c r="D1463" s="137" t="s">
        <v>201</v>
      </c>
      <c r="E1463" s="138" t="s">
        <v>2092</v>
      </c>
      <c r="F1463" s="139" t="s">
        <v>1981</v>
      </c>
      <c r="G1463" s="140" t="s">
        <v>204</v>
      </c>
      <c r="H1463" s="141">
        <v>7</v>
      </c>
      <c r="I1463" s="142"/>
      <c r="J1463" s="143">
        <f t="shared" si="120"/>
        <v>0</v>
      </c>
      <c r="K1463" s="144"/>
      <c r="L1463" s="32"/>
      <c r="M1463" s="145" t="s">
        <v>1</v>
      </c>
      <c r="N1463" s="146" t="s">
        <v>39</v>
      </c>
      <c r="P1463" s="147">
        <f t="shared" si="121"/>
        <v>0</v>
      </c>
      <c r="Q1463" s="147">
        <v>0</v>
      </c>
      <c r="R1463" s="147">
        <f t="shared" si="122"/>
        <v>0</v>
      </c>
      <c r="S1463" s="147">
        <v>0</v>
      </c>
      <c r="T1463" s="148">
        <f t="shared" si="123"/>
        <v>0</v>
      </c>
      <c r="AR1463" s="149" t="s">
        <v>205</v>
      </c>
      <c r="AT1463" s="149" t="s">
        <v>201</v>
      </c>
      <c r="AU1463" s="149" t="s">
        <v>223</v>
      </c>
      <c r="AY1463" s="17" t="s">
        <v>199</v>
      </c>
      <c r="BE1463" s="150">
        <f t="shared" si="124"/>
        <v>0</v>
      </c>
      <c r="BF1463" s="150">
        <f t="shared" si="125"/>
        <v>0</v>
      </c>
      <c r="BG1463" s="150">
        <f t="shared" si="126"/>
        <v>0</v>
      </c>
      <c r="BH1463" s="150">
        <f t="shared" si="127"/>
        <v>0</v>
      </c>
      <c r="BI1463" s="150">
        <f t="shared" si="128"/>
        <v>0</v>
      </c>
      <c r="BJ1463" s="17" t="s">
        <v>86</v>
      </c>
      <c r="BK1463" s="150">
        <f t="shared" si="129"/>
        <v>0</v>
      </c>
      <c r="BL1463" s="17" t="s">
        <v>205</v>
      </c>
      <c r="BM1463" s="149" t="s">
        <v>3728</v>
      </c>
    </row>
    <row r="1464" spans="2:65" s="1" customFormat="1" ht="16.5" customHeight="1">
      <c r="B1464" s="32"/>
      <c r="C1464" s="137" t="s">
        <v>2091</v>
      </c>
      <c r="D1464" s="137" t="s">
        <v>201</v>
      </c>
      <c r="E1464" s="138" t="s">
        <v>2095</v>
      </c>
      <c r="F1464" s="139" t="s">
        <v>1985</v>
      </c>
      <c r="G1464" s="140" t="s">
        <v>1607</v>
      </c>
      <c r="H1464" s="141">
        <v>5</v>
      </c>
      <c r="I1464" s="142"/>
      <c r="J1464" s="143">
        <f t="shared" si="120"/>
        <v>0</v>
      </c>
      <c r="K1464" s="144"/>
      <c r="L1464" s="32"/>
      <c r="M1464" s="145" t="s">
        <v>1</v>
      </c>
      <c r="N1464" s="146" t="s">
        <v>39</v>
      </c>
      <c r="P1464" s="147">
        <f t="shared" si="121"/>
        <v>0</v>
      </c>
      <c r="Q1464" s="147">
        <v>0</v>
      </c>
      <c r="R1464" s="147">
        <f t="shared" si="122"/>
        <v>0</v>
      </c>
      <c r="S1464" s="147">
        <v>0</v>
      </c>
      <c r="T1464" s="148">
        <f t="shared" si="123"/>
        <v>0</v>
      </c>
      <c r="AR1464" s="149" t="s">
        <v>205</v>
      </c>
      <c r="AT1464" s="149" t="s">
        <v>201</v>
      </c>
      <c r="AU1464" s="149" t="s">
        <v>223</v>
      </c>
      <c r="AY1464" s="17" t="s">
        <v>199</v>
      </c>
      <c r="BE1464" s="150">
        <f t="shared" si="124"/>
        <v>0</v>
      </c>
      <c r="BF1464" s="150">
        <f t="shared" si="125"/>
        <v>0</v>
      </c>
      <c r="BG1464" s="150">
        <f t="shared" si="126"/>
        <v>0</v>
      </c>
      <c r="BH1464" s="150">
        <f t="shared" si="127"/>
        <v>0</v>
      </c>
      <c r="BI1464" s="150">
        <f t="shared" si="128"/>
        <v>0</v>
      </c>
      <c r="BJ1464" s="17" t="s">
        <v>86</v>
      </c>
      <c r="BK1464" s="150">
        <f t="shared" si="129"/>
        <v>0</v>
      </c>
      <c r="BL1464" s="17" t="s">
        <v>205</v>
      </c>
      <c r="BM1464" s="149" t="s">
        <v>3729</v>
      </c>
    </row>
    <row r="1465" spans="2:65" s="1" customFormat="1" ht="16.5" customHeight="1">
      <c r="B1465" s="32"/>
      <c r="C1465" s="137" t="s">
        <v>2094</v>
      </c>
      <c r="D1465" s="137" t="s">
        <v>201</v>
      </c>
      <c r="E1465" s="138" t="s">
        <v>2098</v>
      </c>
      <c r="F1465" s="139" t="s">
        <v>1989</v>
      </c>
      <c r="G1465" s="140" t="s">
        <v>1607</v>
      </c>
      <c r="H1465" s="141">
        <v>1</v>
      </c>
      <c r="I1465" s="142"/>
      <c r="J1465" s="143">
        <f t="shared" si="120"/>
        <v>0</v>
      </c>
      <c r="K1465" s="144"/>
      <c r="L1465" s="32"/>
      <c r="M1465" s="145" t="s">
        <v>1</v>
      </c>
      <c r="N1465" s="146" t="s">
        <v>39</v>
      </c>
      <c r="P1465" s="147">
        <f t="shared" si="121"/>
        <v>0</v>
      </c>
      <c r="Q1465" s="147">
        <v>0</v>
      </c>
      <c r="R1465" s="147">
        <f t="shared" si="122"/>
        <v>0</v>
      </c>
      <c r="S1465" s="147">
        <v>0</v>
      </c>
      <c r="T1465" s="148">
        <f t="shared" si="123"/>
        <v>0</v>
      </c>
      <c r="AR1465" s="149" t="s">
        <v>205</v>
      </c>
      <c r="AT1465" s="149" t="s">
        <v>201</v>
      </c>
      <c r="AU1465" s="149" t="s">
        <v>223</v>
      </c>
      <c r="AY1465" s="17" t="s">
        <v>199</v>
      </c>
      <c r="BE1465" s="150">
        <f t="shared" si="124"/>
        <v>0</v>
      </c>
      <c r="BF1465" s="150">
        <f t="shared" si="125"/>
        <v>0</v>
      </c>
      <c r="BG1465" s="150">
        <f t="shared" si="126"/>
        <v>0</v>
      </c>
      <c r="BH1465" s="150">
        <f t="shared" si="127"/>
        <v>0</v>
      </c>
      <c r="BI1465" s="150">
        <f t="shared" si="128"/>
        <v>0</v>
      </c>
      <c r="BJ1465" s="17" t="s">
        <v>86</v>
      </c>
      <c r="BK1465" s="150">
        <f t="shared" si="129"/>
        <v>0</v>
      </c>
      <c r="BL1465" s="17" t="s">
        <v>205</v>
      </c>
      <c r="BM1465" s="149" t="s">
        <v>3730</v>
      </c>
    </row>
    <row r="1466" spans="2:65" s="1" customFormat="1" ht="16.5" customHeight="1">
      <c r="B1466" s="32"/>
      <c r="C1466" s="137" t="s">
        <v>2097</v>
      </c>
      <c r="D1466" s="137" t="s">
        <v>201</v>
      </c>
      <c r="E1466" s="138" t="s">
        <v>2101</v>
      </c>
      <c r="F1466" s="139" t="s">
        <v>1993</v>
      </c>
      <c r="G1466" s="140" t="s">
        <v>1607</v>
      </c>
      <c r="H1466" s="141">
        <v>1</v>
      </c>
      <c r="I1466" s="142"/>
      <c r="J1466" s="143">
        <f t="shared" si="120"/>
        <v>0</v>
      </c>
      <c r="K1466" s="144"/>
      <c r="L1466" s="32"/>
      <c r="M1466" s="145" t="s">
        <v>1</v>
      </c>
      <c r="N1466" s="146" t="s">
        <v>39</v>
      </c>
      <c r="P1466" s="147">
        <f t="shared" si="121"/>
        <v>0</v>
      </c>
      <c r="Q1466" s="147">
        <v>0</v>
      </c>
      <c r="R1466" s="147">
        <f t="shared" si="122"/>
        <v>0</v>
      </c>
      <c r="S1466" s="147">
        <v>0</v>
      </c>
      <c r="T1466" s="148">
        <f t="shared" si="123"/>
        <v>0</v>
      </c>
      <c r="AR1466" s="149" t="s">
        <v>205</v>
      </c>
      <c r="AT1466" s="149" t="s">
        <v>201</v>
      </c>
      <c r="AU1466" s="149" t="s">
        <v>223</v>
      </c>
      <c r="AY1466" s="17" t="s">
        <v>199</v>
      </c>
      <c r="BE1466" s="150">
        <f t="shared" si="124"/>
        <v>0</v>
      </c>
      <c r="BF1466" s="150">
        <f t="shared" si="125"/>
        <v>0</v>
      </c>
      <c r="BG1466" s="150">
        <f t="shared" si="126"/>
        <v>0</v>
      </c>
      <c r="BH1466" s="150">
        <f t="shared" si="127"/>
        <v>0</v>
      </c>
      <c r="BI1466" s="150">
        <f t="shared" si="128"/>
        <v>0</v>
      </c>
      <c r="BJ1466" s="17" t="s">
        <v>86</v>
      </c>
      <c r="BK1466" s="150">
        <f t="shared" si="129"/>
        <v>0</v>
      </c>
      <c r="BL1466" s="17" t="s">
        <v>205</v>
      </c>
      <c r="BM1466" s="149" t="s">
        <v>3731</v>
      </c>
    </row>
    <row r="1467" spans="2:65" s="1" customFormat="1" ht="16.5" customHeight="1">
      <c r="B1467" s="32"/>
      <c r="C1467" s="137" t="s">
        <v>2100</v>
      </c>
      <c r="D1467" s="137" t="s">
        <v>201</v>
      </c>
      <c r="E1467" s="138" t="s">
        <v>2104</v>
      </c>
      <c r="F1467" s="139" t="s">
        <v>1997</v>
      </c>
      <c r="G1467" s="140" t="s">
        <v>296</v>
      </c>
      <c r="H1467" s="141">
        <v>16</v>
      </c>
      <c r="I1467" s="142"/>
      <c r="J1467" s="143">
        <f t="shared" si="120"/>
        <v>0</v>
      </c>
      <c r="K1467" s="144"/>
      <c r="L1467" s="32"/>
      <c r="M1467" s="145" t="s">
        <v>1</v>
      </c>
      <c r="N1467" s="146" t="s">
        <v>39</v>
      </c>
      <c r="P1467" s="147">
        <f t="shared" si="121"/>
        <v>0</v>
      </c>
      <c r="Q1467" s="147">
        <v>0</v>
      </c>
      <c r="R1467" s="147">
        <f t="shared" si="122"/>
        <v>0</v>
      </c>
      <c r="S1467" s="147">
        <v>0</v>
      </c>
      <c r="T1467" s="148">
        <f t="shared" si="123"/>
        <v>0</v>
      </c>
      <c r="AR1467" s="149" t="s">
        <v>205</v>
      </c>
      <c r="AT1467" s="149" t="s">
        <v>201</v>
      </c>
      <c r="AU1467" s="149" t="s">
        <v>223</v>
      </c>
      <c r="AY1467" s="17" t="s">
        <v>199</v>
      </c>
      <c r="BE1467" s="150">
        <f t="shared" si="124"/>
        <v>0</v>
      </c>
      <c r="BF1467" s="150">
        <f t="shared" si="125"/>
        <v>0</v>
      </c>
      <c r="BG1467" s="150">
        <f t="shared" si="126"/>
        <v>0</v>
      </c>
      <c r="BH1467" s="150">
        <f t="shared" si="127"/>
        <v>0</v>
      </c>
      <c r="BI1467" s="150">
        <f t="shared" si="128"/>
        <v>0</v>
      </c>
      <c r="BJ1467" s="17" t="s">
        <v>86</v>
      </c>
      <c r="BK1467" s="150">
        <f t="shared" si="129"/>
        <v>0</v>
      </c>
      <c r="BL1467" s="17" t="s">
        <v>205</v>
      </c>
      <c r="BM1467" s="149" t="s">
        <v>3732</v>
      </c>
    </row>
    <row r="1468" spans="2:65" s="1" customFormat="1" ht="21.75" customHeight="1">
      <c r="B1468" s="32"/>
      <c r="C1468" s="137" t="s">
        <v>2103</v>
      </c>
      <c r="D1468" s="137" t="s">
        <v>201</v>
      </c>
      <c r="E1468" s="138" t="s">
        <v>2107</v>
      </c>
      <c r="F1468" s="139" t="s">
        <v>1865</v>
      </c>
      <c r="G1468" s="140" t="s">
        <v>296</v>
      </c>
      <c r="H1468" s="141">
        <v>1</v>
      </c>
      <c r="I1468" s="142"/>
      <c r="J1468" s="143">
        <f t="shared" si="120"/>
        <v>0</v>
      </c>
      <c r="K1468" s="144"/>
      <c r="L1468" s="32"/>
      <c r="M1468" s="145" t="s">
        <v>1</v>
      </c>
      <c r="N1468" s="146" t="s">
        <v>39</v>
      </c>
      <c r="P1468" s="147">
        <f t="shared" si="121"/>
        <v>0</v>
      </c>
      <c r="Q1468" s="147">
        <v>0</v>
      </c>
      <c r="R1468" s="147">
        <f t="shared" si="122"/>
        <v>0</v>
      </c>
      <c r="S1468" s="147">
        <v>0</v>
      </c>
      <c r="T1468" s="148">
        <f t="shared" si="123"/>
        <v>0</v>
      </c>
      <c r="AR1468" s="149" t="s">
        <v>205</v>
      </c>
      <c r="AT1468" s="149" t="s">
        <v>201</v>
      </c>
      <c r="AU1468" s="149" t="s">
        <v>223</v>
      </c>
      <c r="AY1468" s="17" t="s">
        <v>199</v>
      </c>
      <c r="BE1468" s="150">
        <f t="shared" si="124"/>
        <v>0</v>
      </c>
      <c r="BF1468" s="150">
        <f t="shared" si="125"/>
        <v>0</v>
      </c>
      <c r="BG1468" s="150">
        <f t="shared" si="126"/>
        <v>0</v>
      </c>
      <c r="BH1468" s="150">
        <f t="shared" si="127"/>
        <v>0</v>
      </c>
      <c r="BI1468" s="150">
        <f t="shared" si="128"/>
        <v>0</v>
      </c>
      <c r="BJ1468" s="17" t="s">
        <v>86</v>
      </c>
      <c r="BK1468" s="150">
        <f t="shared" si="129"/>
        <v>0</v>
      </c>
      <c r="BL1468" s="17" t="s">
        <v>205</v>
      </c>
      <c r="BM1468" s="149" t="s">
        <v>3733</v>
      </c>
    </row>
    <row r="1469" spans="2:65" s="1" customFormat="1" ht="16.5" customHeight="1">
      <c r="B1469" s="32"/>
      <c r="C1469" s="137" t="s">
        <v>2106</v>
      </c>
      <c r="D1469" s="137" t="s">
        <v>201</v>
      </c>
      <c r="E1469" s="138" t="s">
        <v>2110</v>
      </c>
      <c r="F1469" s="139" t="s">
        <v>2111</v>
      </c>
      <c r="G1469" s="140" t="s">
        <v>296</v>
      </c>
      <c r="H1469" s="141">
        <v>1</v>
      </c>
      <c r="I1469" s="142"/>
      <c r="J1469" s="143">
        <f t="shared" si="120"/>
        <v>0</v>
      </c>
      <c r="K1469" s="144"/>
      <c r="L1469" s="32"/>
      <c r="M1469" s="145" t="s">
        <v>1</v>
      </c>
      <c r="N1469" s="146" t="s">
        <v>39</v>
      </c>
      <c r="P1469" s="147">
        <f t="shared" si="121"/>
        <v>0</v>
      </c>
      <c r="Q1469" s="147">
        <v>0</v>
      </c>
      <c r="R1469" s="147">
        <f t="shared" si="122"/>
        <v>0</v>
      </c>
      <c r="S1469" s="147">
        <v>0</v>
      </c>
      <c r="T1469" s="148">
        <f t="shared" si="123"/>
        <v>0</v>
      </c>
      <c r="AR1469" s="149" t="s">
        <v>205</v>
      </c>
      <c r="AT1469" s="149" t="s">
        <v>201</v>
      </c>
      <c r="AU1469" s="149" t="s">
        <v>223</v>
      </c>
      <c r="AY1469" s="17" t="s">
        <v>199</v>
      </c>
      <c r="BE1469" s="150">
        <f t="shared" si="124"/>
        <v>0</v>
      </c>
      <c r="BF1469" s="150">
        <f t="shared" si="125"/>
        <v>0</v>
      </c>
      <c r="BG1469" s="150">
        <f t="shared" si="126"/>
        <v>0</v>
      </c>
      <c r="BH1469" s="150">
        <f t="shared" si="127"/>
        <v>0</v>
      </c>
      <c r="BI1469" s="150">
        <f t="shared" si="128"/>
        <v>0</v>
      </c>
      <c r="BJ1469" s="17" t="s">
        <v>86</v>
      </c>
      <c r="BK1469" s="150">
        <f t="shared" si="129"/>
        <v>0</v>
      </c>
      <c r="BL1469" s="17" t="s">
        <v>205</v>
      </c>
      <c r="BM1469" s="149" t="s">
        <v>3734</v>
      </c>
    </row>
    <row r="1470" spans="2:65" s="1" customFormat="1" ht="16.5" customHeight="1">
      <c r="B1470" s="32"/>
      <c r="C1470" s="137" t="s">
        <v>2109</v>
      </c>
      <c r="D1470" s="137" t="s">
        <v>201</v>
      </c>
      <c r="E1470" s="138" t="s">
        <v>2114</v>
      </c>
      <c r="F1470" s="139" t="s">
        <v>2004</v>
      </c>
      <c r="G1470" s="140" t="s">
        <v>296</v>
      </c>
      <c r="H1470" s="141">
        <v>1</v>
      </c>
      <c r="I1470" s="142"/>
      <c r="J1470" s="143">
        <f t="shared" si="120"/>
        <v>0</v>
      </c>
      <c r="K1470" s="144"/>
      <c r="L1470" s="32"/>
      <c r="M1470" s="145" t="s">
        <v>1</v>
      </c>
      <c r="N1470" s="146" t="s">
        <v>39</v>
      </c>
      <c r="P1470" s="147">
        <f t="shared" si="121"/>
        <v>0</v>
      </c>
      <c r="Q1470" s="147">
        <v>0</v>
      </c>
      <c r="R1470" s="147">
        <f t="shared" si="122"/>
        <v>0</v>
      </c>
      <c r="S1470" s="147">
        <v>0</v>
      </c>
      <c r="T1470" s="148">
        <f t="shared" si="123"/>
        <v>0</v>
      </c>
      <c r="AR1470" s="149" t="s">
        <v>205</v>
      </c>
      <c r="AT1470" s="149" t="s">
        <v>201</v>
      </c>
      <c r="AU1470" s="149" t="s">
        <v>223</v>
      </c>
      <c r="AY1470" s="17" t="s">
        <v>199</v>
      </c>
      <c r="BE1470" s="150">
        <f t="shared" si="124"/>
        <v>0</v>
      </c>
      <c r="BF1470" s="150">
        <f t="shared" si="125"/>
        <v>0</v>
      </c>
      <c r="BG1470" s="150">
        <f t="shared" si="126"/>
        <v>0</v>
      </c>
      <c r="BH1470" s="150">
        <f t="shared" si="127"/>
        <v>0</v>
      </c>
      <c r="BI1470" s="150">
        <f t="shared" si="128"/>
        <v>0</v>
      </c>
      <c r="BJ1470" s="17" t="s">
        <v>86</v>
      </c>
      <c r="BK1470" s="150">
        <f t="shared" si="129"/>
        <v>0</v>
      </c>
      <c r="BL1470" s="17" t="s">
        <v>205</v>
      </c>
      <c r="BM1470" s="149" t="s">
        <v>3735</v>
      </c>
    </row>
    <row r="1471" spans="2:65" s="1" customFormat="1" ht="16.5" customHeight="1">
      <c r="B1471" s="32"/>
      <c r="C1471" s="137" t="s">
        <v>2113</v>
      </c>
      <c r="D1471" s="137" t="s">
        <v>201</v>
      </c>
      <c r="E1471" s="138" t="s">
        <v>2117</v>
      </c>
      <c r="F1471" s="139" t="s">
        <v>2008</v>
      </c>
      <c r="G1471" s="140" t="s">
        <v>296</v>
      </c>
      <c r="H1471" s="141">
        <v>1</v>
      </c>
      <c r="I1471" s="142"/>
      <c r="J1471" s="143">
        <f t="shared" si="120"/>
        <v>0</v>
      </c>
      <c r="K1471" s="144"/>
      <c r="L1471" s="32"/>
      <c r="M1471" s="145" t="s">
        <v>1</v>
      </c>
      <c r="N1471" s="146" t="s">
        <v>39</v>
      </c>
      <c r="P1471" s="147">
        <f t="shared" si="121"/>
        <v>0</v>
      </c>
      <c r="Q1471" s="147">
        <v>0</v>
      </c>
      <c r="R1471" s="147">
        <f t="shared" si="122"/>
        <v>0</v>
      </c>
      <c r="S1471" s="147">
        <v>0</v>
      </c>
      <c r="T1471" s="148">
        <f t="shared" si="123"/>
        <v>0</v>
      </c>
      <c r="AR1471" s="149" t="s">
        <v>205</v>
      </c>
      <c r="AT1471" s="149" t="s">
        <v>201</v>
      </c>
      <c r="AU1471" s="149" t="s">
        <v>223</v>
      </c>
      <c r="AY1471" s="17" t="s">
        <v>199</v>
      </c>
      <c r="BE1471" s="150">
        <f t="shared" si="124"/>
        <v>0</v>
      </c>
      <c r="BF1471" s="150">
        <f t="shared" si="125"/>
        <v>0</v>
      </c>
      <c r="BG1471" s="150">
        <f t="shared" si="126"/>
        <v>0</v>
      </c>
      <c r="BH1471" s="150">
        <f t="shared" si="127"/>
        <v>0</v>
      </c>
      <c r="BI1471" s="150">
        <f t="shared" si="128"/>
        <v>0</v>
      </c>
      <c r="BJ1471" s="17" t="s">
        <v>86</v>
      </c>
      <c r="BK1471" s="150">
        <f t="shared" si="129"/>
        <v>0</v>
      </c>
      <c r="BL1471" s="17" t="s">
        <v>205</v>
      </c>
      <c r="BM1471" s="149" t="s">
        <v>3736</v>
      </c>
    </row>
    <row r="1472" spans="2:65" s="1" customFormat="1" ht="16.5" customHeight="1">
      <c r="B1472" s="32"/>
      <c r="C1472" s="137" t="s">
        <v>2116</v>
      </c>
      <c r="D1472" s="137" t="s">
        <v>201</v>
      </c>
      <c r="E1472" s="138" t="s">
        <v>2023</v>
      </c>
      <c r="F1472" s="139" t="s">
        <v>1889</v>
      </c>
      <c r="G1472" s="140" t="s">
        <v>1607</v>
      </c>
      <c r="H1472" s="141">
        <v>10</v>
      </c>
      <c r="I1472" s="142"/>
      <c r="J1472" s="143">
        <f t="shared" si="120"/>
        <v>0</v>
      </c>
      <c r="K1472" s="144"/>
      <c r="L1472" s="32"/>
      <c r="M1472" s="145" t="s">
        <v>1</v>
      </c>
      <c r="N1472" s="146" t="s">
        <v>39</v>
      </c>
      <c r="P1472" s="147">
        <f t="shared" si="121"/>
        <v>0</v>
      </c>
      <c r="Q1472" s="147">
        <v>0</v>
      </c>
      <c r="R1472" s="147">
        <f t="shared" si="122"/>
        <v>0</v>
      </c>
      <c r="S1472" s="147">
        <v>0</v>
      </c>
      <c r="T1472" s="148">
        <f t="shared" si="123"/>
        <v>0</v>
      </c>
      <c r="AR1472" s="149" t="s">
        <v>205</v>
      </c>
      <c r="AT1472" s="149" t="s">
        <v>201</v>
      </c>
      <c r="AU1472" s="149" t="s">
        <v>223</v>
      </c>
      <c r="AY1472" s="17" t="s">
        <v>199</v>
      </c>
      <c r="BE1472" s="150">
        <f t="shared" si="124"/>
        <v>0</v>
      </c>
      <c r="BF1472" s="150">
        <f t="shared" si="125"/>
        <v>0</v>
      </c>
      <c r="BG1472" s="150">
        <f t="shared" si="126"/>
        <v>0</v>
      </c>
      <c r="BH1472" s="150">
        <f t="shared" si="127"/>
        <v>0</v>
      </c>
      <c r="BI1472" s="150">
        <f t="shared" si="128"/>
        <v>0</v>
      </c>
      <c r="BJ1472" s="17" t="s">
        <v>86</v>
      </c>
      <c r="BK1472" s="150">
        <f t="shared" si="129"/>
        <v>0</v>
      </c>
      <c r="BL1472" s="17" t="s">
        <v>205</v>
      </c>
      <c r="BM1472" s="149" t="s">
        <v>3737</v>
      </c>
    </row>
    <row r="1473" spans="2:65" s="1" customFormat="1" ht="16.5" customHeight="1">
      <c r="B1473" s="32"/>
      <c r="C1473" s="137" t="s">
        <v>2119</v>
      </c>
      <c r="D1473" s="137" t="s">
        <v>201</v>
      </c>
      <c r="E1473" s="138" t="s">
        <v>2120</v>
      </c>
      <c r="F1473" s="139" t="s">
        <v>2121</v>
      </c>
      <c r="G1473" s="140" t="s">
        <v>354</v>
      </c>
      <c r="H1473" s="141">
        <v>1</v>
      </c>
      <c r="I1473" s="142"/>
      <c r="J1473" s="143">
        <f t="shared" si="120"/>
        <v>0</v>
      </c>
      <c r="K1473" s="144"/>
      <c r="L1473" s="32"/>
      <c r="M1473" s="145" t="s">
        <v>1</v>
      </c>
      <c r="N1473" s="146" t="s">
        <v>39</v>
      </c>
      <c r="P1473" s="147">
        <f t="shared" si="121"/>
        <v>0</v>
      </c>
      <c r="Q1473" s="147">
        <v>0</v>
      </c>
      <c r="R1473" s="147">
        <f t="shared" si="122"/>
        <v>0</v>
      </c>
      <c r="S1473" s="147">
        <v>0</v>
      </c>
      <c r="T1473" s="148">
        <f t="shared" si="123"/>
        <v>0</v>
      </c>
      <c r="AR1473" s="149" t="s">
        <v>298</v>
      </c>
      <c r="AT1473" s="149" t="s">
        <v>201</v>
      </c>
      <c r="AU1473" s="149" t="s">
        <v>223</v>
      </c>
      <c r="AY1473" s="17" t="s">
        <v>199</v>
      </c>
      <c r="BE1473" s="150">
        <f t="shared" si="124"/>
        <v>0</v>
      </c>
      <c r="BF1473" s="150">
        <f t="shared" si="125"/>
        <v>0</v>
      </c>
      <c r="BG1473" s="150">
        <f t="shared" si="126"/>
        <v>0</v>
      </c>
      <c r="BH1473" s="150">
        <f t="shared" si="127"/>
        <v>0</v>
      </c>
      <c r="BI1473" s="150">
        <f t="shared" si="128"/>
        <v>0</v>
      </c>
      <c r="BJ1473" s="17" t="s">
        <v>86</v>
      </c>
      <c r="BK1473" s="150">
        <f t="shared" si="129"/>
        <v>0</v>
      </c>
      <c r="BL1473" s="17" t="s">
        <v>298</v>
      </c>
      <c r="BM1473" s="149" t="s">
        <v>3738</v>
      </c>
    </row>
    <row r="1474" spans="2:65" s="11" customFormat="1" ht="23" customHeight="1">
      <c r="B1474" s="125"/>
      <c r="D1474" s="126" t="s">
        <v>72</v>
      </c>
      <c r="E1474" s="135" t="s">
        <v>2123</v>
      </c>
      <c r="F1474" s="135" t="s">
        <v>2124</v>
      </c>
      <c r="I1474" s="128"/>
      <c r="J1474" s="136">
        <f>BK1474</f>
        <v>0</v>
      </c>
      <c r="L1474" s="125"/>
      <c r="M1474" s="130"/>
      <c r="P1474" s="131">
        <f>SUM(P1475:P1529)</f>
        <v>0</v>
      </c>
      <c r="R1474" s="131">
        <f>SUM(R1475:R1529)</f>
        <v>7.0331747800000004</v>
      </c>
      <c r="T1474" s="132">
        <f>SUM(T1475:T1529)</f>
        <v>0</v>
      </c>
      <c r="AR1474" s="126" t="s">
        <v>86</v>
      </c>
      <c r="AT1474" s="133" t="s">
        <v>72</v>
      </c>
      <c r="AU1474" s="133" t="s">
        <v>80</v>
      </c>
      <c r="AY1474" s="126" t="s">
        <v>199</v>
      </c>
      <c r="BK1474" s="134">
        <f>SUM(BK1475:BK1529)</f>
        <v>0</v>
      </c>
    </row>
    <row r="1475" spans="2:65" s="1" customFormat="1" ht="33" customHeight="1">
      <c r="B1475" s="32"/>
      <c r="C1475" s="137" t="s">
        <v>2222</v>
      </c>
      <c r="D1475" s="137" t="s">
        <v>201</v>
      </c>
      <c r="E1475" s="138" t="s">
        <v>2126</v>
      </c>
      <c r="F1475" s="139" t="s">
        <v>2127</v>
      </c>
      <c r="G1475" s="140" t="s">
        <v>213</v>
      </c>
      <c r="H1475" s="141">
        <v>8.702</v>
      </c>
      <c r="I1475" s="142"/>
      <c r="J1475" s="143">
        <f>ROUND(I1475*H1475,2)</f>
        <v>0</v>
      </c>
      <c r="K1475" s="144"/>
      <c r="L1475" s="32"/>
      <c r="M1475" s="145" t="s">
        <v>1</v>
      </c>
      <c r="N1475" s="146" t="s">
        <v>39</v>
      </c>
      <c r="P1475" s="147">
        <f>O1475*H1475</f>
        <v>0</v>
      </c>
      <c r="Q1475" s="147">
        <v>1.08E-3</v>
      </c>
      <c r="R1475" s="147">
        <f>Q1475*H1475</f>
        <v>9.3981600000000009E-3</v>
      </c>
      <c r="S1475" s="147">
        <v>0</v>
      </c>
      <c r="T1475" s="148">
        <f>S1475*H1475</f>
        <v>0</v>
      </c>
      <c r="AR1475" s="149" t="s">
        <v>298</v>
      </c>
      <c r="AT1475" s="149" t="s">
        <v>201</v>
      </c>
      <c r="AU1475" s="149" t="s">
        <v>86</v>
      </c>
      <c r="AY1475" s="17" t="s">
        <v>199</v>
      </c>
      <c r="BE1475" s="150">
        <f>IF(N1475="základní",J1475,0)</f>
        <v>0</v>
      </c>
      <c r="BF1475" s="150">
        <f>IF(N1475="snížená",J1475,0)</f>
        <v>0</v>
      </c>
      <c r="BG1475" s="150">
        <f>IF(N1475="zákl. přenesená",J1475,0)</f>
        <v>0</v>
      </c>
      <c r="BH1475" s="150">
        <f>IF(N1475="sníž. přenesená",J1475,0)</f>
        <v>0</v>
      </c>
      <c r="BI1475" s="150">
        <f>IF(N1475="nulová",J1475,0)</f>
        <v>0</v>
      </c>
      <c r="BJ1475" s="17" t="s">
        <v>86</v>
      </c>
      <c r="BK1475" s="150">
        <f>ROUND(I1475*H1475,2)</f>
        <v>0</v>
      </c>
      <c r="BL1475" s="17" t="s">
        <v>298</v>
      </c>
      <c r="BM1475" s="149" t="s">
        <v>3739</v>
      </c>
    </row>
    <row r="1476" spans="2:65" s="12" customFormat="1" ht="12">
      <c r="B1476" s="151"/>
      <c r="D1476" s="152" t="s">
        <v>207</v>
      </c>
      <c r="E1476" s="153" t="s">
        <v>1</v>
      </c>
      <c r="F1476" s="154" t="s">
        <v>2129</v>
      </c>
      <c r="H1476" s="155">
        <v>0.78500000000000003</v>
      </c>
      <c r="I1476" s="156"/>
      <c r="L1476" s="151"/>
      <c r="M1476" s="157"/>
      <c r="T1476" s="158"/>
      <c r="AT1476" s="153" t="s">
        <v>207</v>
      </c>
      <c r="AU1476" s="153" t="s">
        <v>86</v>
      </c>
      <c r="AV1476" s="12" t="s">
        <v>86</v>
      </c>
      <c r="AW1476" s="12" t="s">
        <v>30</v>
      </c>
      <c r="AX1476" s="12" t="s">
        <v>73</v>
      </c>
      <c r="AY1476" s="153" t="s">
        <v>199</v>
      </c>
    </row>
    <row r="1477" spans="2:65" s="14" customFormat="1" ht="12">
      <c r="B1477" s="166"/>
      <c r="D1477" s="152" t="s">
        <v>207</v>
      </c>
      <c r="E1477" s="167" t="s">
        <v>1</v>
      </c>
      <c r="F1477" s="168" t="s">
        <v>2130</v>
      </c>
      <c r="H1477" s="169">
        <v>0.78500000000000003</v>
      </c>
      <c r="I1477" s="170"/>
      <c r="L1477" s="166"/>
      <c r="M1477" s="171"/>
      <c r="T1477" s="172"/>
      <c r="AT1477" s="167" t="s">
        <v>207</v>
      </c>
      <c r="AU1477" s="167" t="s">
        <v>86</v>
      </c>
      <c r="AV1477" s="14" t="s">
        <v>223</v>
      </c>
      <c r="AW1477" s="14" t="s">
        <v>30</v>
      </c>
      <c r="AX1477" s="14" t="s">
        <v>73</v>
      </c>
      <c r="AY1477" s="167" t="s">
        <v>199</v>
      </c>
    </row>
    <row r="1478" spans="2:65" s="12" customFormat="1" ht="12">
      <c r="B1478" s="151"/>
      <c r="D1478" s="152" t="s">
        <v>207</v>
      </c>
      <c r="E1478" s="153" t="s">
        <v>1</v>
      </c>
      <c r="F1478" s="154" t="s">
        <v>2131</v>
      </c>
      <c r="H1478" s="155">
        <v>7.9169999999999998</v>
      </c>
      <c r="I1478" s="156"/>
      <c r="L1478" s="151"/>
      <c r="M1478" s="157"/>
      <c r="T1478" s="158"/>
      <c r="AT1478" s="153" t="s">
        <v>207</v>
      </c>
      <c r="AU1478" s="153" t="s">
        <v>86</v>
      </c>
      <c r="AV1478" s="12" t="s">
        <v>86</v>
      </c>
      <c r="AW1478" s="12" t="s">
        <v>30</v>
      </c>
      <c r="AX1478" s="12" t="s">
        <v>73</v>
      </c>
      <c r="AY1478" s="153" t="s">
        <v>199</v>
      </c>
    </row>
    <row r="1479" spans="2:65" s="14" customFormat="1" ht="12">
      <c r="B1479" s="166"/>
      <c r="D1479" s="152" t="s">
        <v>207</v>
      </c>
      <c r="E1479" s="167" t="s">
        <v>1</v>
      </c>
      <c r="F1479" s="168" t="s">
        <v>2132</v>
      </c>
      <c r="H1479" s="169">
        <v>7.9169999999999998</v>
      </c>
      <c r="I1479" s="170"/>
      <c r="L1479" s="166"/>
      <c r="M1479" s="171"/>
      <c r="T1479" s="172"/>
      <c r="AT1479" s="167" t="s">
        <v>207</v>
      </c>
      <c r="AU1479" s="167" t="s">
        <v>86</v>
      </c>
      <c r="AV1479" s="14" t="s">
        <v>223</v>
      </c>
      <c r="AW1479" s="14" t="s">
        <v>30</v>
      </c>
      <c r="AX1479" s="14" t="s">
        <v>73</v>
      </c>
      <c r="AY1479" s="167" t="s">
        <v>199</v>
      </c>
    </row>
    <row r="1480" spans="2:65" s="13" customFormat="1" ht="12">
      <c r="B1480" s="159"/>
      <c r="D1480" s="152" t="s">
        <v>207</v>
      </c>
      <c r="E1480" s="160" t="s">
        <v>1</v>
      </c>
      <c r="F1480" s="161" t="s">
        <v>209</v>
      </c>
      <c r="H1480" s="162">
        <v>8.702</v>
      </c>
      <c r="I1480" s="163"/>
      <c r="L1480" s="159"/>
      <c r="M1480" s="164"/>
      <c r="T1480" s="165"/>
      <c r="AT1480" s="160" t="s">
        <v>207</v>
      </c>
      <c r="AU1480" s="160" t="s">
        <v>86</v>
      </c>
      <c r="AV1480" s="13" t="s">
        <v>205</v>
      </c>
      <c r="AW1480" s="13" t="s">
        <v>30</v>
      </c>
      <c r="AX1480" s="13" t="s">
        <v>80</v>
      </c>
      <c r="AY1480" s="160" t="s">
        <v>199</v>
      </c>
    </row>
    <row r="1481" spans="2:65" s="1" customFormat="1" ht="33" customHeight="1">
      <c r="B1481" s="32"/>
      <c r="C1481" s="137" t="s">
        <v>2133</v>
      </c>
      <c r="D1481" s="137" t="s">
        <v>201</v>
      </c>
      <c r="E1481" s="138" t="s">
        <v>2134</v>
      </c>
      <c r="F1481" s="139" t="s">
        <v>2135</v>
      </c>
      <c r="G1481" s="140" t="s">
        <v>264</v>
      </c>
      <c r="H1481" s="141">
        <v>46.72</v>
      </c>
      <c r="I1481" s="142"/>
      <c r="J1481" s="143">
        <f>ROUND(I1481*H1481,2)</f>
        <v>0</v>
      </c>
      <c r="K1481" s="144"/>
      <c r="L1481" s="32"/>
      <c r="M1481" s="145" t="s">
        <v>1</v>
      </c>
      <c r="N1481" s="146" t="s">
        <v>39</v>
      </c>
      <c r="P1481" s="147">
        <f>O1481*H1481</f>
        <v>0</v>
      </c>
      <c r="Q1481" s="147">
        <v>0</v>
      </c>
      <c r="R1481" s="147">
        <f>Q1481*H1481</f>
        <v>0</v>
      </c>
      <c r="S1481" s="147">
        <v>0</v>
      </c>
      <c r="T1481" s="148">
        <f>S1481*H1481</f>
        <v>0</v>
      </c>
      <c r="AR1481" s="149" t="s">
        <v>298</v>
      </c>
      <c r="AT1481" s="149" t="s">
        <v>201</v>
      </c>
      <c r="AU1481" s="149" t="s">
        <v>86</v>
      </c>
      <c r="AY1481" s="17" t="s">
        <v>199</v>
      </c>
      <c r="BE1481" s="150">
        <f>IF(N1481="základní",J1481,0)</f>
        <v>0</v>
      </c>
      <c r="BF1481" s="150">
        <f>IF(N1481="snížená",J1481,0)</f>
        <v>0</v>
      </c>
      <c r="BG1481" s="150">
        <f>IF(N1481="zákl. přenesená",J1481,0)</f>
        <v>0</v>
      </c>
      <c r="BH1481" s="150">
        <f>IF(N1481="sníž. přenesená",J1481,0)</f>
        <v>0</v>
      </c>
      <c r="BI1481" s="150">
        <f>IF(N1481="nulová",J1481,0)</f>
        <v>0</v>
      </c>
      <c r="BJ1481" s="17" t="s">
        <v>86</v>
      </c>
      <c r="BK1481" s="150">
        <f>ROUND(I1481*H1481,2)</f>
        <v>0</v>
      </c>
      <c r="BL1481" s="17" t="s">
        <v>298</v>
      </c>
      <c r="BM1481" s="149" t="s">
        <v>3740</v>
      </c>
    </row>
    <row r="1482" spans="2:65" s="12" customFormat="1" ht="12">
      <c r="B1482" s="151"/>
      <c r="D1482" s="152" t="s">
        <v>207</v>
      </c>
      <c r="E1482" s="153" t="s">
        <v>1</v>
      </c>
      <c r="F1482" s="154" t="s">
        <v>2137</v>
      </c>
      <c r="H1482" s="155">
        <v>46.72</v>
      </c>
      <c r="I1482" s="156"/>
      <c r="L1482" s="151"/>
      <c r="M1482" s="157"/>
      <c r="T1482" s="158"/>
      <c r="AT1482" s="153" t="s">
        <v>207</v>
      </c>
      <c r="AU1482" s="153" t="s">
        <v>86</v>
      </c>
      <c r="AV1482" s="12" t="s">
        <v>86</v>
      </c>
      <c r="AW1482" s="12" t="s">
        <v>30</v>
      </c>
      <c r="AX1482" s="12" t="s">
        <v>73</v>
      </c>
      <c r="AY1482" s="153" t="s">
        <v>199</v>
      </c>
    </row>
    <row r="1483" spans="2:65" s="14" customFormat="1" ht="12">
      <c r="B1483" s="166"/>
      <c r="D1483" s="152" t="s">
        <v>207</v>
      </c>
      <c r="E1483" s="167" t="s">
        <v>1</v>
      </c>
      <c r="F1483" s="168" t="s">
        <v>2138</v>
      </c>
      <c r="H1483" s="169">
        <v>46.72</v>
      </c>
      <c r="I1483" s="170"/>
      <c r="L1483" s="166"/>
      <c r="M1483" s="171"/>
      <c r="T1483" s="172"/>
      <c r="AT1483" s="167" t="s">
        <v>207</v>
      </c>
      <c r="AU1483" s="167" t="s">
        <v>86</v>
      </c>
      <c r="AV1483" s="14" t="s">
        <v>223</v>
      </c>
      <c r="AW1483" s="14" t="s">
        <v>30</v>
      </c>
      <c r="AX1483" s="14" t="s">
        <v>73</v>
      </c>
      <c r="AY1483" s="167" t="s">
        <v>199</v>
      </c>
    </row>
    <row r="1484" spans="2:65" s="13" customFormat="1" ht="12">
      <c r="B1484" s="159"/>
      <c r="D1484" s="152" t="s">
        <v>207</v>
      </c>
      <c r="E1484" s="160" t="s">
        <v>1</v>
      </c>
      <c r="F1484" s="161" t="s">
        <v>209</v>
      </c>
      <c r="H1484" s="162">
        <v>46.72</v>
      </c>
      <c r="I1484" s="163"/>
      <c r="L1484" s="159"/>
      <c r="M1484" s="164"/>
      <c r="T1484" s="165"/>
      <c r="AT1484" s="160" t="s">
        <v>207</v>
      </c>
      <c r="AU1484" s="160" t="s">
        <v>86</v>
      </c>
      <c r="AV1484" s="13" t="s">
        <v>205</v>
      </c>
      <c r="AW1484" s="13" t="s">
        <v>30</v>
      </c>
      <c r="AX1484" s="13" t="s">
        <v>80</v>
      </c>
      <c r="AY1484" s="160" t="s">
        <v>199</v>
      </c>
    </row>
    <row r="1485" spans="2:65" s="1" customFormat="1" ht="21.75" customHeight="1">
      <c r="B1485" s="32"/>
      <c r="C1485" s="173" t="s">
        <v>2139</v>
      </c>
      <c r="D1485" s="173" t="s">
        <v>288</v>
      </c>
      <c r="E1485" s="174" t="s">
        <v>2140</v>
      </c>
      <c r="F1485" s="175" t="s">
        <v>2141</v>
      </c>
      <c r="G1485" s="176" t="s">
        <v>213</v>
      </c>
      <c r="H1485" s="177">
        <v>0.78500000000000003</v>
      </c>
      <c r="I1485" s="178"/>
      <c r="J1485" s="179">
        <f>ROUND(I1485*H1485,2)</f>
        <v>0</v>
      </c>
      <c r="K1485" s="180"/>
      <c r="L1485" s="181"/>
      <c r="M1485" s="182" t="s">
        <v>1</v>
      </c>
      <c r="N1485" s="183" t="s">
        <v>39</v>
      </c>
      <c r="P1485" s="147">
        <f>O1485*H1485</f>
        <v>0</v>
      </c>
      <c r="Q1485" s="147">
        <v>0.55000000000000004</v>
      </c>
      <c r="R1485" s="147">
        <f>Q1485*H1485</f>
        <v>0.43175000000000008</v>
      </c>
      <c r="S1485" s="147">
        <v>0</v>
      </c>
      <c r="T1485" s="148">
        <f>S1485*H1485</f>
        <v>0</v>
      </c>
      <c r="AR1485" s="149" t="s">
        <v>384</v>
      </c>
      <c r="AT1485" s="149" t="s">
        <v>288</v>
      </c>
      <c r="AU1485" s="149" t="s">
        <v>86</v>
      </c>
      <c r="AY1485" s="17" t="s">
        <v>199</v>
      </c>
      <c r="BE1485" s="150">
        <f>IF(N1485="základní",J1485,0)</f>
        <v>0</v>
      </c>
      <c r="BF1485" s="150">
        <f>IF(N1485="snížená",J1485,0)</f>
        <v>0</v>
      </c>
      <c r="BG1485" s="150">
        <f>IF(N1485="zákl. přenesená",J1485,0)</f>
        <v>0</v>
      </c>
      <c r="BH1485" s="150">
        <f>IF(N1485="sníž. přenesená",J1485,0)</f>
        <v>0</v>
      </c>
      <c r="BI1485" s="150">
        <f>IF(N1485="nulová",J1485,0)</f>
        <v>0</v>
      </c>
      <c r="BJ1485" s="17" t="s">
        <v>86</v>
      </c>
      <c r="BK1485" s="150">
        <f>ROUND(I1485*H1485,2)</f>
        <v>0</v>
      </c>
      <c r="BL1485" s="17" t="s">
        <v>298</v>
      </c>
      <c r="BM1485" s="149" t="s">
        <v>3741</v>
      </c>
    </row>
    <row r="1486" spans="2:65" s="12" customFormat="1" ht="12">
      <c r="B1486" s="151"/>
      <c r="D1486" s="152" t="s">
        <v>207</v>
      </c>
      <c r="E1486" s="153" t="s">
        <v>1</v>
      </c>
      <c r="F1486" s="154" t="s">
        <v>2143</v>
      </c>
      <c r="H1486" s="155">
        <v>0.78500000000000003</v>
      </c>
      <c r="I1486" s="156"/>
      <c r="L1486" s="151"/>
      <c r="M1486" s="157"/>
      <c r="T1486" s="158"/>
      <c r="AT1486" s="153" t="s">
        <v>207</v>
      </c>
      <c r="AU1486" s="153" t="s">
        <v>86</v>
      </c>
      <c r="AV1486" s="12" t="s">
        <v>86</v>
      </c>
      <c r="AW1486" s="12" t="s">
        <v>30</v>
      </c>
      <c r="AX1486" s="12" t="s">
        <v>73</v>
      </c>
      <c r="AY1486" s="153" t="s">
        <v>199</v>
      </c>
    </row>
    <row r="1487" spans="2:65" s="14" customFormat="1" ht="12">
      <c r="B1487" s="166"/>
      <c r="D1487" s="152" t="s">
        <v>207</v>
      </c>
      <c r="E1487" s="167" t="s">
        <v>1</v>
      </c>
      <c r="F1487" s="168" t="s">
        <v>2130</v>
      </c>
      <c r="H1487" s="169">
        <v>0.78500000000000003</v>
      </c>
      <c r="I1487" s="170"/>
      <c r="L1487" s="166"/>
      <c r="M1487" s="171"/>
      <c r="T1487" s="172"/>
      <c r="AT1487" s="167" t="s">
        <v>207</v>
      </c>
      <c r="AU1487" s="167" t="s">
        <v>86</v>
      </c>
      <c r="AV1487" s="14" t="s">
        <v>223</v>
      </c>
      <c r="AW1487" s="14" t="s">
        <v>30</v>
      </c>
      <c r="AX1487" s="14" t="s">
        <v>73</v>
      </c>
      <c r="AY1487" s="167" t="s">
        <v>199</v>
      </c>
    </row>
    <row r="1488" spans="2:65" s="13" customFormat="1" ht="12">
      <c r="B1488" s="159"/>
      <c r="D1488" s="152" t="s">
        <v>207</v>
      </c>
      <c r="E1488" s="160" t="s">
        <v>1</v>
      </c>
      <c r="F1488" s="161" t="s">
        <v>209</v>
      </c>
      <c r="H1488" s="162">
        <v>0.78500000000000003</v>
      </c>
      <c r="I1488" s="163"/>
      <c r="L1488" s="159"/>
      <c r="M1488" s="164"/>
      <c r="T1488" s="165"/>
      <c r="AT1488" s="160" t="s">
        <v>207</v>
      </c>
      <c r="AU1488" s="160" t="s">
        <v>86</v>
      </c>
      <c r="AV1488" s="13" t="s">
        <v>205</v>
      </c>
      <c r="AW1488" s="13" t="s">
        <v>30</v>
      </c>
      <c r="AX1488" s="13" t="s">
        <v>80</v>
      </c>
      <c r="AY1488" s="160" t="s">
        <v>199</v>
      </c>
    </row>
    <row r="1489" spans="2:65" s="1" customFormat="1" ht="33" customHeight="1">
      <c r="B1489" s="32"/>
      <c r="C1489" s="137" t="s">
        <v>2125</v>
      </c>
      <c r="D1489" s="137" t="s">
        <v>201</v>
      </c>
      <c r="E1489" s="138" t="s">
        <v>2145</v>
      </c>
      <c r="F1489" s="139" t="s">
        <v>2146</v>
      </c>
      <c r="G1489" s="140" t="s">
        <v>204</v>
      </c>
      <c r="H1489" s="141">
        <v>342.72</v>
      </c>
      <c r="I1489" s="142"/>
      <c r="J1489" s="143">
        <f>ROUND(I1489*H1489,2)</f>
        <v>0</v>
      </c>
      <c r="K1489" s="144"/>
      <c r="L1489" s="32"/>
      <c r="M1489" s="145" t="s">
        <v>1</v>
      </c>
      <c r="N1489" s="146" t="s">
        <v>39</v>
      </c>
      <c r="P1489" s="147">
        <f>O1489*H1489</f>
        <v>0</v>
      </c>
      <c r="Q1489" s="147">
        <v>0</v>
      </c>
      <c r="R1489" s="147">
        <f>Q1489*H1489</f>
        <v>0</v>
      </c>
      <c r="S1489" s="147">
        <v>0</v>
      </c>
      <c r="T1489" s="148">
        <f>S1489*H1489</f>
        <v>0</v>
      </c>
      <c r="AR1489" s="149" t="s">
        <v>298</v>
      </c>
      <c r="AT1489" s="149" t="s">
        <v>201</v>
      </c>
      <c r="AU1489" s="149" t="s">
        <v>86</v>
      </c>
      <c r="AY1489" s="17" t="s">
        <v>199</v>
      </c>
      <c r="BE1489" s="150">
        <f>IF(N1489="základní",J1489,0)</f>
        <v>0</v>
      </c>
      <c r="BF1489" s="150">
        <f>IF(N1489="snížená",J1489,0)</f>
        <v>0</v>
      </c>
      <c r="BG1489" s="150">
        <f>IF(N1489="zákl. přenesená",J1489,0)</f>
        <v>0</v>
      </c>
      <c r="BH1489" s="150">
        <f>IF(N1489="sníž. přenesená",J1489,0)</f>
        <v>0</v>
      </c>
      <c r="BI1489" s="150">
        <f>IF(N1489="nulová",J1489,0)</f>
        <v>0</v>
      </c>
      <c r="BJ1489" s="17" t="s">
        <v>86</v>
      </c>
      <c r="BK1489" s="150">
        <f>ROUND(I1489*H1489,2)</f>
        <v>0</v>
      </c>
      <c r="BL1489" s="17" t="s">
        <v>298</v>
      </c>
      <c r="BM1489" s="149" t="s">
        <v>3742</v>
      </c>
    </row>
    <row r="1490" spans="2:65" s="12" customFormat="1" ht="12">
      <c r="B1490" s="151"/>
      <c r="D1490" s="152" t="s">
        <v>207</v>
      </c>
      <c r="E1490" s="153" t="s">
        <v>1</v>
      </c>
      <c r="F1490" s="154" t="s">
        <v>2148</v>
      </c>
      <c r="H1490" s="155">
        <v>342.72</v>
      </c>
      <c r="I1490" s="156"/>
      <c r="L1490" s="151"/>
      <c r="M1490" s="157"/>
      <c r="T1490" s="158"/>
      <c r="AT1490" s="153" t="s">
        <v>207</v>
      </c>
      <c r="AU1490" s="153" t="s">
        <v>86</v>
      </c>
      <c r="AV1490" s="12" t="s">
        <v>86</v>
      </c>
      <c r="AW1490" s="12" t="s">
        <v>30</v>
      </c>
      <c r="AX1490" s="12" t="s">
        <v>73</v>
      </c>
      <c r="AY1490" s="153" t="s">
        <v>199</v>
      </c>
    </row>
    <row r="1491" spans="2:65" s="14" customFormat="1" ht="12">
      <c r="B1491" s="166"/>
      <c r="D1491" s="152" t="s">
        <v>207</v>
      </c>
      <c r="E1491" s="167" t="s">
        <v>1</v>
      </c>
      <c r="F1491" s="168" t="s">
        <v>2149</v>
      </c>
      <c r="H1491" s="169">
        <v>342.72</v>
      </c>
      <c r="I1491" s="170"/>
      <c r="L1491" s="166"/>
      <c r="M1491" s="171"/>
      <c r="T1491" s="172"/>
      <c r="AT1491" s="167" t="s">
        <v>207</v>
      </c>
      <c r="AU1491" s="167" t="s">
        <v>86</v>
      </c>
      <c r="AV1491" s="14" t="s">
        <v>223</v>
      </c>
      <c r="AW1491" s="14" t="s">
        <v>30</v>
      </c>
      <c r="AX1491" s="14" t="s">
        <v>73</v>
      </c>
      <c r="AY1491" s="167" t="s">
        <v>199</v>
      </c>
    </row>
    <row r="1492" spans="2:65" s="13" customFormat="1" ht="12">
      <c r="B1492" s="159"/>
      <c r="D1492" s="152" t="s">
        <v>207</v>
      </c>
      <c r="E1492" s="160" t="s">
        <v>1</v>
      </c>
      <c r="F1492" s="161" t="s">
        <v>209</v>
      </c>
      <c r="H1492" s="162">
        <v>342.72</v>
      </c>
      <c r="I1492" s="163"/>
      <c r="L1492" s="159"/>
      <c r="M1492" s="164"/>
      <c r="T1492" s="165"/>
      <c r="AT1492" s="160" t="s">
        <v>207</v>
      </c>
      <c r="AU1492" s="160" t="s">
        <v>86</v>
      </c>
      <c r="AV1492" s="13" t="s">
        <v>205</v>
      </c>
      <c r="AW1492" s="13" t="s">
        <v>30</v>
      </c>
      <c r="AX1492" s="13" t="s">
        <v>80</v>
      </c>
      <c r="AY1492" s="160" t="s">
        <v>199</v>
      </c>
    </row>
    <row r="1493" spans="2:65" s="1" customFormat="1" ht="16.5" customHeight="1">
      <c r="B1493" s="32"/>
      <c r="C1493" s="173" t="s">
        <v>2144</v>
      </c>
      <c r="D1493" s="173" t="s">
        <v>288</v>
      </c>
      <c r="E1493" s="174" t="s">
        <v>2151</v>
      </c>
      <c r="F1493" s="175" t="s">
        <v>2152</v>
      </c>
      <c r="G1493" s="176" t="s">
        <v>213</v>
      </c>
      <c r="H1493" s="177">
        <v>7.9169999999999998</v>
      </c>
      <c r="I1493" s="178"/>
      <c r="J1493" s="179">
        <f>ROUND(I1493*H1493,2)</f>
        <v>0</v>
      </c>
      <c r="K1493" s="180"/>
      <c r="L1493" s="181"/>
      <c r="M1493" s="182" t="s">
        <v>1</v>
      </c>
      <c r="N1493" s="183" t="s">
        <v>39</v>
      </c>
      <c r="P1493" s="147">
        <f>O1493*H1493</f>
        <v>0</v>
      </c>
      <c r="Q1493" s="147">
        <v>0.55000000000000004</v>
      </c>
      <c r="R1493" s="147">
        <f>Q1493*H1493</f>
        <v>4.3543500000000002</v>
      </c>
      <c r="S1493" s="147">
        <v>0</v>
      </c>
      <c r="T1493" s="148">
        <f>S1493*H1493</f>
        <v>0</v>
      </c>
      <c r="AR1493" s="149" t="s">
        <v>384</v>
      </c>
      <c r="AT1493" s="149" t="s">
        <v>288</v>
      </c>
      <c r="AU1493" s="149" t="s">
        <v>86</v>
      </c>
      <c r="AY1493" s="17" t="s">
        <v>199</v>
      </c>
      <c r="BE1493" s="150">
        <f>IF(N1493="základní",J1493,0)</f>
        <v>0</v>
      </c>
      <c r="BF1493" s="150">
        <f>IF(N1493="snížená",J1493,0)</f>
        <v>0</v>
      </c>
      <c r="BG1493" s="150">
        <f>IF(N1493="zákl. přenesená",J1493,0)</f>
        <v>0</v>
      </c>
      <c r="BH1493" s="150">
        <f>IF(N1493="sníž. přenesená",J1493,0)</f>
        <v>0</v>
      </c>
      <c r="BI1493" s="150">
        <f>IF(N1493="nulová",J1493,0)</f>
        <v>0</v>
      </c>
      <c r="BJ1493" s="17" t="s">
        <v>86</v>
      </c>
      <c r="BK1493" s="150">
        <f>ROUND(I1493*H1493,2)</f>
        <v>0</v>
      </c>
      <c r="BL1493" s="17" t="s">
        <v>298</v>
      </c>
      <c r="BM1493" s="149" t="s">
        <v>3743</v>
      </c>
    </row>
    <row r="1494" spans="2:65" s="12" customFormat="1" ht="12">
      <c r="B1494" s="151"/>
      <c r="D1494" s="152" t="s">
        <v>207</v>
      </c>
      <c r="E1494" s="153" t="s">
        <v>1</v>
      </c>
      <c r="F1494" s="154" t="s">
        <v>2154</v>
      </c>
      <c r="H1494" s="155">
        <v>7.9169999999999998</v>
      </c>
      <c r="I1494" s="156"/>
      <c r="L1494" s="151"/>
      <c r="M1494" s="157"/>
      <c r="T1494" s="158"/>
      <c r="AT1494" s="153" t="s">
        <v>207</v>
      </c>
      <c r="AU1494" s="153" t="s">
        <v>86</v>
      </c>
      <c r="AV1494" s="12" t="s">
        <v>86</v>
      </c>
      <c r="AW1494" s="12" t="s">
        <v>30</v>
      </c>
      <c r="AX1494" s="12" t="s">
        <v>73</v>
      </c>
      <c r="AY1494" s="153" t="s">
        <v>199</v>
      </c>
    </row>
    <row r="1495" spans="2:65" s="13" customFormat="1" ht="12">
      <c r="B1495" s="159"/>
      <c r="D1495" s="152" t="s">
        <v>207</v>
      </c>
      <c r="E1495" s="160" t="s">
        <v>1</v>
      </c>
      <c r="F1495" s="161" t="s">
        <v>209</v>
      </c>
      <c r="H1495" s="162">
        <v>7.9169999999999998</v>
      </c>
      <c r="I1495" s="163"/>
      <c r="L1495" s="159"/>
      <c r="M1495" s="164"/>
      <c r="T1495" s="165"/>
      <c r="AT1495" s="160" t="s">
        <v>207</v>
      </c>
      <c r="AU1495" s="160" t="s">
        <v>86</v>
      </c>
      <c r="AV1495" s="13" t="s">
        <v>205</v>
      </c>
      <c r="AW1495" s="13" t="s">
        <v>30</v>
      </c>
      <c r="AX1495" s="13" t="s">
        <v>80</v>
      </c>
      <c r="AY1495" s="160" t="s">
        <v>199</v>
      </c>
    </row>
    <row r="1496" spans="2:65" s="1" customFormat="1" ht="16.5" customHeight="1">
      <c r="B1496" s="32"/>
      <c r="C1496" s="137" t="s">
        <v>2155</v>
      </c>
      <c r="D1496" s="137" t="s">
        <v>201</v>
      </c>
      <c r="E1496" s="138" t="s">
        <v>2156</v>
      </c>
      <c r="F1496" s="139" t="s">
        <v>2157</v>
      </c>
      <c r="G1496" s="140" t="s">
        <v>264</v>
      </c>
      <c r="H1496" s="141">
        <v>342.72</v>
      </c>
      <c r="I1496" s="142"/>
      <c r="J1496" s="143">
        <f>ROUND(I1496*H1496,2)</f>
        <v>0</v>
      </c>
      <c r="K1496" s="144"/>
      <c r="L1496" s="32"/>
      <c r="M1496" s="145" t="s">
        <v>1</v>
      </c>
      <c r="N1496" s="146" t="s">
        <v>39</v>
      </c>
      <c r="P1496" s="147">
        <f>O1496*H1496</f>
        <v>0</v>
      </c>
      <c r="Q1496" s="147">
        <v>2.0000000000000002E-5</v>
      </c>
      <c r="R1496" s="147">
        <f>Q1496*H1496</f>
        <v>6.8544000000000009E-3</v>
      </c>
      <c r="S1496" s="147">
        <v>0</v>
      </c>
      <c r="T1496" s="148">
        <f>S1496*H1496</f>
        <v>0</v>
      </c>
      <c r="AR1496" s="149" t="s">
        <v>298</v>
      </c>
      <c r="AT1496" s="149" t="s">
        <v>201</v>
      </c>
      <c r="AU1496" s="149" t="s">
        <v>86</v>
      </c>
      <c r="AY1496" s="17" t="s">
        <v>199</v>
      </c>
      <c r="BE1496" s="150">
        <f>IF(N1496="základní",J1496,0)</f>
        <v>0</v>
      </c>
      <c r="BF1496" s="150">
        <f>IF(N1496="snížená",J1496,0)</f>
        <v>0</v>
      </c>
      <c r="BG1496" s="150">
        <f>IF(N1496="zákl. přenesená",J1496,0)</f>
        <v>0</v>
      </c>
      <c r="BH1496" s="150">
        <f>IF(N1496="sníž. přenesená",J1496,0)</f>
        <v>0</v>
      </c>
      <c r="BI1496" s="150">
        <f>IF(N1496="nulová",J1496,0)</f>
        <v>0</v>
      </c>
      <c r="BJ1496" s="17" t="s">
        <v>86</v>
      </c>
      <c r="BK1496" s="150">
        <f>ROUND(I1496*H1496,2)</f>
        <v>0</v>
      </c>
      <c r="BL1496" s="17" t="s">
        <v>298</v>
      </c>
      <c r="BM1496" s="149" t="s">
        <v>3744</v>
      </c>
    </row>
    <row r="1497" spans="2:65" s="12" customFormat="1" ht="12">
      <c r="B1497" s="151"/>
      <c r="D1497" s="152" t="s">
        <v>207</v>
      </c>
      <c r="E1497" s="153" t="s">
        <v>1</v>
      </c>
      <c r="F1497" s="154" t="s">
        <v>3745</v>
      </c>
      <c r="H1497" s="155">
        <v>342.72</v>
      </c>
      <c r="I1497" s="156"/>
      <c r="L1497" s="151"/>
      <c r="M1497" s="157"/>
      <c r="T1497" s="158"/>
      <c r="AT1497" s="153" t="s">
        <v>207</v>
      </c>
      <c r="AU1497" s="153" t="s">
        <v>86</v>
      </c>
      <c r="AV1497" s="12" t="s">
        <v>86</v>
      </c>
      <c r="AW1497" s="12" t="s">
        <v>30</v>
      </c>
      <c r="AX1497" s="12" t="s">
        <v>73</v>
      </c>
      <c r="AY1497" s="153" t="s">
        <v>199</v>
      </c>
    </row>
    <row r="1498" spans="2:65" s="13" customFormat="1" ht="12">
      <c r="B1498" s="159"/>
      <c r="D1498" s="152" t="s">
        <v>207</v>
      </c>
      <c r="E1498" s="160" t="s">
        <v>1</v>
      </c>
      <c r="F1498" s="161" t="s">
        <v>209</v>
      </c>
      <c r="H1498" s="162">
        <v>342.72</v>
      </c>
      <c r="I1498" s="163"/>
      <c r="L1498" s="159"/>
      <c r="M1498" s="164"/>
      <c r="T1498" s="165"/>
      <c r="AT1498" s="160" t="s">
        <v>207</v>
      </c>
      <c r="AU1498" s="160" t="s">
        <v>86</v>
      </c>
      <c r="AV1498" s="13" t="s">
        <v>205</v>
      </c>
      <c r="AW1498" s="13" t="s">
        <v>30</v>
      </c>
      <c r="AX1498" s="13" t="s">
        <v>80</v>
      </c>
      <c r="AY1498" s="160" t="s">
        <v>199</v>
      </c>
    </row>
    <row r="1499" spans="2:65" s="1" customFormat="1" ht="16.5" customHeight="1">
      <c r="B1499" s="32"/>
      <c r="C1499" s="173" t="s">
        <v>2160</v>
      </c>
      <c r="D1499" s="173" t="s">
        <v>288</v>
      </c>
      <c r="E1499" s="174" t="s">
        <v>2161</v>
      </c>
      <c r="F1499" s="175" t="s">
        <v>2162</v>
      </c>
      <c r="G1499" s="176" t="s">
        <v>213</v>
      </c>
      <c r="H1499" s="177">
        <v>0.86399999999999999</v>
      </c>
      <c r="I1499" s="178"/>
      <c r="J1499" s="179">
        <f>ROUND(I1499*H1499,2)</f>
        <v>0</v>
      </c>
      <c r="K1499" s="180"/>
      <c r="L1499" s="181"/>
      <c r="M1499" s="182" t="s">
        <v>1</v>
      </c>
      <c r="N1499" s="183" t="s">
        <v>39</v>
      </c>
      <c r="P1499" s="147">
        <f>O1499*H1499</f>
        <v>0</v>
      </c>
      <c r="Q1499" s="147">
        <v>0.55000000000000004</v>
      </c>
      <c r="R1499" s="147">
        <f>Q1499*H1499</f>
        <v>0.47520000000000001</v>
      </c>
      <c r="S1499" s="147">
        <v>0</v>
      </c>
      <c r="T1499" s="148">
        <f>S1499*H1499</f>
        <v>0</v>
      </c>
      <c r="AR1499" s="149" t="s">
        <v>384</v>
      </c>
      <c r="AT1499" s="149" t="s">
        <v>288</v>
      </c>
      <c r="AU1499" s="149" t="s">
        <v>86</v>
      </c>
      <c r="AY1499" s="17" t="s">
        <v>199</v>
      </c>
      <c r="BE1499" s="150">
        <f>IF(N1499="základní",J1499,0)</f>
        <v>0</v>
      </c>
      <c r="BF1499" s="150">
        <f>IF(N1499="snížená",J1499,0)</f>
        <v>0</v>
      </c>
      <c r="BG1499" s="150">
        <f>IF(N1499="zákl. přenesená",J1499,0)</f>
        <v>0</v>
      </c>
      <c r="BH1499" s="150">
        <f>IF(N1499="sníž. přenesená",J1499,0)</f>
        <v>0</v>
      </c>
      <c r="BI1499" s="150">
        <f>IF(N1499="nulová",J1499,0)</f>
        <v>0</v>
      </c>
      <c r="BJ1499" s="17" t="s">
        <v>86</v>
      </c>
      <c r="BK1499" s="150">
        <f>ROUND(I1499*H1499,2)</f>
        <v>0</v>
      </c>
      <c r="BL1499" s="17" t="s">
        <v>298</v>
      </c>
      <c r="BM1499" s="149" t="s">
        <v>3746</v>
      </c>
    </row>
    <row r="1500" spans="2:65" s="12" customFormat="1" ht="12">
      <c r="B1500" s="151"/>
      <c r="D1500" s="152" t="s">
        <v>207</v>
      </c>
      <c r="E1500" s="153" t="s">
        <v>1</v>
      </c>
      <c r="F1500" s="154" t="s">
        <v>2164</v>
      </c>
      <c r="H1500" s="155">
        <v>0.86399999999999999</v>
      </c>
      <c r="I1500" s="156"/>
      <c r="L1500" s="151"/>
      <c r="M1500" s="157"/>
      <c r="T1500" s="158"/>
      <c r="AT1500" s="153" t="s">
        <v>207</v>
      </c>
      <c r="AU1500" s="153" t="s">
        <v>86</v>
      </c>
      <c r="AV1500" s="12" t="s">
        <v>86</v>
      </c>
      <c r="AW1500" s="12" t="s">
        <v>30</v>
      </c>
      <c r="AX1500" s="12" t="s">
        <v>73</v>
      </c>
      <c r="AY1500" s="153" t="s">
        <v>199</v>
      </c>
    </row>
    <row r="1501" spans="2:65" s="13" customFormat="1" ht="12">
      <c r="B1501" s="159"/>
      <c r="D1501" s="152" t="s">
        <v>207</v>
      </c>
      <c r="E1501" s="160" t="s">
        <v>1</v>
      </c>
      <c r="F1501" s="161" t="s">
        <v>209</v>
      </c>
      <c r="H1501" s="162">
        <v>0.86399999999999999</v>
      </c>
      <c r="I1501" s="163"/>
      <c r="L1501" s="159"/>
      <c r="M1501" s="164"/>
      <c r="T1501" s="165"/>
      <c r="AT1501" s="160" t="s">
        <v>207</v>
      </c>
      <c r="AU1501" s="160" t="s">
        <v>86</v>
      </c>
      <c r="AV1501" s="13" t="s">
        <v>205</v>
      </c>
      <c r="AW1501" s="13" t="s">
        <v>30</v>
      </c>
      <c r="AX1501" s="13" t="s">
        <v>80</v>
      </c>
      <c r="AY1501" s="160" t="s">
        <v>199</v>
      </c>
    </row>
    <row r="1502" spans="2:65" s="1" customFormat="1" ht="24.25" customHeight="1">
      <c r="B1502" s="32"/>
      <c r="C1502" s="137" t="s">
        <v>2165</v>
      </c>
      <c r="D1502" s="137" t="s">
        <v>201</v>
      </c>
      <c r="E1502" s="138" t="s">
        <v>2166</v>
      </c>
      <c r="F1502" s="139" t="s">
        <v>2167</v>
      </c>
      <c r="G1502" s="140" t="s">
        <v>213</v>
      </c>
      <c r="H1502" s="141">
        <v>9.5660000000000007</v>
      </c>
      <c r="I1502" s="142"/>
      <c r="J1502" s="143">
        <f>ROUND(I1502*H1502,2)</f>
        <v>0</v>
      </c>
      <c r="K1502" s="144"/>
      <c r="L1502" s="32"/>
      <c r="M1502" s="145" t="s">
        <v>1</v>
      </c>
      <c r="N1502" s="146" t="s">
        <v>39</v>
      </c>
      <c r="P1502" s="147">
        <f>O1502*H1502</f>
        <v>0</v>
      </c>
      <c r="Q1502" s="147">
        <v>2.3369999999999998E-2</v>
      </c>
      <c r="R1502" s="147">
        <f>Q1502*H1502</f>
        <v>0.22355742000000001</v>
      </c>
      <c r="S1502" s="147">
        <v>0</v>
      </c>
      <c r="T1502" s="148">
        <f>S1502*H1502</f>
        <v>0</v>
      </c>
      <c r="AR1502" s="149" t="s">
        <v>298</v>
      </c>
      <c r="AT1502" s="149" t="s">
        <v>201</v>
      </c>
      <c r="AU1502" s="149" t="s">
        <v>86</v>
      </c>
      <c r="AY1502" s="17" t="s">
        <v>199</v>
      </c>
      <c r="BE1502" s="150">
        <f>IF(N1502="základní",J1502,0)</f>
        <v>0</v>
      </c>
      <c r="BF1502" s="150">
        <f>IF(N1502="snížená",J1502,0)</f>
        <v>0</v>
      </c>
      <c r="BG1502" s="150">
        <f>IF(N1502="zákl. přenesená",J1502,0)</f>
        <v>0</v>
      </c>
      <c r="BH1502" s="150">
        <f>IF(N1502="sníž. přenesená",J1502,0)</f>
        <v>0</v>
      </c>
      <c r="BI1502" s="150">
        <f>IF(N1502="nulová",J1502,0)</f>
        <v>0</v>
      </c>
      <c r="BJ1502" s="17" t="s">
        <v>86</v>
      </c>
      <c r="BK1502" s="150">
        <f>ROUND(I1502*H1502,2)</f>
        <v>0</v>
      </c>
      <c r="BL1502" s="17" t="s">
        <v>298</v>
      </c>
      <c r="BM1502" s="149" t="s">
        <v>3747</v>
      </c>
    </row>
    <row r="1503" spans="2:65" s="12" customFormat="1" ht="12">
      <c r="B1503" s="151"/>
      <c r="D1503" s="152" t="s">
        <v>207</v>
      </c>
      <c r="E1503" s="153" t="s">
        <v>1</v>
      </c>
      <c r="F1503" s="154" t="s">
        <v>2169</v>
      </c>
      <c r="H1503" s="155">
        <v>9.5660000000000007</v>
      </c>
      <c r="I1503" s="156"/>
      <c r="L1503" s="151"/>
      <c r="M1503" s="157"/>
      <c r="T1503" s="158"/>
      <c r="AT1503" s="153" t="s">
        <v>207</v>
      </c>
      <c r="AU1503" s="153" t="s">
        <v>86</v>
      </c>
      <c r="AV1503" s="12" t="s">
        <v>86</v>
      </c>
      <c r="AW1503" s="12" t="s">
        <v>30</v>
      </c>
      <c r="AX1503" s="12" t="s">
        <v>73</v>
      </c>
      <c r="AY1503" s="153" t="s">
        <v>199</v>
      </c>
    </row>
    <row r="1504" spans="2:65" s="13" customFormat="1" ht="12">
      <c r="B1504" s="159"/>
      <c r="D1504" s="152" t="s">
        <v>207</v>
      </c>
      <c r="E1504" s="160" t="s">
        <v>1</v>
      </c>
      <c r="F1504" s="161" t="s">
        <v>209</v>
      </c>
      <c r="H1504" s="162">
        <v>9.5660000000000007</v>
      </c>
      <c r="I1504" s="163"/>
      <c r="L1504" s="159"/>
      <c r="M1504" s="164"/>
      <c r="T1504" s="165"/>
      <c r="AT1504" s="160" t="s">
        <v>207</v>
      </c>
      <c r="AU1504" s="160" t="s">
        <v>86</v>
      </c>
      <c r="AV1504" s="13" t="s">
        <v>205</v>
      </c>
      <c r="AW1504" s="13" t="s">
        <v>30</v>
      </c>
      <c r="AX1504" s="13" t="s">
        <v>80</v>
      </c>
      <c r="AY1504" s="160" t="s">
        <v>199</v>
      </c>
    </row>
    <row r="1505" spans="2:65" s="1" customFormat="1" ht="24.25" customHeight="1">
      <c r="B1505" s="32"/>
      <c r="C1505" s="137" t="s">
        <v>2170</v>
      </c>
      <c r="D1505" s="137" t="s">
        <v>201</v>
      </c>
      <c r="E1505" s="138" t="s">
        <v>2171</v>
      </c>
      <c r="F1505" s="139" t="s">
        <v>2172</v>
      </c>
      <c r="G1505" s="140" t="s">
        <v>204</v>
      </c>
      <c r="H1505" s="141">
        <v>2.73</v>
      </c>
      <c r="I1505" s="142"/>
      <c r="J1505" s="143">
        <f>ROUND(I1505*H1505,2)</f>
        <v>0</v>
      </c>
      <c r="K1505" s="144"/>
      <c r="L1505" s="32"/>
      <c r="M1505" s="145" t="s">
        <v>1</v>
      </c>
      <c r="N1505" s="146" t="s">
        <v>39</v>
      </c>
      <c r="P1505" s="147">
        <f>O1505*H1505</f>
        <v>0</v>
      </c>
      <c r="Q1505" s="147">
        <v>1.423E-2</v>
      </c>
      <c r="R1505" s="147">
        <f>Q1505*H1505</f>
        <v>3.8847899999999998E-2</v>
      </c>
      <c r="S1505" s="147">
        <v>0</v>
      </c>
      <c r="T1505" s="148">
        <f>S1505*H1505</f>
        <v>0</v>
      </c>
      <c r="AR1505" s="149" t="s">
        <v>298</v>
      </c>
      <c r="AT1505" s="149" t="s">
        <v>201</v>
      </c>
      <c r="AU1505" s="149" t="s">
        <v>86</v>
      </c>
      <c r="AY1505" s="17" t="s">
        <v>199</v>
      </c>
      <c r="BE1505" s="150">
        <f>IF(N1505="základní",J1505,0)</f>
        <v>0</v>
      </c>
      <c r="BF1505" s="150">
        <f>IF(N1505="snížená",J1505,0)</f>
        <v>0</v>
      </c>
      <c r="BG1505" s="150">
        <f>IF(N1505="zákl. přenesená",J1505,0)</f>
        <v>0</v>
      </c>
      <c r="BH1505" s="150">
        <f>IF(N1505="sníž. přenesená",J1505,0)</f>
        <v>0</v>
      </c>
      <c r="BI1505" s="150">
        <f>IF(N1505="nulová",J1505,0)</f>
        <v>0</v>
      </c>
      <c r="BJ1505" s="17" t="s">
        <v>86</v>
      </c>
      <c r="BK1505" s="150">
        <f>ROUND(I1505*H1505,2)</f>
        <v>0</v>
      </c>
      <c r="BL1505" s="17" t="s">
        <v>298</v>
      </c>
      <c r="BM1505" s="149" t="s">
        <v>3748</v>
      </c>
    </row>
    <row r="1506" spans="2:65" s="12" customFormat="1" ht="12">
      <c r="B1506" s="151"/>
      <c r="D1506" s="152" t="s">
        <v>207</v>
      </c>
      <c r="E1506" s="153" t="s">
        <v>1</v>
      </c>
      <c r="F1506" s="154" t="s">
        <v>671</v>
      </c>
      <c r="H1506" s="155">
        <v>2.73</v>
      </c>
      <c r="I1506" s="156"/>
      <c r="L1506" s="151"/>
      <c r="M1506" s="157"/>
      <c r="T1506" s="158"/>
      <c r="AT1506" s="153" t="s">
        <v>207</v>
      </c>
      <c r="AU1506" s="153" t="s">
        <v>86</v>
      </c>
      <c r="AV1506" s="12" t="s">
        <v>86</v>
      </c>
      <c r="AW1506" s="12" t="s">
        <v>30</v>
      </c>
      <c r="AX1506" s="12" t="s">
        <v>73</v>
      </c>
      <c r="AY1506" s="153" t="s">
        <v>199</v>
      </c>
    </row>
    <row r="1507" spans="2:65" s="13" customFormat="1" ht="12">
      <c r="B1507" s="159"/>
      <c r="D1507" s="152" t="s">
        <v>207</v>
      </c>
      <c r="E1507" s="160" t="s">
        <v>1</v>
      </c>
      <c r="F1507" s="161" t="s">
        <v>672</v>
      </c>
      <c r="H1507" s="162">
        <v>2.73</v>
      </c>
      <c r="I1507" s="163"/>
      <c r="L1507" s="159"/>
      <c r="M1507" s="164"/>
      <c r="T1507" s="165"/>
      <c r="AT1507" s="160" t="s">
        <v>207</v>
      </c>
      <c r="AU1507" s="160" t="s">
        <v>86</v>
      </c>
      <c r="AV1507" s="13" t="s">
        <v>205</v>
      </c>
      <c r="AW1507" s="13" t="s">
        <v>30</v>
      </c>
      <c r="AX1507" s="13" t="s">
        <v>80</v>
      </c>
      <c r="AY1507" s="160" t="s">
        <v>199</v>
      </c>
    </row>
    <row r="1508" spans="2:65" s="1" customFormat="1" ht="33" customHeight="1">
      <c r="B1508" s="32"/>
      <c r="C1508" s="137" t="s">
        <v>2174</v>
      </c>
      <c r="D1508" s="137" t="s">
        <v>201</v>
      </c>
      <c r="E1508" s="138" t="s">
        <v>2175</v>
      </c>
      <c r="F1508" s="139" t="s">
        <v>2176</v>
      </c>
      <c r="G1508" s="140" t="s">
        <v>204</v>
      </c>
      <c r="H1508" s="141">
        <v>29.2</v>
      </c>
      <c r="I1508" s="142"/>
      <c r="J1508" s="143">
        <f>ROUND(I1508*H1508,2)</f>
        <v>0</v>
      </c>
      <c r="K1508" s="144"/>
      <c r="L1508" s="32"/>
      <c r="M1508" s="145" t="s">
        <v>1</v>
      </c>
      <c r="N1508" s="146" t="s">
        <v>39</v>
      </c>
      <c r="P1508" s="147">
        <f>O1508*H1508</f>
        <v>0</v>
      </c>
      <c r="Q1508" s="147">
        <v>1.959E-2</v>
      </c>
      <c r="R1508" s="147">
        <f>Q1508*H1508</f>
        <v>0.57202799999999998</v>
      </c>
      <c r="S1508" s="147">
        <v>0</v>
      </c>
      <c r="T1508" s="148">
        <f>S1508*H1508</f>
        <v>0</v>
      </c>
      <c r="AR1508" s="149" t="s">
        <v>298</v>
      </c>
      <c r="AT1508" s="149" t="s">
        <v>201</v>
      </c>
      <c r="AU1508" s="149" t="s">
        <v>86</v>
      </c>
      <c r="AY1508" s="17" t="s">
        <v>199</v>
      </c>
      <c r="BE1508" s="150">
        <f>IF(N1508="základní",J1508,0)</f>
        <v>0</v>
      </c>
      <c r="BF1508" s="150">
        <f>IF(N1508="snížená",J1508,0)</f>
        <v>0</v>
      </c>
      <c r="BG1508" s="150">
        <f>IF(N1508="zákl. přenesená",J1508,0)</f>
        <v>0</v>
      </c>
      <c r="BH1508" s="150">
        <f>IF(N1508="sníž. přenesená",J1508,0)</f>
        <v>0</v>
      </c>
      <c r="BI1508" s="150">
        <f>IF(N1508="nulová",J1508,0)</f>
        <v>0</v>
      </c>
      <c r="BJ1508" s="17" t="s">
        <v>86</v>
      </c>
      <c r="BK1508" s="150">
        <f>ROUND(I1508*H1508,2)</f>
        <v>0</v>
      </c>
      <c r="BL1508" s="17" t="s">
        <v>298</v>
      </c>
      <c r="BM1508" s="149" t="s">
        <v>3749</v>
      </c>
    </row>
    <row r="1509" spans="2:65" s="12" customFormat="1" ht="12">
      <c r="B1509" s="151"/>
      <c r="D1509" s="152" t="s">
        <v>207</v>
      </c>
      <c r="E1509" s="153" t="s">
        <v>1</v>
      </c>
      <c r="F1509" s="154" t="s">
        <v>2178</v>
      </c>
      <c r="H1509" s="155">
        <v>29.2</v>
      </c>
      <c r="I1509" s="156"/>
      <c r="L1509" s="151"/>
      <c r="M1509" s="157"/>
      <c r="T1509" s="158"/>
      <c r="AT1509" s="153" t="s">
        <v>207</v>
      </c>
      <c r="AU1509" s="153" t="s">
        <v>86</v>
      </c>
      <c r="AV1509" s="12" t="s">
        <v>86</v>
      </c>
      <c r="AW1509" s="12" t="s">
        <v>30</v>
      </c>
      <c r="AX1509" s="12" t="s">
        <v>73</v>
      </c>
      <c r="AY1509" s="153" t="s">
        <v>199</v>
      </c>
    </row>
    <row r="1510" spans="2:65" s="13" customFormat="1" ht="12">
      <c r="B1510" s="159"/>
      <c r="D1510" s="152" t="s">
        <v>207</v>
      </c>
      <c r="E1510" s="160" t="s">
        <v>1</v>
      </c>
      <c r="F1510" s="161" t="s">
        <v>2179</v>
      </c>
      <c r="H1510" s="162">
        <v>29.2</v>
      </c>
      <c r="I1510" s="163"/>
      <c r="L1510" s="159"/>
      <c r="M1510" s="164"/>
      <c r="T1510" s="165"/>
      <c r="AT1510" s="160" t="s">
        <v>207</v>
      </c>
      <c r="AU1510" s="160" t="s">
        <v>86</v>
      </c>
      <c r="AV1510" s="13" t="s">
        <v>205</v>
      </c>
      <c r="AW1510" s="13" t="s">
        <v>30</v>
      </c>
      <c r="AX1510" s="13" t="s">
        <v>80</v>
      </c>
      <c r="AY1510" s="160" t="s">
        <v>199</v>
      </c>
    </row>
    <row r="1511" spans="2:65" s="1" customFormat="1" ht="24.25" customHeight="1">
      <c r="B1511" s="32"/>
      <c r="C1511" s="137" t="s">
        <v>2180</v>
      </c>
      <c r="D1511" s="137" t="s">
        <v>201</v>
      </c>
      <c r="E1511" s="138" t="s">
        <v>2181</v>
      </c>
      <c r="F1511" s="139" t="s">
        <v>2182</v>
      </c>
      <c r="G1511" s="140" t="s">
        <v>204</v>
      </c>
      <c r="H1511" s="141">
        <v>31.93</v>
      </c>
      <c r="I1511" s="142"/>
      <c r="J1511" s="143">
        <f>ROUND(I1511*H1511,2)</f>
        <v>0</v>
      </c>
      <c r="K1511" s="144"/>
      <c r="L1511" s="32"/>
      <c r="M1511" s="145" t="s">
        <v>1</v>
      </c>
      <c r="N1511" s="146" t="s">
        <v>39</v>
      </c>
      <c r="P1511" s="147">
        <f>O1511*H1511</f>
        <v>0</v>
      </c>
      <c r="Q1511" s="147">
        <v>1.8000000000000001E-4</v>
      </c>
      <c r="R1511" s="147">
        <f>Q1511*H1511</f>
        <v>5.7474000000000006E-3</v>
      </c>
      <c r="S1511" s="147">
        <v>0</v>
      </c>
      <c r="T1511" s="148">
        <f>S1511*H1511</f>
        <v>0</v>
      </c>
      <c r="AR1511" s="149" t="s">
        <v>298</v>
      </c>
      <c r="AT1511" s="149" t="s">
        <v>201</v>
      </c>
      <c r="AU1511" s="149" t="s">
        <v>86</v>
      </c>
      <c r="AY1511" s="17" t="s">
        <v>199</v>
      </c>
      <c r="BE1511" s="150">
        <f>IF(N1511="základní",J1511,0)</f>
        <v>0</v>
      </c>
      <c r="BF1511" s="150">
        <f>IF(N1511="snížená",J1511,0)</f>
        <v>0</v>
      </c>
      <c r="BG1511" s="150">
        <f>IF(N1511="zákl. přenesená",J1511,0)</f>
        <v>0</v>
      </c>
      <c r="BH1511" s="150">
        <f>IF(N1511="sníž. přenesená",J1511,0)</f>
        <v>0</v>
      </c>
      <c r="BI1511" s="150">
        <f>IF(N1511="nulová",J1511,0)</f>
        <v>0</v>
      </c>
      <c r="BJ1511" s="17" t="s">
        <v>86</v>
      </c>
      <c r="BK1511" s="150">
        <f>ROUND(I1511*H1511,2)</f>
        <v>0</v>
      </c>
      <c r="BL1511" s="17" t="s">
        <v>298</v>
      </c>
      <c r="BM1511" s="149" t="s">
        <v>3750</v>
      </c>
    </row>
    <row r="1512" spans="2:65" s="12" customFormat="1" ht="12">
      <c r="B1512" s="151"/>
      <c r="D1512" s="152" t="s">
        <v>207</v>
      </c>
      <c r="E1512" s="153" t="s">
        <v>1</v>
      </c>
      <c r="F1512" s="154" t="s">
        <v>2184</v>
      </c>
      <c r="H1512" s="155">
        <v>31.93</v>
      </c>
      <c r="I1512" s="156"/>
      <c r="L1512" s="151"/>
      <c r="M1512" s="157"/>
      <c r="T1512" s="158"/>
      <c r="AT1512" s="153" t="s">
        <v>207</v>
      </c>
      <c r="AU1512" s="153" t="s">
        <v>86</v>
      </c>
      <c r="AV1512" s="12" t="s">
        <v>86</v>
      </c>
      <c r="AW1512" s="12" t="s">
        <v>30</v>
      </c>
      <c r="AX1512" s="12" t="s">
        <v>73</v>
      </c>
      <c r="AY1512" s="153" t="s">
        <v>199</v>
      </c>
    </row>
    <row r="1513" spans="2:65" s="13" customFormat="1" ht="12">
      <c r="B1513" s="159"/>
      <c r="D1513" s="152" t="s">
        <v>207</v>
      </c>
      <c r="E1513" s="160" t="s">
        <v>1</v>
      </c>
      <c r="F1513" s="161" t="s">
        <v>209</v>
      </c>
      <c r="H1513" s="162">
        <v>31.93</v>
      </c>
      <c r="I1513" s="163"/>
      <c r="L1513" s="159"/>
      <c r="M1513" s="164"/>
      <c r="T1513" s="165"/>
      <c r="AT1513" s="160" t="s">
        <v>207</v>
      </c>
      <c r="AU1513" s="160" t="s">
        <v>86</v>
      </c>
      <c r="AV1513" s="13" t="s">
        <v>205</v>
      </c>
      <c r="AW1513" s="13" t="s">
        <v>30</v>
      </c>
      <c r="AX1513" s="13" t="s">
        <v>80</v>
      </c>
      <c r="AY1513" s="160" t="s">
        <v>199</v>
      </c>
    </row>
    <row r="1514" spans="2:65" s="1" customFormat="1" ht="44.25" customHeight="1">
      <c r="B1514" s="32"/>
      <c r="C1514" s="137" t="s">
        <v>2185</v>
      </c>
      <c r="D1514" s="137" t="s">
        <v>201</v>
      </c>
      <c r="E1514" s="138" t="s">
        <v>2186</v>
      </c>
      <c r="F1514" s="139" t="s">
        <v>2187</v>
      </c>
      <c r="G1514" s="140" t="s">
        <v>204</v>
      </c>
      <c r="H1514" s="141">
        <v>33.4</v>
      </c>
      <c r="I1514" s="142"/>
      <c r="J1514" s="143">
        <f>ROUND(I1514*H1514,2)</f>
        <v>0</v>
      </c>
      <c r="K1514" s="144"/>
      <c r="L1514" s="32"/>
      <c r="M1514" s="145" t="s">
        <v>1</v>
      </c>
      <c r="N1514" s="146" t="s">
        <v>39</v>
      </c>
      <c r="P1514" s="147">
        <f>O1514*H1514</f>
        <v>0</v>
      </c>
      <c r="Q1514" s="147">
        <v>8.0000000000000007E-5</v>
      </c>
      <c r="R1514" s="147">
        <f>Q1514*H1514</f>
        <v>2.6719999999999999E-3</v>
      </c>
      <c r="S1514" s="147">
        <v>0</v>
      </c>
      <c r="T1514" s="148">
        <f>S1514*H1514</f>
        <v>0</v>
      </c>
      <c r="AR1514" s="149" t="s">
        <v>298</v>
      </c>
      <c r="AT1514" s="149" t="s">
        <v>201</v>
      </c>
      <c r="AU1514" s="149" t="s">
        <v>86</v>
      </c>
      <c r="AY1514" s="17" t="s">
        <v>199</v>
      </c>
      <c r="BE1514" s="150">
        <f>IF(N1514="základní",J1514,0)</f>
        <v>0</v>
      </c>
      <c r="BF1514" s="150">
        <f>IF(N1514="snížená",J1514,0)</f>
        <v>0</v>
      </c>
      <c r="BG1514" s="150">
        <f>IF(N1514="zákl. přenesená",J1514,0)</f>
        <v>0</v>
      </c>
      <c r="BH1514" s="150">
        <f>IF(N1514="sníž. přenesená",J1514,0)</f>
        <v>0</v>
      </c>
      <c r="BI1514" s="150">
        <f>IF(N1514="nulová",J1514,0)</f>
        <v>0</v>
      </c>
      <c r="BJ1514" s="17" t="s">
        <v>86</v>
      </c>
      <c r="BK1514" s="150">
        <f>ROUND(I1514*H1514,2)</f>
        <v>0</v>
      </c>
      <c r="BL1514" s="17" t="s">
        <v>298</v>
      </c>
      <c r="BM1514" s="149" t="s">
        <v>3751</v>
      </c>
    </row>
    <row r="1515" spans="2:65" s="12" customFormat="1" ht="12">
      <c r="B1515" s="151"/>
      <c r="D1515" s="152" t="s">
        <v>207</v>
      </c>
      <c r="E1515" s="153" t="s">
        <v>1</v>
      </c>
      <c r="F1515" s="154" t="s">
        <v>583</v>
      </c>
      <c r="H1515" s="155">
        <v>33.4</v>
      </c>
      <c r="I1515" s="156"/>
      <c r="L1515" s="151"/>
      <c r="M1515" s="157"/>
      <c r="T1515" s="158"/>
      <c r="AT1515" s="153" t="s">
        <v>207</v>
      </c>
      <c r="AU1515" s="153" t="s">
        <v>86</v>
      </c>
      <c r="AV1515" s="12" t="s">
        <v>86</v>
      </c>
      <c r="AW1515" s="12" t="s">
        <v>30</v>
      </c>
      <c r="AX1515" s="12" t="s">
        <v>73</v>
      </c>
      <c r="AY1515" s="153" t="s">
        <v>199</v>
      </c>
    </row>
    <row r="1516" spans="2:65" s="13" customFormat="1" ht="12">
      <c r="B1516" s="159"/>
      <c r="D1516" s="152" t="s">
        <v>207</v>
      </c>
      <c r="E1516" s="160" t="s">
        <v>1</v>
      </c>
      <c r="F1516" s="161" t="s">
        <v>209</v>
      </c>
      <c r="H1516" s="162">
        <v>33.4</v>
      </c>
      <c r="I1516" s="163"/>
      <c r="L1516" s="159"/>
      <c r="M1516" s="164"/>
      <c r="T1516" s="165"/>
      <c r="AT1516" s="160" t="s">
        <v>207</v>
      </c>
      <c r="AU1516" s="160" t="s">
        <v>86</v>
      </c>
      <c r="AV1516" s="13" t="s">
        <v>205</v>
      </c>
      <c r="AW1516" s="13" t="s">
        <v>30</v>
      </c>
      <c r="AX1516" s="13" t="s">
        <v>80</v>
      </c>
      <c r="AY1516" s="160" t="s">
        <v>199</v>
      </c>
    </row>
    <row r="1517" spans="2:65" s="1" customFormat="1" ht="24.25" customHeight="1">
      <c r="B1517" s="32"/>
      <c r="C1517" s="137" t="s">
        <v>2189</v>
      </c>
      <c r="D1517" s="137" t="s">
        <v>201</v>
      </c>
      <c r="E1517" s="138" t="s">
        <v>2190</v>
      </c>
      <c r="F1517" s="139" t="s">
        <v>2191</v>
      </c>
      <c r="G1517" s="140" t="s">
        <v>264</v>
      </c>
      <c r="H1517" s="141">
        <v>84</v>
      </c>
      <c r="I1517" s="142"/>
      <c r="J1517" s="143">
        <f>ROUND(I1517*H1517,2)</f>
        <v>0</v>
      </c>
      <c r="K1517" s="144"/>
      <c r="L1517" s="32"/>
      <c r="M1517" s="145" t="s">
        <v>1</v>
      </c>
      <c r="N1517" s="146" t="s">
        <v>39</v>
      </c>
      <c r="P1517" s="147">
        <f>O1517*H1517</f>
        <v>0</v>
      </c>
      <c r="Q1517" s="147">
        <v>8.9999999999999998E-4</v>
      </c>
      <c r="R1517" s="147">
        <f>Q1517*H1517</f>
        <v>7.5600000000000001E-2</v>
      </c>
      <c r="S1517" s="147">
        <v>0</v>
      </c>
      <c r="T1517" s="148">
        <f>S1517*H1517</f>
        <v>0</v>
      </c>
      <c r="AR1517" s="149" t="s">
        <v>298</v>
      </c>
      <c r="AT1517" s="149" t="s">
        <v>201</v>
      </c>
      <c r="AU1517" s="149" t="s">
        <v>86</v>
      </c>
      <c r="AY1517" s="17" t="s">
        <v>199</v>
      </c>
      <c r="BE1517" s="150">
        <f>IF(N1517="základní",J1517,0)</f>
        <v>0</v>
      </c>
      <c r="BF1517" s="150">
        <f>IF(N1517="snížená",J1517,0)</f>
        <v>0</v>
      </c>
      <c r="BG1517" s="150">
        <f>IF(N1517="zákl. přenesená",J1517,0)</f>
        <v>0</v>
      </c>
      <c r="BH1517" s="150">
        <f>IF(N1517="sníž. přenesená",J1517,0)</f>
        <v>0</v>
      </c>
      <c r="BI1517" s="150">
        <f>IF(N1517="nulová",J1517,0)</f>
        <v>0</v>
      </c>
      <c r="BJ1517" s="17" t="s">
        <v>86</v>
      </c>
      <c r="BK1517" s="150">
        <f>ROUND(I1517*H1517,2)</f>
        <v>0</v>
      </c>
      <c r="BL1517" s="17" t="s">
        <v>298</v>
      </c>
      <c r="BM1517" s="149" t="s">
        <v>3752</v>
      </c>
    </row>
    <row r="1518" spans="2:65" s="12" customFormat="1" ht="12">
      <c r="B1518" s="151"/>
      <c r="D1518" s="152" t="s">
        <v>207</v>
      </c>
      <c r="E1518" s="153" t="s">
        <v>1</v>
      </c>
      <c r="F1518" s="154" t="s">
        <v>2193</v>
      </c>
      <c r="H1518" s="155">
        <v>84</v>
      </c>
      <c r="I1518" s="156"/>
      <c r="L1518" s="151"/>
      <c r="M1518" s="157"/>
      <c r="T1518" s="158"/>
      <c r="AT1518" s="153" t="s">
        <v>207</v>
      </c>
      <c r="AU1518" s="153" t="s">
        <v>86</v>
      </c>
      <c r="AV1518" s="12" t="s">
        <v>86</v>
      </c>
      <c r="AW1518" s="12" t="s">
        <v>30</v>
      </c>
      <c r="AX1518" s="12" t="s">
        <v>73</v>
      </c>
      <c r="AY1518" s="153" t="s">
        <v>199</v>
      </c>
    </row>
    <row r="1519" spans="2:65" s="13" customFormat="1" ht="12">
      <c r="B1519" s="159"/>
      <c r="D1519" s="152" t="s">
        <v>207</v>
      </c>
      <c r="E1519" s="160" t="s">
        <v>1</v>
      </c>
      <c r="F1519" s="161" t="s">
        <v>209</v>
      </c>
      <c r="H1519" s="162">
        <v>84</v>
      </c>
      <c r="I1519" s="163"/>
      <c r="L1519" s="159"/>
      <c r="M1519" s="164"/>
      <c r="T1519" s="165"/>
      <c r="AT1519" s="160" t="s">
        <v>207</v>
      </c>
      <c r="AU1519" s="160" t="s">
        <v>86</v>
      </c>
      <c r="AV1519" s="13" t="s">
        <v>205</v>
      </c>
      <c r="AW1519" s="13" t="s">
        <v>30</v>
      </c>
      <c r="AX1519" s="13" t="s">
        <v>80</v>
      </c>
      <c r="AY1519" s="160" t="s">
        <v>199</v>
      </c>
    </row>
    <row r="1520" spans="2:65" s="1" customFormat="1" ht="33" customHeight="1">
      <c r="B1520" s="32"/>
      <c r="C1520" s="137" t="s">
        <v>2194</v>
      </c>
      <c r="D1520" s="137" t="s">
        <v>201</v>
      </c>
      <c r="E1520" s="138" t="s">
        <v>2195</v>
      </c>
      <c r="F1520" s="139" t="s">
        <v>2196</v>
      </c>
      <c r="G1520" s="140" t="s">
        <v>204</v>
      </c>
      <c r="H1520" s="141">
        <v>33.4</v>
      </c>
      <c r="I1520" s="142"/>
      <c r="J1520" s="143">
        <f>ROUND(I1520*H1520,2)</f>
        <v>0</v>
      </c>
      <c r="K1520" s="144"/>
      <c r="L1520" s="32"/>
      <c r="M1520" s="145" t="s">
        <v>1</v>
      </c>
      <c r="N1520" s="146" t="s">
        <v>39</v>
      </c>
      <c r="P1520" s="147">
        <f>O1520*H1520</f>
        <v>0</v>
      </c>
      <c r="Q1520" s="147">
        <v>5.9000000000000003E-4</v>
      </c>
      <c r="R1520" s="147">
        <f>Q1520*H1520</f>
        <v>1.9706000000000001E-2</v>
      </c>
      <c r="S1520" s="147">
        <v>0</v>
      </c>
      <c r="T1520" s="148">
        <f>S1520*H1520</f>
        <v>0</v>
      </c>
      <c r="AR1520" s="149" t="s">
        <v>205</v>
      </c>
      <c r="AT1520" s="149" t="s">
        <v>201</v>
      </c>
      <c r="AU1520" s="149" t="s">
        <v>86</v>
      </c>
      <c r="AY1520" s="17" t="s">
        <v>199</v>
      </c>
      <c r="BE1520" s="150">
        <f>IF(N1520="základní",J1520,0)</f>
        <v>0</v>
      </c>
      <c r="BF1520" s="150">
        <f>IF(N1520="snížená",J1520,0)</f>
        <v>0</v>
      </c>
      <c r="BG1520" s="150">
        <f>IF(N1520="zákl. přenesená",J1520,0)</f>
        <v>0</v>
      </c>
      <c r="BH1520" s="150">
        <f>IF(N1520="sníž. přenesená",J1520,0)</f>
        <v>0</v>
      </c>
      <c r="BI1520" s="150">
        <f>IF(N1520="nulová",J1520,0)</f>
        <v>0</v>
      </c>
      <c r="BJ1520" s="17" t="s">
        <v>86</v>
      </c>
      <c r="BK1520" s="150">
        <f>ROUND(I1520*H1520,2)</f>
        <v>0</v>
      </c>
      <c r="BL1520" s="17" t="s">
        <v>205</v>
      </c>
      <c r="BM1520" s="149" t="s">
        <v>3753</v>
      </c>
    </row>
    <row r="1521" spans="2:65" s="12" customFormat="1" ht="12">
      <c r="B1521" s="151"/>
      <c r="D1521" s="152" t="s">
        <v>207</v>
      </c>
      <c r="E1521" s="153" t="s">
        <v>1</v>
      </c>
      <c r="F1521" s="154" t="s">
        <v>583</v>
      </c>
      <c r="H1521" s="155">
        <v>33.4</v>
      </c>
      <c r="I1521" s="156"/>
      <c r="L1521" s="151"/>
      <c r="M1521" s="157"/>
      <c r="T1521" s="158"/>
      <c r="AT1521" s="153" t="s">
        <v>207</v>
      </c>
      <c r="AU1521" s="153" t="s">
        <v>86</v>
      </c>
      <c r="AV1521" s="12" t="s">
        <v>86</v>
      </c>
      <c r="AW1521" s="12" t="s">
        <v>30</v>
      </c>
      <c r="AX1521" s="12" t="s">
        <v>73</v>
      </c>
      <c r="AY1521" s="153" t="s">
        <v>199</v>
      </c>
    </row>
    <row r="1522" spans="2:65" s="13" customFormat="1" ht="12">
      <c r="B1522" s="159"/>
      <c r="D1522" s="152" t="s">
        <v>207</v>
      </c>
      <c r="E1522" s="160" t="s">
        <v>1</v>
      </c>
      <c r="F1522" s="161" t="s">
        <v>209</v>
      </c>
      <c r="H1522" s="162">
        <v>33.4</v>
      </c>
      <c r="I1522" s="163"/>
      <c r="L1522" s="159"/>
      <c r="M1522" s="164"/>
      <c r="T1522" s="165"/>
      <c r="AT1522" s="160" t="s">
        <v>207</v>
      </c>
      <c r="AU1522" s="160" t="s">
        <v>86</v>
      </c>
      <c r="AV1522" s="13" t="s">
        <v>205</v>
      </c>
      <c r="AW1522" s="13" t="s">
        <v>30</v>
      </c>
      <c r="AX1522" s="13" t="s">
        <v>80</v>
      </c>
      <c r="AY1522" s="160" t="s">
        <v>199</v>
      </c>
    </row>
    <row r="1523" spans="2:65" s="1" customFormat="1" ht="21.75" customHeight="1">
      <c r="B1523" s="32"/>
      <c r="C1523" s="173" t="s">
        <v>2198</v>
      </c>
      <c r="D1523" s="173" t="s">
        <v>288</v>
      </c>
      <c r="E1523" s="174" t="s">
        <v>2199</v>
      </c>
      <c r="F1523" s="175" t="s">
        <v>2200</v>
      </c>
      <c r="G1523" s="176" t="s">
        <v>264</v>
      </c>
      <c r="H1523" s="177">
        <v>244</v>
      </c>
      <c r="I1523" s="178"/>
      <c r="J1523" s="179">
        <f>ROUND(I1523*H1523,2)</f>
        <v>0</v>
      </c>
      <c r="K1523" s="180"/>
      <c r="L1523" s="181"/>
      <c r="M1523" s="182" t="s">
        <v>1</v>
      </c>
      <c r="N1523" s="183" t="s">
        <v>39</v>
      </c>
      <c r="P1523" s="147">
        <f>O1523*H1523</f>
        <v>0</v>
      </c>
      <c r="Q1523" s="147">
        <v>3.2499999999999999E-3</v>
      </c>
      <c r="R1523" s="147">
        <f>Q1523*H1523</f>
        <v>0.79299999999999993</v>
      </c>
      <c r="S1523" s="147">
        <v>0</v>
      </c>
      <c r="T1523" s="148">
        <f>S1523*H1523</f>
        <v>0</v>
      </c>
      <c r="AR1523" s="149" t="s">
        <v>250</v>
      </c>
      <c r="AT1523" s="149" t="s">
        <v>288</v>
      </c>
      <c r="AU1523" s="149" t="s">
        <v>86</v>
      </c>
      <c r="AY1523" s="17" t="s">
        <v>199</v>
      </c>
      <c r="BE1523" s="150">
        <f>IF(N1523="základní",J1523,0)</f>
        <v>0</v>
      </c>
      <c r="BF1523" s="150">
        <f>IF(N1523="snížená",J1523,0)</f>
        <v>0</v>
      </c>
      <c r="BG1523" s="150">
        <f>IF(N1523="zákl. přenesená",J1523,0)</f>
        <v>0</v>
      </c>
      <c r="BH1523" s="150">
        <f>IF(N1523="sníž. přenesená",J1523,0)</f>
        <v>0</v>
      </c>
      <c r="BI1523" s="150">
        <f>IF(N1523="nulová",J1523,0)</f>
        <v>0</v>
      </c>
      <c r="BJ1523" s="17" t="s">
        <v>86</v>
      </c>
      <c r="BK1523" s="150">
        <f>ROUND(I1523*H1523,2)</f>
        <v>0</v>
      </c>
      <c r="BL1523" s="17" t="s">
        <v>205</v>
      </c>
      <c r="BM1523" s="149" t="s">
        <v>3754</v>
      </c>
    </row>
    <row r="1524" spans="2:65" s="1" customFormat="1" ht="16.5" customHeight="1">
      <c r="B1524" s="32"/>
      <c r="C1524" s="137" t="s">
        <v>2202</v>
      </c>
      <c r="D1524" s="137" t="s">
        <v>201</v>
      </c>
      <c r="E1524" s="138" t="s">
        <v>2203</v>
      </c>
      <c r="F1524" s="139" t="s">
        <v>2204</v>
      </c>
      <c r="G1524" s="140" t="s">
        <v>264</v>
      </c>
      <c r="H1524" s="141">
        <v>16.350000000000001</v>
      </c>
      <c r="I1524" s="142"/>
      <c r="J1524" s="143">
        <f>ROUND(I1524*H1524,2)</f>
        <v>0</v>
      </c>
      <c r="K1524" s="144"/>
      <c r="L1524" s="32"/>
      <c r="M1524" s="145" t="s">
        <v>1</v>
      </c>
      <c r="N1524" s="146" t="s">
        <v>39</v>
      </c>
      <c r="P1524" s="147">
        <f>O1524*H1524</f>
        <v>0</v>
      </c>
      <c r="Q1524" s="147">
        <v>1.0000000000000001E-5</v>
      </c>
      <c r="R1524" s="147">
        <f>Q1524*H1524</f>
        <v>1.6350000000000002E-4</v>
      </c>
      <c r="S1524" s="147">
        <v>0</v>
      </c>
      <c r="T1524" s="148">
        <f>S1524*H1524</f>
        <v>0</v>
      </c>
      <c r="AR1524" s="149" t="s">
        <v>298</v>
      </c>
      <c r="AT1524" s="149" t="s">
        <v>201</v>
      </c>
      <c r="AU1524" s="149" t="s">
        <v>86</v>
      </c>
      <c r="AY1524" s="17" t="s">
        <v>199</v>
      </c>
      <c r="BE1524" s="150">
        <f>IF(N1524="základní",J1524,0)</f>
        <v>0</v>
      </c>
      <c r="BF1524" s="150">
        <f>IF(N1524="snížená",J1524,0)</f>
        <v>0</v>
      </c>
      <c r="BG1524" s="150">
        <f>IF(N1524="zákl. přenesená",J1524,0)</f>
        <v>0</v>
      </c>
      <c r="BH1524" s="150">
        <f>IF(N1524="sníž. přenesená",J1524,0)</f>
        <v>0</v>
      </c>
      <c r="BI1524" s="150">
        <f>IF(N1524="nulová",J1524,0)</f>
        <v>0</v>
      </c>
      <c r="BJ1524" s="17" t="s">
        <v>86</v>
      </c>
      <c r="BK1524" s="150">
        <f>ROUND(I1524*H1524,2)</f>
        <v>0</v>
      </c>
      <c r="BL1524" s="17" t="s">
        <v>298</v>
      </c>
      <c r="BM1524" s="149" t="s">
        <v>3755</v>
      </c>
    </row>
    <row r="1525" spans="2:65" s="12" customFormat="1" ht="12">
      <c r="B1525" s="151"/>
      <c r="D1525" s="152" t="s">
        <v>207</v>
      </c>
      <c r="E1525" s="153" t="s">
        <v>1</v>
      </c>
      <c r="F1525" s="154" t="s">
        <v>2206</v>
      </c>
      <c r="H1525" s="155">
        <v>16.350000000000001</v>
      </c>
      <c r="I1525" s="156"/>
      <c r="L1525" s="151"/>
      <c r="M1525" s="157"/>
      <c r="T1525" s="158"/>
      <c r="AT1525" s="153" t="s">
        <v>207</v>
      </c>
      <c r="AU1525" s="153" t="s">
        <v>86</v>
      </c>
      <c r="AV1525" s="12" t="s">
        <v>86</v>
      </c>
      <c r="AW1525" s="12" t="s">
        <v>30</v>
      </c>
      <c r="AX1525" s="12" t="s">
        <v>73</v>
      </c>
      <c r="AY1525" s="153" t="s">
        <v>199</v>
      </c>
    </row>
    <row r="1526" spans="2:65" s="13" customFormat="1" ht="12">
      <c r="B1526" s="159"/>
      <c r="D1526" s="152" t="s">
        <v>207</v>
      </c>
      <c r="E1526" s="160" t="s">
        <v>1</v>
      </c>
      <c r="F1526" s="161" t="s">
        <v>209</v>
      </c>
      <c r="H1526" s="162">
        <v>16.350000000000001</v>
      </c>
      <c r="I1526" s="163"/>
      <c r="L1526" s="159"/>
      <c r="M1526" s="164"/>
      <c r="T1526" s="165"/>
      <c r="AT1526" s="160" t="s">
        <v>207</v>
      </c>
      <c r="AU1526" s="160" t="s">
        <v>86</v>
      </c>
      <c r="AV1526" s="13" t="s">
        <v>205</v>
      </c>
      <c r="AW1526" s="13" t="s">
        <v>30</v>
      </c>
      <c r="AX1526" s="13" t="s">
        <v>80</v>
      </c>
      <c r="AY1526" s="160" t="s">
        <v>199</v>
      </c>
    </row>
    <row r="1527" spans="2:65" s="1" customFormat="1" ht="16.5" customHeight="1">
      <c r="B1527" s="32"/>
      <c r="C1527" s="173" t="s">
        <v>2207</v>
      </c>
      <c r="D1527" s="173" t="s">
        <v>288</v>
      </c>
      <c r="E1527" s="174" t="s">
        <v>2208</v>
      </c>
      <c r="F1527" s="175" t="s">
        <v>2209</v>
      </c>
      <c r="G1527" s="176" t="s">
        <v>264</v>
      </c>
      <c r="H1527" s="177">
        <v>18</v>
      </c>
      <c r="I1527" s="178"/>
      <c r="J1527" s="179">
        <f>ROUND(I1527*H1527,2)</f>
        <v>0</v>
      </c>
      <c r="K1527" s="180"/>
      <c r="L1527" s="181"/>
      <c r="M1527" s="182" t="s">
        <v>1</v>
      </c>
      <c r="N1527" s="183" t="s">
        <v>39</v>
      </c>
      <c r="P1527" s="147">
        <f>O1527*H1527</f>
        <v>0</v>
      </c>
      <c r="Q1527" s="147">
        <v>1.3500000000000001E-3</v>
      </c>
      <c r="R1527" s="147">
        <f>Q1527*H1527</f>
        <v>2.4300000000000002E-2</v>
      </c>
      <c r="S1527" s="147">
        <v>0</v>
      </c>
      <c r="T1527" s="148">
        <f>S1527*H1527</f>
        <v>0</v>
      </c>
      <c r="AR1527" s="149" t="s">
        <v>384</v>
      </c>
      <c r="AT1527" s="149" t="s">
        <v>288</v>
      </c>
      <c r="AU1527" s="149" t="s">
        <v>86</v>
      </c>
      <c r="AY1527" s="17" t="s">
        <v>199</v>
      </c>
      <c r="BE1527" s="150">
        <f>IF(N1527="základní",J1527,0)</f>
        <v>0</v>
      </c>
      <c r="BF1527" s="150">
        <f>IF(N1527="snížená",J1527,0)</f>
        <v>0</v>
      </c>
      <c r="BG1527" s="150">
        <f>IF(N1527="zákl. přenesená",J1527,0)</f>
        <v>0</v>
      </c>
      <c r="BH1527" s="150">
        <f>IF(N1527="sníž. přenesená",J1527,0)</f>
        <v>0</v>
      </c>
      <c r="BI1527" s="150">
        <f>IF(N1527="nulová",J1527,0)</f>
        <v>0</v>
      </c>
      <c r="BJ1527" s="17" t="s">
        <v>86</v>
      </c>
      <c r="BK1527" s="150">
        <f>ROUND(I1527*H1527,2)</f>
        <v>0</v>
      </c>
      <c r="BL1527" s="17" t="s">
        <v>298</v>
      </c>
      <c r="BM1527" s="149" t="s">
        <v>3756</v>
      </c>
    </row>
    <row r="1528" spans="2:65" s="12" customFormat="1" ht="24">
      <c r="B1528" s="151"/>
      <c r="D1528" s="152" t="s">
        <v>207</v>
      </c>
      <c r="E1528" s="153" t="s">
        <v>1</v>
      </c>
      <c r="F1528" s="154" t="s">
        <v>3757</v>
      </c>
      <c r="H1528" s="155">
        <v>18</v>
      </c>
      <c r="I1528" s="156"/>
      <c r="L1528" s="151"/>
      <c r="M1528" s="157"/>
      <c r="T1528" s="158"/>
      <c r="AT1528" s="153" t="s">
        <v>207</v>
      </c>
      <c r="AU1528" s="153" t="s">
        <v>86</v>
      </c>
      <c r="AV1528" s="12" t="s">
        <v>86</v>
      </c>
      <c r="AW1528" s="12" t="s">
        <v>30</v>
      </c>
      <c r="AX1528" s="12" t="s">
        <v>80</v>
      </c>
      <c r="AY1528" s="153" t="s">
        <v>199</v>
      </c>
    </row>
    <row r="1529" spans="2:65" s="1" customFormat="1" ht="24.25" customHeight="1">
      <c r="B1529" s="32"/>
      <c r="C1529" s="137" t="s">
        <v>2212</v>
      </c>
      <c r="D1529" s="137" t="s">
        <v>201</v>
      </c>
      <c r="E1529" s="138" t="s">
        <v>2213</v>
      </c>
      <c r="F1529" s="139" t="s">
        <v>2214</v>
      </c>
      <c r="G1529" s="140" t="s">
        <v>247</v>
      </c>
      <c r="H1529" s="141">
        <v>7.0330000000000004</v>
      </c>
      <c r="I1529" s="142"/>
      <c r="J1529" s="143">
        <f>ROUND(I1529*H1529,2)</f>
        <v>0</v>
      </c>
      <c r="K1529" s="144"/>
      <c r="L1529" s="32"/>
      <c r="M1529" s="145" t="s">
        <v>1</v>
      </c>
      <c r="N1529" s="146" t="s">
        <v>39</v>
      </c>
      <c r="P1529" s="147">
        <f>O1529*H1529</f>
        <v>0</v>
      </c>
      <c r="Q1529" s="147">
        <v>0</v>
      </c>
      <c r="R1529" s="147">
        <f>Q1529*H1529</f>
        <v>0</v>
      </c>
      <c r="S1529" s="147">
        <v>0</v>
      </c>
      <c r="T1529" s="148">
        <f>S1529*H1529</f>
        <v>0</v>
      </c>
      <c r="AR1529" s="149" t="s">
        <v>298</v>
      </c>
      <c r="AT1529" s="149" t="s">
        <v>201</v>
      </c>
      <c r="AU1529" s="149" t="s">
        <v>86</v>
      </c>
      <c r="AY1529" s="17" t="s">
        <v>199</v>
      </c>
      <c r="BE1529" s="150">
        <f>IF(N1529="základní",J1529,0)</f>
        <v>0</v>
      </c>
      <c r="BF1529" s="150">
        <f>IF(N1529="snížená",J1529,0)</f>
        <v>0</v>
      </c>
      <c r="BG1529" s="150">
        <f>IF(N1529="zákl. přenesená",J1529,0)</f>
        <v>0</v>
      </c>
      <c r="BH1529" s="150">
        <f>IF(N1529="sníž. přenesená",J1529,0)</f>
        <v>0</v>
      </c>
      <c r="BI1529" s="150">
        <f>IF(N1529="nulová",J1529,0)</f>
        <v>0</v>
      </c>
      <c r="BJ1529" s="17" t="s">
        <v>86</v>
      </c>
      <c r="BK1529" s="150">
        <f>ROUND(I1529*H1529,2)</f>
        <v>0</v>
      </c>
      <c r="BL1529" s="17" t="s">
        <v>298</v>
      </c>
      <c r="BM1529" s="149" t="s">
        <v>3758</v>
      </c>
    </row>
    <row r="1530" spans="2:65" s="11" customFormat="1" ht="23" customHeight="1">
      <c r="B1530" s="125"/>
      <c r="D1530" s="126" t="s">
        <v>72</v>
      </c>
      <c r="E1530" s="135" t="s">
        <v>2216</v>
      </c>
      <c r="F1530" s="135" t="s">
        <v>2217</v>
      </c>
      <c r="I1530" s="128"/>
      <c r="J1530" s="136">
        <f>BK1530</f>
        <v>0</v>
      </c>
      <c r="L1530" s="125"/>
      <c r="M1530" s="130"/>
      <c r="P1530" s="131">
        <f>SUM(P1531:P1614)</f>
        <v>0</v>
      </c>
      <c r="R1530" s="131">
        <f>SUM(R1531:R1614)</f>
        <v>8.3816740200000002</v>
      </c>
      <c r="T1530" s="132">
        <f>SUM(T1531:T1614)</f>
        <v>0</v>
      </c>
      <c r="AR1530" s="126" t="s">
        <v>86</v>
      </c>
      <c r="AT1530" s="133" t="s">
        <v>72</v>
      </c>
      <c r="AU1530" s="133" t="s">
        <v>80</v>
      </c>
      <c r="AY1530" s="126" t="s">
        <v>199</v>
      </c>
      <c r="BK1530" s="134">
        <f>SUM(BK1531:BK1614)</f>
        <v>0</v>
      </c>
    </row>
    <row r="1531" spans="2:65" s="1" customFormat="1" ht="24.25" customHeight="1">
      <c r="B1531" s="32"/>
      <c r="C1531" s="137" t="s">
        <v>2218</v>
      </c>
      <c r="D1531" s="137" t="s">
        <v>201</v>
      </c>
      <c r="E1531" s="138" t="s">
        <v>2219</v>
      </c>
      <c r="F1531" s="139" t="s">
        <v>2220</v>
      </c>
      <c r="G1531" s="140" t="s">
        <v>204</v>
      </c>
      <c r="H1531" s="141">
        <v>220.45</v>
      </c>
      <c r="I1531" s="142"/>
      <c r="J1531" s="143">
        <f>ROUND(I1531*H1531,2)</f>
        <v>0</v>
      </c>
      <c r="K1531" s="144"/>
      <c r="L1531" s="32"/>
      <c r="M1531" s="145" t="s">
        <v>1</v>
      </c>
      <c r="N1531" s="146" t="s">
        <v>39</v>
      </c>
      <c r="P1531" s="147">
        <f>O1531*H1531</f>
        <v>0</v>
      </c>
      <c r="Q1531" s="147">
        <v>1.3849999999999999E-2</v>
      </c>
      <c r="R1531" s="147">
        <f>Q1531*H1531</f>
        <v>3.0532324999999996</v>
      </c>
      <c r="S1531" s="147">
        <v>0</v>
      </c>
      <c r="T1531" s="148">
        <f>S1531*H1531</f>
        <v>0</v>
      </c>
      <c r="AR1531" s="149" t="s">
        <v>298</v>
      </c>
      <c r="AT1531" s="149" t="s">
        <v>201</v>
      </c>
      <c r="AU1531" s="149" t="s">
        <v>86</v>
      </c>
      <c r="AY1531" s="17" t="s">
        <v>199</v>
      </c>
      <c r="BE1531" s="150">
        <f>IF(N1531="základní",J1531,0)</f>
        <v>0</v>
      </c>
      <c r="BF1531" s="150">
        <f>IF(N1531="snížená",J1531,0)</f>
        <v>0</v>
      </c>
      <c r="BG1531" s="150">
        <f>IF(N1531="zákl. přenesená",J1531,0)</f>
        <v>0</v>
      </c>
      <c r="BH1531" s="150">
        <f>IF(N1531="sníž. přenesená",J1531,0)</f>
        <v>0</v>
      </c>
      <c r="BI1531" s="150">
        <f>IF(N1531="nulová",J1531,0)</f>
        <v>0</v>
      </c>
      <c r="BJ1531" s="17" t="s">
        <v>86</v>
      </c>
      <c r="BK1531" s="150">
        <f>ROUND(I1531*H1531,2)</f>
        <v>0</v>
      </c>
      <c r="BL1531" s="17" t="s">
        <v>298</v>
      </c>
      <c r="BM1531" s="149" t="s">
        <v>3759</v>
      </c>
    </row>
    <row r="1532" spans="2:65" s="12" customFormat="1" ht="12">
      <c r="B1532" s="151"/>
      <c r="D1532" s="152" t="s">
        <v>207</v>
      </c>
      <c r="E1532" s="153" t="s">
        <v>1</v>
      </c>
      <c r="F1532" s="154" t="s">
        <v>848</v>
      </c>
      <c r="H1532" s="155">
        <v>13.77</v>
      </c>
      <c r="I1532" s="156"/>
      <c r="L1532" s="151"/>
      <c r="M1532" s="157"/>
      <c r="T1532" s="158"/>
      <c r="AT1532" s="153" t="s">
        <v>207</v>
      </c>
      <c r="AU1532" s="153" t="s">
        <v>86</v>
      </c>
      <c r="AV1532" s="12" t="s">
        <v>86</v>
      </c>
      <c r="AW1532" s="12" t="s">
        <v>30</v>
      </c>
      <c r="AX1532" s="12" t="s">
        <v>73</v>
      </c>
      <c r="AY1532" s="153" t="s">
        <v>199</v>
      </c>
    </row>
    <row r="1533" spans="2:65" s="12" customFormat="1" ht="12">
      <c r="B1533" s="151"/>
      <c r="D1533" s="152" t="s">
        <v>207</v>
      </c>
      <c r="E1533" s="153" t="s">
        <v>1</v>
      </c>
      <c r="F1533" s="154" t="s">
        <v>849</v>
      </c>
      <c r="H1533" s="155">
        <v>9.7200000000000006</v>
      </c>
      <c r="I1533" s="156"/>
      <c r="L1533" s="151"/>
      <c r="M1533" s="157"/>
      <c r="T1533" s="158"/>
      <c r="AT1533" s="153" t="s">
        <v>207</v>
      </c>
      <c r="AU1533" s="153" t="s">
        <v>86</v>
      </c>
      <c r="AV1533" s="12" t="s">
        <v>86</v>
      </c>
      <c r="AW1533" s="12" t="s">
        <v>30</v>
      </c>
      <c r="AX1533" s="12" t="s">
        <v>73</v>
      </c>
      <c r="AY1533" s="153" t="s">
        <v>199</v>
      </c>
    </row>
    <row r="1534" spans="2:65" s="12" customFormat="1" ht="12">
      <c r="B1534" s="151"/>
      <c r="D1534" s="152" t="s">
        <v>207</v>
      </c>
      <c r="E1534" s="153" t="s">
        <v>1</v>
      </c>
      <c r="F1534" s="154" t="s">
        <v>851</v>
      </c>
      <c r="H1534" s="155">
        <v>8.4600000000000009</v>
      </c>
      <c r="I1534" s="156"/>
      <c r="L1534" s="151"/>
      <c r="M1534" s="157"/>
      <c r="T1534" s="158"/>
      <c r="AT1534" s="153" t="s">
        <v>207</v>
      </c>
      <c r="AU1534" s="153" t="s">
        <v>86</v>
      </c>
      <c r="AV1534" s="12" t="s">
        <v>86</v>
      </c>
      <c r="AW1534" s="12" t="s">
        <v>30</v>
      </c>
      <c r="AX1534" s="12" t="s">
        <v>73</v>
      </c>
      <c r="AY1534" s="153" t="s">
        <v>199</v>
      </c>
    </row>
    <row r="1535" spans="2:65" s="12" customFormat="1" ht="12">
      <c r="B1535" s="151"/>
      <c r="D1535" s="152" t="s">
        <v>207</v>
      </c>
      <c r="E1535" s="153" t="s">
        <v>1</v>
      </c>
      <c r="F1535" s="154" t="s">
        <v>852</v>
      </c>
      <c r="H1535" s="155">
        <v>56.34</v>
      </c>
      <c r="I1535" s="156"/>
      <c r="L1535" s="151"/>
      <c r="M1535" s="157"/>
      <c r="T1535" s="158"/>
      <c r="AT1535" s="153" t="s">
        <v>207</v>
      </c>
      <c r="AU1535" s="153" t="s">
        <v>86</v>
      </c>
      <c r="AV1535" s="12" t="s">
        <v>86</v>
      </c>
      <c r="AW1535" s="12" t="s">
        <v>30</v>
      </c>
      <c r="AX1535" s="12" t="s">
        <v>73</v>
      </c>
      <c r="AY1535" s="153" t="s">
        <v>199</v>
      </c>
    </row>
    <row r="1536" spans="2:65" s="12" customFormat="1" ht="12">
      <c r="B1536" s="151"/>
      <c r="D1536" s="152" t="s">
        <v>207</v>
      </c>
      <c r="E1536" s="153" t="s">
        <v>1</v>
      </c>
      <c r="F1536" s="154" t="s">
        <v>853</v>
      </c>
      <c r="H1536" s="155">
        <v>6.57</v>
      </c>
      <c r="I1536" s="156"/>
      <c r="L1536" s="151"/>
      <c r="M1536" s="157"/>
      <c r="T1536" s="158"/>
      <c r="AT1536" s="153" t="s">
        <v>207</v>
      </c>
      <c r="AU1536" s="153" t="s">
        <v>86</v>
      </c>
      <c r="AV1536" s="12" t="s">
        <v>86</v>
      </c>
      <c r="AW1536" s="12" t="s">
        <v>30</v>
      </c>
      <c r="AX1536" s="12" t="s">
        <v>73</v>
      </c>
      <c r="AY1536" s="153" t="s">
        <v>199</v>
      </c>
    </row>
    <row r="1537" spans="2:65" s="12" customFormat="1" ht="12">
      <c r="B1537" s="151"/>
      <c r="D1537" s="152" t="s">
        <v>207</v>
      </c>
      <c r="E1537" s="153" t="s">
        <v>1</v>
      </c>
      <c r="F1537" s="154" t="s">
        <v>855</v>
      </c>
      <c r="H1537" s="155">
        <v>17.23</v>
      </c>
      <c r="I1537" s="156"/>
      <c r="L1537" s="151"/>
      <c r="M1537" s="157"/>
      <c r="T1537" s="158"/>
      <c r="AT1537" s="153" t="s">
        <v>207</v>
      </c>
      <c r="AU1537" s="153" t="s">
        <v>86</v>
      </c>
      <c r="AV1537" s="12" t="s">
        <v>86</v>
      </c>
      <c r="AW1537" s="12" t="s">
        <v>30</v>
      </c>
      <c r="AX1537" s="12" t="s">
        <v>73</v>
      </c>
      <c r="AY1537" s="153" t="s">
        <v>199</v>
      </c>
    </row>
    <row r="1538" spans="2:65" s="12" customFormat="1" ht="12">
      <c r="B1538" s="151"/>
      <c r="D1538" s="152" t="s">
        <v>207</v>
      </c>
      <c r="E1538" s="153" t="s">
        <v>1</v>
      </c>
      <c r="F1538" s="154" t="s">
        <v>856</v>
      </c>
      <c r="H1538" s="155">
        <v>17.23</v>
      </c>
      <c r="I1538" s="156"/>
      <c r="L1538" s="151"/>
      <c r="M1538" s="157"/>
      <c r="T1538" s="158"/>
      <c r="AT1538" s="153" t="s">
        <v>207</v>
      </c>
      <c r="AU1538" s="153" t="s">
        <v>86</v>
      </c>
      <c r="AV1538" s="12" t="s">
        <v>86</v>
      </c>
      <c r="AW1538" s="12" t="s">
        <v>30</v>
      </c>
      <c r="AX1538" s="12" t="s">
        <v>73</v>
      </c>
      <c r="AY1538" s="153" t="s">
        <v>199</v>
      </c>
    </row>
    <row r="1539" spans="2:65" s="12" customFormat="1" ht="12">
      <c r="B1539" s="151"/>
      <c r="D1539" s="152" t="s">
        <v>207</v>
      </c>
      <c r="E1539" s="153" t="s">
        <v>1</v>
      </c>
      <c r="F1539" s="154" t="s">
        <v>859</v>
      </c>
      <c r="H1539" s="155">
        <v>17.23</v>
      </c>
      <c r="I1539" s="156"/>
      <c r="L1539" s="151"/>
      <c r="M1539" s="157"/>
      <c r="T1539" s="158"/>
      <c r="AT1539" s="153" t="s">
        <v>207</v>
      </c>
      <c r="AU1539" s="153" t="s">
        <v>86</v>
      </c>
      <c r="AV1539" s="12" t="s">
        <v>86</v>
      </c>
      <c r="AW1539" s="12" t="s">
        <v>30</v>
      </c>
      <c r="AX1539" s="12" t="s">
        <v>73</v>
      </c>
      <c r="AY1539" s="153" t="s">
        <v>199</v>
      </c>
    </row>
    <row r="1540" spans="2:65" s="12" customFormat="1" ht="12">
      <c r="B1540" s="151"/>
      <c r="D1540" s="152" t="s">
        <v>207</v>
      </c>
      <c r="E1540" s="153" t="s">
        <v>1</v>
      </c>
      <c r="F1540" s="154" t="s">
        <v>860</v>
      </c>
      <c r="H1540" s="155">
        <v>19.84</v>
      </c>
      <c r="I1540" s="156"/>
      <c r="L1540" s="151"/>
      <c r="M1540" s="157"/>
      <c r="T1540" s="158"/>
      <c r="AT1540" s="153" t="s">
        <v>207</v>
      </c>
      <c r="AU1540" s="153" t="s">
        <v>86</v>
      </c>
      <c r="AV1540" s="12" t="s">
        <v>86</v>
      </c>
      <c r="AW1540" s="12" t="s">
        <v>30</v>
      </c>
      <c r="AX1540" s="12" t="s">
        <v>73</v>
      </c>
      <c r="AY1540" s="153" t="s">
        <v>199</v>
      </c>
    </row>
    <row r="1541" spans="2:65" s="12" customFormat="1" ht="12">
      <c r="B1541" s="151"/>
      <c r="D1541" s="152" t="s">
        <v>207</v>
      </c>
      <c r="E1541" s="153" t="s">
        <v>1</v>
      </c>
      <c r="F1541" s="154" t="s">
        <v>861</v>
      </c>
      <c r="H1541" s="155">
        <v>17.23</v>
      </c>
      <c r="I1541" s="156"/>
      <c r="L1541" s="151"/>
      <c r="M1541" s="157"/>
      <c r="T1541" s="158"/>
      <c r="AT1541" s="153" t="s">
        <v>207</v>
      </c>
      <c r="AU1541" s="153" t="s">
        <v>86</v>
      </c>
      <c r="AV1541" s="12" t="s">
        <v>86</v>
      </c>
      <c r="AW1541" s="12" t="s">
        <v>30</v>
      </c>
      <c r="AX1541" s="12" t="s">
        <v>73</v>
      </c>
      <c r="AY1541" s="153" t="s">
        <v>199</v>
      </c>
    </row>
    <row r="1542" spans="2:65" s="12" customFormat="1" ht="12">
      <c r="B1542" s="151"/>
      <c r="D1542" s="152" t="s">
        <v>207</v>
      </c>
      <c r="E1542" s="153" t="s">
        <v>1</v>
      </c>
      <c r="F1542" s="154" t="s">
        <v>864</v>
      </c>
      <c r="H1542" s="155">
        <v>17.23</v>
      </c>
      <c r="I1542" s="156"/>
      <c r="L1542" s="151"/>
      <c r="M1542" s="157"/>
      <c r="T1542" s="158"/>
      <c r="AT1542" s="153" t="s">
        <v>207</v>
      </c>
      <c r="AU1542" s="153" t="s">
        <v>86</v>
      </c>
      <c r="AV1542" s="12" t="s">
        <v>86</v>
      </c>
      <c r="AW1542" s="12" t="s">
        <v>30</v>
      </c>
      <c r="AX1542" s="12" t="s">
        <v>73</v>
      </c>
      <c r="AY1542" s="153" t="s">
        <v>199</v>
      </c>
    </row>
    <row r="1543" spans="2:65" s="12" customFormat="1" ht="12">
      <c r="B1543" s="151"/>
      <c r="D1543" s="152" t="s">
        <v>207</v>
      </c>
      <c r="E1543" s="153" t="s">
        <v>1</v>
      </c>
      <c r="F1543" s="154" t="s">
        <v>865</v>
      </c>
      <c r="H1543" s="155">
        <v>17.23</v>
      </c>
      <c r="I1543" s="156"/>
      <c r="L1543" s="151"/>
      <c r="M1543" s="157"/>
      <c r="T1543" s="158"/>
      <c r="AT1543" s="153" t="s">
        <v>207</v>
      </c>
      <c r="AU1543" s="153" t="s">
        <v>86</v>
      </c>
      <c r="AV1543" s="12" t="s">
        <v>86</v>
      </c>
      <c r="AW1543" s="12" t="s">
        <v>30</v>
      </c>
      <c r="AX1543" s="12" t="s">
        <v>73</v>
      </c>
      <c r="AY1543" s="153" t="s">
        <v>199</v>
      </c>
    </row>
    <row r="1544" spans="2:65" s="12" customFormat="1" ht="12">
      <c r="B1544" s="151"/>
      <c r="D1544" s="152" t="s">
        <v>207</v>
      </c>
      <c r="E1544" s="153" t="s">
        <v>1</v>
      </c>
      <c r="F1544" s="154" t="s">
        <v>867</v>
      </c>
      <c r="H1544" s="155">
        <v>2.37</v>
      </c>
      <c r="I1544" s="156"/>
      <c r="L1544" s="151"/>
      <c r="M1544" s="157"/>
      <c r="T1544" s="158"/>
      <c r="AT1544" s="153" t="s">
        <v>207</v>
      </c>
      <c r="AU1544" s="153" t="s">
        <v>86</v>
      </c>
      <c r="AV1544" s="12" t="s">
        <v>86</v>
      </c>
      <c r="AW1544" s="12" t="s">
        <v>30</v>
      </c>
      <c r="AX1544" s="12" t="s">
        <v>73</v>
      </c>
      <c r="AY1544" s="153" t="s">
        <v>199</v>
      </c>
    </row>
    <row r="1545" spans="2:65" s="13" customFormat="1" ht="12">
      <c r="B1545" s="159"/>
      <c r="D1545" s="152" t="s">
        <v>207</v>
      </c>
      <c r="E1545" s="160" t="s">
        <v>1</v>
      </c>
      <c r="F1545" s="161" t="s">
        <v>209</v>
      </c>
      <c r="H1545" s="162">
        <v>220.45</v>
      </c>
      <c r="I1545" s="163"/>
      <c r="L1545" s="159"/>
      <c r="M1545" s="164"/>
      <c r="T1545" s="165"/>
      <c r="AT1545" s="160" t="s">
        <v>207</v>
      </c>
      <c r="AU1545" s="160" t="s">
        <v>86</v>
      </c>
      <c r="AV1545" s="13" t="s">
        <v>205</v>
      </c>
      <c r="AW1545" s="13" t="s">
        <v>30</v>
      </c>
      <c r="AX1545" s="13" t="s">
        <v>80</v>
      </c>
      <c r="AY1545" s="160" t="s">
        <v>199</v>
      </c>
    </row>
    <row r="1546" spans="2:65" s="1" customFormat="1" ht="24.25" customHeight="1">
      <c r="B1546" s="32"/>
      <c r="C1546" s="137" t="s">
        <v>880</v>
      </c>
      <c r="D1546" s="137" t="s">
        <v>201</v>
      </c>
      <c r="E1546" s="138" t="s">
        <v>2223</v>
      </c>
      <c r="F1546" s="139" t="s">
        <v>2224</v>
      </c>
      <c r="G1546" s="140" t="s">
        <v>204</v>
      </c>
      <c r="H1546" s="141">
        <v>49.6</v>
      </c>
      <c r="I1546" s="142"/>
      <c r="J1546" s="143">
        <f>ROUND(I1546*H1546,2)</f>
        <v>0</v>
      </c>
      <c r="K1546" s="144"/>
      <c r="L1546" s="32"/>
      <c r="M1546" s="145" t="s">
        <v>1</v>
      </c>
      <c r="N1546" s="146" t="s">
        <v>39</v>
      </c>
      <c r="P1546" s="147">
        <f>O1546*H1546</f>
        <v>0</v>
      </c>
      <c r="Q1546" s="147">
        <v>1.3860000000000001E-2</v>
      </c>
      <c r="R1546" s="147">
        <f>Q1546*H1546</f>
        <v>0.68745600000000007</v>
      </c>
      <c r="S1546" s="147">
        <v>0</v>
      </c>
      <c r="T1546" s="148">
        <f>S1546*H1546</f>
        <v>0</v>
      </c>
      <c r="AR1546" s="149" t="s">
        <v>298</v>
      </c>
      <c r="AT1546" s="149" t="s">
        <v>201</v>
      </c>
      <c r="AU1546" s="149" t="s">
        <v>86</v>
      </c>
      <c r="AY1546" s="17" t="s">
        <v>199</v>
      </c>
      <c r="BE1546" s="150">
        <f>IF(N1546="základní",J1546,0)</f>
        <v>0</v>
      </c>
      <c r="BF1546" s="150">
        <f>IF(N1546="snížená",J1546,0)</f>
        <v>0</v>
      </c>
      <c r="BG1546" s="150">
        <f>IF(N1546="zákl. přenesená",J1546,0)</f>
        <v>0</v>
      </c>
      <c r="BH1546" s="150">
        <f>IF(N1546="sníž. přenesená",J1546,0)</f>
        <v>0</v>
      </c>
      <c r="BI1546" s="150">
        <f>IF(N1546="nulová",J1546,0)</f>
        <v>0</v>
      </c>
      <c r="BJ1546" s="17" t="s">
        <v>86</v>
      </c>
      <c r="BK1546" s="150">
        <f>ROUND(I1546*H1546,2)</f>
        <v>0</v>
      </c>
      <c r="BL1546" s="17" t="s">
        <v>298</v>
      </c>
      <c r="BM1546" s="149" t="s">
        <v>3760</v>
      </c>
    </row>
    <row r="1547" spans="2:65" s="12" customFormat="1" ht="12">
      <c r="B1547" s="151"/>
      <c r="D1547" s="152" t="s">
        <v>207</v>
      </c>
      <c r="E1547" s="153" t="s">
        <v>1</v>
      </c>
      <c r="F1547" s="154" t="s">
        <v>850</v>
      </c>
      <c r="H1547" s="155">
        <v>2.36</v>
      </c>
      <c r="I1547" s="156"/>
      <c r="L1547" s="151"/>
      <c r="M1547" s="157"/>
      <c r="T1547" s="158"/>
      <c r="AT1547" s="153" t="s">
        <v>207</v>
      </c>
      <c r="AU1547" s="153" t="s">
        <v>86</v>
      </c>
      <c r="AV1547" s="12" t="s">
        <v>86</v>
      </c>
      <c r="AW1547" s="12" t="s">
        <v>30</v>
      </c>
      <c r="AX1547" s="12" t="s">
        <v>73</v>
      </c>
      <c r="AY1547" s="153" t="s">
        <v>199</v>
      </c>
    </row>
    <row r="1548" spans="2:65" s="12" customFormat="1" ht="12">
      <c r="B1548" s="151"/>
      <c r="D1548" s="152" t="s">
        <v>207</v>
      </c>
      <c r="E1548" s="153" t="s">
        <v>1</v>
      </c>
      <c r="F1548" s="154" t="s">
        <v>854</v>
      </c>
      <c r="H1548" s="155">
        <v>6.74</v>
      </c>
      <c r="I1548" s="156"/>
      <c r="L1548" s="151"/>
      <c r="M1548" s="157"/>
      <c r="T1548" s="158"/>
      <c r="AT1548" s="153" t="s">
        <v>207</v>
      </c>
      <c r="AU1548" s="153" t="s">
        <v>86</v>
      </c>
      <c r="AV1548" s="12" t="s">
        <v>86</v>
      </c>
      <c r="AW1548" s="12" t="s">
        <v>30</v>
      </c>
      <c r="AX1548" s="12" t="s">
        <v>73</v>
      </c>
      <c r="AY1548" s="153" t="s">
        <v>199</v>
      </c>
    </row>
    <row r="1549" spans="2:65" s="12" customFormat="1" ht="12">
      <c r="B1549" s="151"/>
      <c r="D1549" s="152" t="s">
        <v>207</v>
      </c>
      <c r="E1549" s="153" t="s">
        <v>1</v>
      </c>
      <c r="F1549" s="154" t="s">
        <v>857</v>
      </c>
      <c r="H1549" s="155">
        <v>6.74</v>
      </c>
      <c r="I1549" s="156"/>
      <c r="L1549" s="151"/>
      <c r="M1549" s="157"/>
      <c r="T1549" s="158"/>
      <c r="AT1549" s="153" t="s">
        <v>207</v>
      </c>
      <c r="AU1549" s="153" t="s">
        <v>86</v>
      </c>
      <c r="AV1549" s="12" t="s">
        <v>86</v>
      </c>
      <c r="AW1549" s="12" t="s">
        <v>30</v>
      </c>
      <c r="AX1549" s="12" t="s">
        <v>73</v>
      </c>
      <c r="AY1549" s="153" t="s">
        <v>199</v>
      </c>
    </row>
    <row r="1550" spans="2:65" s="12" customFormat="1" ht="12">
      <c r="B1550" s="151"/>
      <c r="D1550" s="152" t="s">
        <v>207</v>
      </c>
      <c r="E1550" s="153" t="s">
        <v>1</v>
      </c>
      <c r="F1550" s="154" t="s">
        <v>858</v>
      </c>
      <c r="H1550" s="155">
        <v>6.74</v>
      </c>
      <c r="I1550" s="156"/>
      <c r="L1550" s="151"/>
      <c r="M1550" s="157"/>
      <c r="T1550" s="158"/>
      <c r="AT1550" s="153" t="s">
        <v>207</v>
      </c>
      <c r="AU1550" s="153" t="s">
        <v>86</v>
      </c>
      <c r="AV1550" s="12" t="s">
        <v>86</v>
      </c>
      <c r="AW1550" s="12" t="s">
        <v>30</v>
      </c>
      <c r="AX1550" s="12" t="s">
        <v>73</v>
      </c>
      <c r="AY1550" s="153" t="s">
        <v>199</v>
      </c>
    </row>
    <row r="1551" spans="2:65" s="12" customFormat="1" ht="12">
      <c r="B1551" s="151"/>
      <c r="D1551" s="152" t="s">
        <v>207</v>
      </c>
      <c r="E1551" s="153" t="s">
        <v>1</v>
      </c>
      <c r="F1551" s="154" t="s">
        <v>862</v>
      </c>
      <c r="H1551" s="155">
        <v>6.74</v>
      </c>
      <c r="I1551" s="156"/>
      <c r="L1551" s="151"/>
      <c r="M1551" s="157"/>
      <c r="T1551" s="158"/>
      <c r="AT1551" s="153" t="s">
        <v>207</v>
      </c>
      <c r="AU1551" s="153" t="s">
        <v>86</v>
      </c>
      <c r="AV1551" s="12" t="s">
        <v>86</v>
      </c>
      <c r="AW1551" s="12" t="s">
        <v>30</v>
      </c>
      <c r="AX1551" s="12" t="s">
        <v>73</v>
      </c>
      <c r="AY1551" s="153" t="s">
        <v>199</v>
      </c>
    </row>
    <row r="1552" spans="2:65" s="12" customFormat="1" ht="12">
      <c r="B1552" s="151"/>
      <c r="D1552" s="152" t="s">
        <v>207</v>
      </c>
      <c r="E1552" s="153" t="s">
        <v>1</v>
      </c>
      <c r="F1552" s="154" t="s">
        <v>863</v>
      </c>
      <c r="H1552" s="155">
        <v>6.74</v>
      </c>
      <c r="I1552" s="156"/>
      <c r="L1552" s="151"/>
      <c r="M1552" s="157"/>
      <c r="T1552" s="158"/>
      <c r="AT1552" s="153" t="s">
        <v>207</v>
      </c>
      <c r="AU1552" s="153" t="s">
        <v>86</v>
      </c>
      <c r="AV1552" s="12" t="s">
        <v>86</v>
      </c>
      <c r="AW1552" s="12" t="s">
        <v>30</v>
      </c>
      <c r="AX1552" s="12" t="s">
        <v>73</v>
      </c>
      <c r="AY1552" s="153" t="s">
        <v>199</v>
      </c>
    </row>
    <row r="1553" spans="2:65" s="12" customFormat="1" ht="12">
      <c r="B1553" s="151"/>
      <c r="D1553" s="152" t="s">
        <v>207</v>
      </c>
      <c r="E1553" s="153" t="s">
        <v>1</v>
      </c>
      <c r="F1553" s="154" t="s">
        <v>866</v>
      </c>
      <c r="H1553" s="155">
        <v>7.83</v>
      </c>
      <c r="I1553" s="156"/>
      <c r="L1553" s="151"/>
      <c r="M1553" s="157"/>
      <c r="T1553" s="158"/>
      <c r="AT1553" s="153" t="s">
        <v>207</v>
      </c>
      <c r="AU1553" s="153" t="s">
        <v>86</v>
      </c>
      <c r="AV1553" s="12" t="s">
        <v>86</v>
      </c>
      <c r="AW1553" s="12" t="s">
        <v>30</v>
      </c>
      <c r="AX1553" s="12" t="s">
        <v>73</v>
      </c>
      <c r="AY1553" s="153" t="s">
        <v>199</v>
      </c>
    </row>
    <row r="1554" spans="2:65" s="12" customFormat="1" ht="12">
      <c r="B1554" s="151"/>
      <c r="D1554" s="152" t="s">
        <v>207</v>
      </c>
      <c r="E1554" s="153" t="s">
        <v>1</v>
      </c>
      <c r="F1554" s="154" t="s">
        <v>868</v>
      </c>
      <c r="H1554" s="155">
        <v>5.71</v>
      </c>
      <c r="I1554" s="156"/>
      <c r="L1554" s="151"/>
      <c r="M1554" s="157"/>
      <c r="T1554" s="158"/>
      <c r="AT1554" s="153" t="s">
        <v>207</v>
      </c>
      <c r="AU1554" s="153" t="s">
        <v>86</v>
      </c>
      <c r="AV1554" s="12" t="s">
        <v>86</v>
      </c>
      <c r="AW1554" s="12" t="s">
        <v>30</v>
      </c>
      <c r="AX1554" s="12" t="s">
        <v>73</v>
      </c>
      <c r="AY1554" s="153" t="s">
        <v>199</v>
      </c>
    </row>
    <row r="1555" spans="2:65" s="13" customFormat="1" ht="12">
      <c r="B1555" s="159"/>
      <c r="D1555" s="152" t="s">
        <v>207</v>
      </c>
      <c r="E1555" s="160" t="s">
        <v>1</v>
      </c>
      <c r="F1555" s="161" t="s">
        <v>209</v>
      </c>
      <c r="H1555" s="162">
        <v>49.6</v>
      </c>
      <c r="I1555" s="163"/>
      <c r="L1555" s="159"/>
      <c r="M1555" s="164"/>
      <c r="T1555" s="165"/>
      <c r="AT1555" s="160" t="s">
        <v>207</v>
      </c>
      <c r="AU1555" s="160" t="s">
        <v>86</v>
      </c>
      <c r="AV1555" s="13" t="s">
        <v>205</v>
      </c>
      <c r="AW1555" s="13" t="s">
        <v>30</v>
      </c>
      <c r="AX1555" s="13" t="s">
        <v>80</v>
      </c>
      <c r="AY1555" s="160" t="s">
        <v>199</v>
      </c>
    </row>
    <row r="1556" spans="2:65" s="1" customFormat="1" ht="16.5" customHeight="1">
      <c r="B1556" s="32"/>
      <c r="C1556" s="137" t="s">
        <v>2226</v>
      </c>
      <c r="D1556" s="137" t="s">
        <v>201</v>
      </c>
      <c r="E1556" s="138" t="s">
        <v>2227</v>
      </c>
      <c r="F1556" s="139" t="s">
        <v>2228</v>
      </c>
      <c r="G1556" s="140" t="s">
        <v>204</v>
      </c>
      <c r="H1556" s="141">
        <v>270.05</v>
      </c>
      <c r="I1556" s="142"/>
      <c r="J1556" s="143">
        <f>ROUND(I1556*H1556,2)</f>
        <v>0</v>
      </c>
      <c r="K1556" s="144"/>
      <c r="L1556" s="32"/>
      <c r="M1556" s="145" t="s">
        <v>1</v>
      </c>
      <c r="N1556" s="146" t="s">
        <v>39</v>
      </c>
      <c r="P1556" s="147">
        <f>O1556*H1556</f>
        <v>0</v>
      </c>
      <c r="Q1556" s="147">
        <v>1E-4</v>
      </c>
      <c r="R1556" s="147">
        <f>Q1556*H1556</f>
        <v>2.7005000000000001E-2</v>
      </c>
      <c r="S1556" s="147">
        <v>0</v>
      </c>
      <c r="T1556" s="148">
        <f>S1556*H1556</f>
        <v>0</v>
      </c>
      <c r="AR1556" s="149" t="s">
        <v>298</v>
      </c>
      <c r="AT1556" s="149" t="s">
        <v>201</v>
      </c>
      <c r="AU1556" s="149" t="s">
        <v>86</v>
      </c>
      <c r="AY1556" s="17" t="s">
        <v>199</v>
      </c>
      <c r="BE1556" s="150">
        <f>IF(N1556="základní",J1556,0)</f>
        <v>0</v>
      </c>
      <c r="BF1556" s="150">
        <f>IF(N1556="snížená",J1556,0)</f>
        <v>0</v>
      </c>
      <c r="BG1556" s="150">
        <f>IF(N1556="zákl. přenesená",J1556,0)</f>
        <v>0</v>
      </c>
      <c r="BH1556" s="150">
        <f>IF(N1556="sníž. přenesená",J1556,0)</f>
        <v>0</v>
      </c>
      <c r="BI1556" s="150">
        <f>IF(N1556="nulová",J1556,0)</f>
        <v>0</v>
      </c>
      <c r="BJ1556" s="17" t="s">
        <v>86</v>
      </c>
      <c r="BK1556" s="150">
        <f>ROUND(I1556*H1556,2)</f>
        <v>0</v>
      </c>
      <c r="BL1556" s="17" t="s">
        <v>298</v>
      </c>
      <c r="BM1556" s="149" t="s">
        <v>3761</v>
      </c>
    </row>
    <row r="1557" spans="2:65" s="12" customFormat="1" ht="12">
      <c r="B1557" s="151"/>
      <c r="D1557" s="152" t="s">
        <v>207</v>
      </c>
      <c r="E1557" s="153" t="s">
        <v>1</v>
      </c>
      <c r="F1557" s="154" t="s">
        <v>848</v>
      </c>
      <c r="H1557" s="155">
        <v>13.77</v>
      </c>
      <c r="I1557" s="156"/>
      <c r="L1557" s="151"/>
      <c r="M1557" s="157"/>
      <c r="T1557" s="158"/>
      <c r="AT1557" s="153" t="s">
        <v>207</v>
      </c>
      <c r="AU1557" s="153" t="s">
        <v>86</v>
      </c>
      <c r="AV1557" s="12" t="s">
        <v>86</v>
      </c>
      <c r="AW1557" s="12" t="s">
        <v>30</v>
      </c>
      <c r="AX1557" s="12" t="s">
        <v>73</v>
      </c>
      <c r="AY1557" s="153" t="s">
        <v>199</v>
      </c>
    </row>
    <row r="1558" spans="2:65" s="12" customFormat="1" ht="12">
      <c r="B1558" s="151"/>
      <c r="D1558" s="152" t="s">
        <v>207</v>
      </c>
      <c r="E1558" s="153" t="s">
        <v>1</v>
      </c>
      <c r="F1558" s="154" t="s">
        <v>849</v>
      </c>
      <c r="H1558" s="155">
        <v>9.7200000000000006</v>
      </c>
      <c r="I1558" s="156"/>
      <c r="L1558" s="151"/>
      <c r="M1558" s="157"/>
      <c r="T1558" s="158"/>
      <c r="AT1558" s="153" t="s">
        <v>207</v>
      </c>
      <c r="AU1558" s="153" t="s">
        <v>86</v>
      </c>
      <c r="AV1558" s="12" t="s">
        <v>86</v>
      </c>
      <c r="AW1558" s="12" t="s">
        <v>30</v>
      </c>
      <c r="AX1558" s="12" t="s">
        <v>73</v>
      </c>
      <c r="AY1558" s="153" t="s">
        <v>199</v>
      </c>
    </row>
    <row r="1559" spans="2:65" s="12" customFormat="1" ht="12">
      <c r="B1559" s="151"/>
      <c r="D1559" s="152" t="s">
        <v>207</v>
      </c>
      <c r="E1559" s="153" t="s">
        <v>1</v>
      </c>
      <c r="F1559" s="154" t="s">
        <v>850</v>
      </c>
      <c r="H1559" s="155">
        <v>2.36</v>
      </c>
      <c r="I1559" s="156"/>
      <c r="L1559" s="151"/>
      <c r="M1559" s="157"/>
      <c r="T1559" s="158"/>
      <c r="AT1559" s="153" t="s">
        <v>207</v>
      </c>
      <c r="AU1559" s="153" t="s">
        <v>86</v>
      </c>
      <c r="AV1559" s="12" t="s">
        <v>86</v>
      </c>
      <c r="AW1559" s="12" t="s">
        <v>30</v>
      </c>
      <c r="AX1559" s="12" t="s">
        <v>73</v>
      </c>
      <c r="AY1559" s="153" t="s">
        <v>199</v>
      </c>
    </row>
    <row r="1560" spans="2:65" s="12" customFormat="1" ht="12">
      <c r="B1560" s="151"/>
      <c r="D1560" s="152" t="s">
        <v>207</v>
      </c>
      <c r="E1560" s="153" t="s">
        <v>1</v>
      </c>
      <c r="F1560" s="154" t="s">
        <v>851</v>
      </c>
      <c r="H1560" s="155">
        <v>8.4600000000000009</v>
      </c>
      <c r="I1560" s="156"/>
      <c r="L1560" s="151"/>
      <c r="M1560" s="157"/>
      <c r="T1560" s="158"/>
      <c r="AT1560" s="153" t="s">
        <v>207</v>
      </c>
      <c r="AU1560" s="153" t="s">
        <v>86</v>
      </c>
      <c r="AV1560" s="12" t="s">
        <v>86</v>
      </c>
      <c r="AW1560" s="12" t="s">
        <v>30</v>
      </c>
      <c r="AX1560" s="12" t="s">
        <v>73</v>
      </c>
      <c r="AY1560" s="153" t="s">
        <v>199</v>
      </c>
    </row>
    <row r="1561" spans="2:65" s="12" customFormat="1" ht="12">
      <c r="B1561" s="151"/>
      <c r="D1561" s="152" t="s">
        <v>207</v>
      </c>
      <c r="E1561" s="153" t="s">
        <v>1</v>
      </c>
      <c r="F1561" s="154" t="s">
        <v>852</v>
      </c>
      <c r="H1561" s="155">
        <v>56.34</v>
      </c>
      <c r="I1561" s="156"/>
      <c r="L1561" s="151"/>
      <c r="M1561" s="157"/>
      <c r="T1561" s="158"/>
      <c r="AT1561" s="153" t="s">
        <v>207</v>
      </c>
      <c r="AU1561" s="153" t="s">
        <v>86</v>
      </c>
      <c r="AV1561" s="12" t="s">
        <v>86</v>
      </c>
      <c r="AW1561" s="12" t="s">
        <v>30</v>
      </c>
      <c r="AX1561" s="12" t="s">
        <v>73</v>
      </c>
      <c r="AY1561" s="153" t="s">
        <v>199</v>
      </c>
    </row>
    <row r="1562" spans="2:65" s="12" customFormat="1" ht="12">
      <c r="B1562" s="151"/>
      <c r="D1562" s="152" t="s">
        <v>207</v>
      </c>
      <c r="E1562" s="153" t="s">
        <v>1</v>
      </c>
      <c r="F1562" s="154" t="s">
        <v>853</v>
      </c>
      <c r="H1562" s="155">
        <v>6.57</v>
      </c>
      <c r="I1562" s="156"/>
      <c r="L1562" s="151"/>
      <c r="M1562" s="157"/>
      <c r="T1562" s="158"/>
      <c r="AT1562" s="153" t="s">
        <v>207</v>
      </c>
      <c r="AU1562" s="153" t="s">
        <v>86</v>
      </c>
      <c r="AV1562" s="12" t="s">
        <v>86</v>
      </c>
      <c r="AW1562" s="12" t="s">
        <v>30</v>
      </c>
      <c r="AX1562" s="12" t="s">
        <v>73</v>
      </c>
      <c r="AY1562" s="153" t="s">
        <v>199</v>
      </c>
    </row>
    <row r="1563" spans="2:65" s="12" customFormat="1" ht="12">
      <c r="B1563" s="151"/>
      <c r="D1563" s="152" t="s">
        <v>207</v>
      </c>
      <c r="E1563" s="153" t="s">
        <v>1</v>
      </c>
      <c r="F1563" s="154" t="s">
        <v>854</v>
      </c>
      <c r="H1563" s="155">
        <v>6.74</v>
      </c>
      <c r="I1563" s="156"/>
      <c r="L1563" s="151"/>
      <c r="M1563" s="157"/>
      <c r="T1563" s="158"/>
      <c r="AT1563" s="153" t="s">
        <v>207</v>
      </c>
      <c r="AU1563" s="153" t="s">
        <v>86</v>
      </c>
      <c r="AV1563" s="12" t="s">
        <v>86</v>
      </c>
      <c r="AW1563" s="12" t="s">
        <v>30</v>
      </c>
      <c r="AX1563" s="12" t="s">
        <v>73</v>
      </c>
      <c r="AY1563" s="153" t="s">
        <v>199</v>
      </c>
    </row>
    <row r="1564" spans="2:65" s="12" customFormat="1" ht="12">
      <c r="B1564" s="151"/>
      <c r="D1564" s="152" t="s">
        <v>207</v>
      </c>
      <c r="E1564" s="153" t="s">
        <v>1</v>
      </c>
      <c r="F1564" s="154" t="s">
        <v>855</v>
      </c>
      <c r="H1564" s="155">
        <v>17.23</v>
      </c>
      <c r="I1564" s="156"/>
      <c r="L1564" s="151"/>
      <c r="M1564" s="157"/>
      <c r="T1564" s="158"/>
      <c r="AT1564" s="153" t="s">
        <v>207</v>
      </c>
      <c r="AU1564" s="153" t="s">
        <v>86</v>
      </c>
      <c r="AV1564" s="12" t="s">
        <v>86</v>
      </c>
      <c r="AW1564" s="12" t="s">
        <v>30</v>
      </c>
      <c r="AX1564" s="12" t="s">
        <v>73</v>
      </c>
      <c r="AY1564" s="153" t="s">
        <v>199</v>
      </c>
    </row>
    <row r="1565" spans="2:65" s="12" customFormat="1" ht="12">
      <c r="B1565" s="151"/>
      <c r="D1565" s="152" t="s">
        <v>207</v>
      </c>
      <c r="E1565" s="153" t="s">
        <v>1</v>
      </c>
      <c r="F1565" s="154" t="s">
        <v>856</v>
      </c>
      <c r="H1565" s="155">
        <v>17.23</v>
      </c>
      <c r="I1565" s="156"/>
      <c r="L1565" s="151"/>
      <c r="M1565" s="157"/>
      <c r="T1565" s="158"/>
      <c r="AT1565" s="153" t="s">
        <v>207</v>
      </c>
      <c r="AU1565" s="153" t="s">
        <v>86</v>
      </c>
      <c r="AV1565" s="12" t="s">
        <v>86</v>
      </c>
      <c r="AW1565" s="12" t="s">
        <v>30</v>
      </c>
      <c r="AX1565" s="12" t="s">
        <v>73</v>
      </c>
      <c r="AY1565" s="153" t="s">
        <v>199</v>
      </c>
    </row>
    <row r="1566" spans="2:65" s="12" customFormat="1" ht="12">
      <c r="B1566" s="151"/>
      <c r="D1566" s="152" t="s">
        <v>207</v>
      </c>
      <c r="E1566" s="153" t="s">
        <v>1</v>
      </c>
      <c r="F1566" s="154" t="s">
        <v>857</v>
      </c>
      <c r="H1566" s="155">
        <v>6.74</v>
      </c>
      <c r="I1566" s="156"/>
      <c r="L1566" s="151"/>
      <c r="M1566" s="157"/>
      <c r="T1566" s="158"/>
      <c r="AT1566" s="153" t="s">
        <v>207</v>
      </c>
      <c r="AU1566" s="153" t="s">
        <v>86</v>
      </c>
      <c r="AV1566" s="12" t="s">
        <v>86</v>
      </c>
      <c r="AW1566" s="12" t="s">
        <v>30</v>
      </c>
      <c r="AX1566" s="12" t="s">
        <v>73</v>
      </c>
      <c r="AY1566" s="153" t="s">
        <v>199</v>
      </c>
    </row>
    <row r="1567" spans="2:65" s="12" customFormat="1" ht="12">
      <c r="B1567" s="151"/>
      <c r="D1567" s="152" t="s">
        <v>207</v>
      </c>
      <c r="E1567" s="153" t="s">
        <v>1</v>
      </c>
      <c r="F1567" s="154" t="s">
        <v>858</v>
      </c>
      <c r="H1567" s="155">
        <v>6.74</v>
      </c>
      <c r="I1567" s="156"/>
      <c r="L1567" s="151"/>
      <c r="M1567" s="157"/>
      <c r="T1567" s="158"/>
      <c r="AT1567" s="153" t="s">
        <v>207</v>
      </c>
      <c r="AU1567" s="153" t="s">
        <v>86</v>
      </c>
      <c r="AV1567" s="12" t="s">
        <v>86</v>
      </c>
      <c r="AW1567" s="12" t="s">
        <v>30</v>
      </c>
      <c r="AX1567" s="12" t="s">
        <v>73</v>
      </c>
      <c r="AY1567" s="153" t="s">
        <v>199</v>
      </c>
    </row>
    <row r="1568" spans="2:65" s="12" customFormat="1" ht="12">
      <c r="B1568" s="151"/>
      <c r="D1568" s="152" t="s">
        <v>207</v>
      </c>
      <c r="E1568" s="153" t="s">
        <v>1</v>
      </c>
      <c r="F1568" s="154" t="s">
        <v>859</v>
      </c>
      <c r="H1568" s="155">
        <v>17.23</v>
      </c>
      <c r="I1568" s="156"/>
      <c r="L1568" s="151"/>
      <c r="M1568" s="157"/>
      <c r="T1568" s="158"/>
      <c r="AT1568" s="153" t="s">
        <v>207</v>
      </c>
      <c r="AU1568" s="153" t="s">
        <v>86</v>
      </c>
      <c r="AV1568" s="12" t="s">
        <v>86</v>
      </c>
      <c r="AW1568" s="12" t="s">
        <v>30</v>
      </c>
      <c r="AX1568" s="12" t="s">
        <v>73</v>
      </c>
      <c r="AY1568" s="153" t="s">
        <v>199</v>
      </c>
    </row>
    <row r="1569" spans="2:65" s="12" customFormat="1" ht="12">
      <c r="B1569" s="151"/>
      <c r="D1569" s="152" t="s">
        <v>207</v>
      </c>
      <c r="E1569" s="153" t="s">
        <v>1</v>
      </c>
      <c r="F1569" s="154" t="s">
        <v>860</v>
      </c>
      <c r="H1569" s="155">
        <v>19.84</v>
      </c>
      <c r="I1569" s="156"/>
      <c r="L1569" s="151"/>
      <c r="M1569" s="157"/>
      <c r="T1569" s="158"/>
      <c r="AT1569" s="153" t="s">
        <v>207</v>
      </c>
      <c r="AU1569" s="153" t="s">
        <v>86</v>
      </c>
      <c r="AV1569" s="12" t="s">
        <v>86</v>
      </c>
      <c r="AW1569" s="12" t="s">
        <v>30</v>
      </c>
      <c r="AX1569" s="12" t="s">
        <v>73</v>
      </c>
      <c r="AY1569" s="153" t="s">
        <v>199</v>
      </c>
    </row>
    <row r="1570" spans="2:65" s="12" customFormat="1" ht="12">
      <c r="B1570" s="151"/>
      <c r="D1570" s="152" t="s">
        <v>207</v>
      </c>
      <c r="E1570" s="153" t="s">
        <v>1</v>
      </c>
      <c r="F1570" s="154" t="s">
        <v>861</v>
      </c>
      <c r="H1570" s="155">
        <v>17.23</v>
      </c>
      <c r="I1570" s="156"/>
      <c r="L1570" s="151"/>
      <c r="M1570" s="157"/>
      <c r="T1570" s="158"/>
      <c r="AT1570" s="153" t="s">
        <v>207</v>
      </c>
      <c r="AU1570" s="153" t="s">
        <v>86</v>
      </c>
      <c r="AV1570" s="12" t="s">
        <v>86</v>
      </c>
      <c r="AW1570" s="12" t="s">
        <v>30</v>
      </c>
      <c r="AX1570" s="12" t="s">
        <v>73</v>
      </c>
      <c r="AY1570" s="153" t="s">
        <v>199</v>
      </c>
    </row>
    <row r="1571" spans="2:65" s="12" customFormat="1" ht="12">
      <c r="B1571" s="151"/>
      <c r="D1571" s="152" t="s">
        <v>207</v>
      </c>
      <c r="E1571" s="153" t="s">
        <v>1</v>
      </c>
      <c r="F1571" s="154" t="s">
        <v>862</v>
      </c>
      <c r="H1571" s="155">
        <v>6.74</v>
      </c>
      <c r="I1571" s="156"/>
      <c r="L1571" s="151"/>
      <c r="M1571" s="157"/>
      <c r="T1571" s="158"/>
      <c r="AT1571" s="153" t="s">
        <v>207</v>
      </c>
      <c r="AU1571" s="153" t="s">
        <v>86</v>
      </c>
      <c r="AV1571" s="12" t="s">
        <v>86</v>
      </c>
      <c r="AW1571" s="12" t="s">
        <v>30</v>
      </c>
      <c r="AX1571" s="12" t="s">
        <v>73</v>
      </c>
      <c r="AY1571" s="153" t="s">
        <v>199</v>
      </c>
    </row>
    <row r="1572" spans="2:65" s="12" customFormat="1" ht="12">
      <c r="B1572" s="151"/>
      <c r="D1572" s="152" t="s">
        <v>207</v>
      </c>
      <c r="E1572" s="153" t="s">
        <v>1</v>
      </c>
      <c r="F1572" s="154" t="s">
        <v>863</v>
      </c>
      <c r="H1572" s="155">
        <v>6.74</v>
      </c>
      <c r="I1572" s="156"/>
      <c r="L1572" s="151"/>
      <c r="M1572" s="157"/>
      <c r="T1572" s="158"/>
      <c r="AT1572" s="153" t="s">
        <v>207</v>
      </c>
      <c r="AU1572" s="153" t="s">
        <v>86</v>
      </c>
      <c r="AV1572" s="12" t="s">
        <v>86</v>
      </c>
      <c r="AW1572" s="12" t="s">
        <v>30</v>
      </c>
      <c r="AX1572" s="12" t="s">
        <v>73</v>
      </c>
      <c r="AY1572" s="153" t="s">
        <v>199</v>
      </c>
    </row>
    <row r="1573" spans="2:65" s="12" customFormat="1" ht="12">
      <c r="B1573" s="151"/>
      <c r="D1573" s="152" t="s">
        <v>207</v>
      </c>
      <c r="E1573" s="153" t="s">
        <v>1</v>
      </c>
      <c r="F1573" s="154" t="s">
        <v>864</v>
      </c>
      <c r="H1573" s="155">
        <v>17.23</v>
      </c>
      <c r="I1573" s="156"/>
      <c r="L1573" s="151"/>
      <c r="M1573" s="157"/>
      <c r="T1573" s="158"/>
      <c r="AT1573" s="153" t="s">
        <v>207</v>
      </c>
      <c r="AU1573" s="153" t="s">
        <v>86</v>
      </c>
      <c r="AV1573" s="12" t="s">
        <v>86</v>
      </c>
      <c r="AW1573" s="12" t="s">
        <v>30</v>
      </c>
      <c r="AX1573" s="12" t="s">
        <v>73</v>
      </c>
      <c r="AY1573" s="153" t="s">
        <v>199</v>
      </c>
    </row>
    <row r="1574" spans="2:65" s="12" customFormat="1" ht="12">
      <c r="B1574" s="151"/>
      <c r="D1574" s="152" t="s">
        <v>207</v>
      </c>
      <c r="E1574" s="153" t="s">
        <v>1</v>
      </c>
      <c r="F1574" s="154" t="s">
        <v>865</v>
      </c>
      <c r="H1574" s="155">
        <v>17.23</v>
      </c>
      <c r="I1574" s="156"/>
      <c r="L1574" s="151"/>
      <c r="M1574" s="157"/>
      <c r="T1574" s="158"/>
      <c r="AT1574" s="153" t="s">
        <v>207</v>
      </c>
      <c r="AU1574" s="153" t="s">
        <v>86</v>
      </c>
      <c r="AV1574" s="12" t="s">
        <v>86</v>
      </c>
      <c r="AW1574" s="12" t="s">
        <v>30</v>
      </c>
      <c r="AX1574" s="12" t="s">
        <v>73</v>
      </c>
      <c r="AY1574" s="153" t="s">
        <v>199</v>
      </c>
    </row>
    <row r="1575" spans="2:65" s="12" customFormat="1" ht="12">
      <c r="B1575" s="151"/>
      <c r="D1575" s="152" t="s">
        <v>207</v>
      </c>
      <c r="E1575" s="153" t="s">
        <v>1</v>
      </c>
      <c r="F1575" s="154" t="s">
        <v>866</v>
      </c>
      <c r="H1575" s="155">
        <v>7.83</v>
      </c>
      <c r="I1575" s="156"/>
      <c r="L1575" s="151"/>
      <c r="M1575" s="157"/>
      <c r="T1575" s="158"/>
      <c r="AT1575" s="153" t="s">
        <v>207</v>
      </c>
      <c r="AU1575" s="153" t="s">
        <v>86</v>
      </c>
      <c r="AV1575" s="12" t="s">
        <v>86</v>
      </c>
      <c r="AW1575" s="12" t="s">
        <v>30</v>
      </c>
      <c r="AX1575" s="12" t="s">
        <v>73</v>
      </c>
      <c r="AY1575" s="153" t="s">
        <v>199</v>
      </c>
    </row>
    <row r="1576" spans="2:65" s="12" customFormat="1" ht="12">
      <c r="B1576" s="151"/>
      <c r="D1576" s="152" t="s">
        <v>207</v>
      </c>
      <c r="E1576" s="153" t="s">
        <v>1</v>
      </c>
      <c r="F1576" s="154" t="s">
        <v>867</v>
      </c>
      <c r="H1576" s="155">
        <v>2.37</v>
      </c>
      <c r="I1576" s="156"/>
      <c r="L1576" s="151"/>
      <c r="M1576" s="157"/>
      <c r="T1576" s="158"/>
      <c r="AT1576" s="153" t="s">
        <v>207</v>
      </c>
      <c r="AU1576" s="153" t="s">
        <v>86</v>
      </c>
      <c r="AV1576" s="12" t="s">
        <v>86</v>
      </c>
      <c r="AW1576" s="12" t="s">
        <v>30</v>
      </c>
      <c r="AX1576" s="12" t="s">
        <v>73</v>
      </c>
      <c r="AY1576" s="153" t="s">
        <v>199</v>
      </c>
    </row>
    <row r="1577" spans="2:65" s="12" customFormat="1" ht="12">
      <c r="B1577" s="151"/>
      <c r="D1577" s="152" t="s">
        <v>207</v>
      </c>
      <c r="E1577" s="153" t="s">
        <v>1</v>
      </c>
      <c r="F1577" s="154" t="s">
        <v>868</v>
      </c>
      <c r="H1577" s="155">
        <v>5.71</v>
      </c>
      <c r="I1577" s="156"/>
      <c r="L1577" s="151"/>
      <c r="M1577" s="157"/>
      <c r="T1577" s="158"/>
      <c r="AT1577" s="153" t="s">
        <v>207</v>
      </c>
      <c r="AU1577" s="153" t="s">
        <v>86</v>
      </c>
      <c r="AV1577" s="12" t="s">
        <v>86</v>
      </c>
      <c r="AW1577" s="12" t="s">
        <v>30</v>
      </c>
      <c r="AX1577" s="12" t="s">
        <v>73</v>
      </c>
      <c r="AY1577" s="153" t="s">
        <v>199</v>
      </c>
    </row>
    <row r="1578" spans="2:65" s="13" customFormat="1" ht="12">
      <c r="B1578" s="159"/>
      <c r="D1578" s="152" t="s">
        <v>207</v>
      </c>
      <c r="E1578" s="160" t="s">
        <v>1</v>
      </c>
      <c r="F1578" s="161" t="s">
        <v>209</v>
      </c>
      <c r="H1578" s="162">
        <v>270.05</v>
      </c>
      <c r="I1578" s="163"/>
      <c r="L1578" s="159"/>
      <c r="M1578" s="164"/>
      <c r="T1578" s="165"/>
      <c r="AT1578" s="160" t="s">
        <v>207</v>
      </c>
      <c r="AU1578" s="160" t="s">
        <v>86</v>
      </c>
      <c r="AV1578" s="13" t="s">
        <v>205</v>
      </c>
      <c r="AW1578" s="13" t="s">
        <v>30</v>
      </c>
      <c r="AX1578" s="13" t="s">
        <v>80</v>
      </c>
      <c r="AY1578" s="160" t="s">
        <v>199</v>
      </c>
    </row>
    <row r="1579" spans="2:65" s="1" customFormat="1" ht="16.5" customHeight="1">
      <c r="B1579" s="32"/>
      <c r="C1579" s="137" t="s">
        <v>2230</v>
      </c>
      <c r="D1579" s="137" t="s">
        <v>201</v>
      </c>
      <c r="E1579" s="138" t="s">
        <v>2231</v>
      </c>
      <c r="F1579" s="139" t="s">
        <v>2232</v>
      </c>
      <c r="G1579" s="140" t="s">
        <v>204</v>
      </c>
      <c r="H1579" s="141">
        <v>270.05</v>
      </c>
      <c r="I1579" s="142"/>
      <c r="J1579" s="143">
        <f>ROUND(I1579*H1579,2)</f>
        <v>0</v>
      </c>
      <c r="K1579" s="144"/>
      <c r="L1579" s="32"/>
      <c r="M1579" s="145" t="s">
        <v>1</v>
      </c>
      <c r="N1579" s="146" t="s">
        <v>39</v>
      </c>
      <c r="P1579" s="147">
        <f>O1579*H1579</f>
        <v>0</v>
      </c>
      <c r="Q1579" s="147">
        <v>0</v>
      </c>
      <c r="R1579" s="147">
        <f>Q1579*H1579</f>
        <v>0</v>
      </c>
      <c r="S1579" s="147">
        <v>0</v>
      </c>
      <c r="T1579" s="148">
        <f>S1579*H1579</f>
        <v>0</v>
      </c>
      <c r="AR1579" s="149" t="s">
        <v>298</v>
      </c>
      <c r="AT1579" s="149" t="s">
        <v>201</v>
      </c>
      <c r="AU1579" s="149" t="s">
        <v>86</v>
      </c>
      <c r="AY1579" s="17" t="s">
        <v>199</v>
      </c>
      <c r="BE1579" s="150">
        <f>IF(N1579="základní",J1579,0)</f>
        <v>0</v>
      </c>
      <c r="BF1579" s="150">
        <f>IF(N1579="snížená",J1579,0)</f>
        <v>0</v>
      </c>
      <c r="BG1579" s="150">
        <f>IF(N1579="zákl. přenesená",J1579,0)</f>
        <v>0</v>
      </c>
      <c r="BH1579" s="150">
        <f>IF(N1579="sníž. přenesená",J1579,0)</f>
        <v>0</v>
      </c>
      <c r="BI1579" s="150">
        <f>IF(N1579="nulová",J1579,0)</f>
        <v>0</v>
      </c>
      <c r="BJ1579" s="17" t="s">
        <v>86</v>
      </c>
      <c r="BK1579" s="150">
        <f>ROUND(I1579*H1579,2)</f>
        <v>0</v>
      </c>
      <c r="BL1579" s="17" t="s">
        <v>298</v>
      </c>
      <c r="BM1579" s="149" t="s">
        <v>3762</v>
      </c>
    </row>
    <row r="1580" spans="2:65" s="12" customFormat="1" ht="12">
      <c r="B1580" s="151"/>
      <c r="D1580" s="152" t="s">
        <v>207</v>
      </c>
      <c r="E1580" s="153" t="s">
        <v>1</v>
      </c>
      <c r="F1580" s="154" t="s">
        <v>848</v>
      </c>
      <c r="H1580" s="155">
        <v>13.77</v>
      </c>
      <c r="I1580" s="156"/>
      <c r="L1580" s="151"/>
      <c r="M1580" s="157"/>
      <c r="T1580" s="158"/>
      <c r="AT1580" s="153" t="s">
        <v>207</v>
      </c>
      <c r="AU1580" s="153" t="s">
        <v>86</v>
      </c>
      <c r="AV1580" s="12" t="s">
        <v>86</v>
      </c>
      <c r="AW1580" s="12" t="s">
        <v>30</v>
      </c>
      <c r="AX1580" s="12" t="s">
        <v>73</v>
      </c>
      <c r="AY1580" s="153" t="s">
        <v>199</v>
      </c>
    </row>
    <row r="1581" spans="2:65" s="12" customFormat="1" ht="12">
      <c r="B1581" s="151"/>
      <c r="D1581" s="152" t="s">
        <v>207</v>
      </c>
      <c r="E1581" s="153" t="s">
        <v>1</v>
      </c>
      <c r="F1581" s="154" t="s">
        <v>849</v>
      </c>
      <c r="H1581" s="155">
        <v>9.7200000000000006</v>
      </c>
      <c r="I1581" s="156"/>
      <c r="L1581" s="151"/>
      <c r="M1581" s="157"/>
      <c r="T1581" s="158"/>
      <c r="AT1581" s="153" t="s">
        <v>207</v>
      </c>
      <c r="AU1581" s="153" t="s">
        <v>86</v>
      </c>
      <c r="AV1581" s="12" t="s">
        <v>86</v>
      </c>
      <c r="AW1581" s="12" t="s">
        <v>30</v>
      </c>
      <c r="AX1581" s="12" t="s">
        <v>73</v>
      </c>
      <c r="AY1581" s="153" t="s">
        <v>199</v>
      </c>
    </row>
    <row r="1582" spans="2:65" s="12" customFormat="1" ht="12">
      <c r="B1582" s="151"/>
      <c r="D1582" s="152" t="s">
        <v>207</v>
      </c>
      <c r="E1582" s="153" t="s">
        <v>1</v>
      </c>
      <c r="F1582" s="154" t="s">
        <v>850</v>
      </c>
      <c r="H1582" s="155">
        <v>2.36</v>
      </c>
      <c r="I1582" s="156"/>
      <c r="L1582" s="151"/>
      <c r="M1582" s="157"/>
      <c r="T1582" s="158"/>
      <c r="AT1582" s="153" t="s">
        <v>207</v>
      </c>
      <c r="AU1582" s="153" t="s">
        <v>86</v>
      </c>
      <c r="AV1582" s="12" t="s">
        <v>86</v>
      </c>
      <c r="AW1582" s="12" t="s">
        <v>30</v>
      </c>
      <c r="AX1582" s="12" t="s">
        <v>73</v>
      </c>
      <c r="AY1582" s="153" t="s">
        <v>199</v>
      </c>
    </row>
    <row r="1583" spans="2:65" s="12" customFormat="1" ht="12">
      <c r="B1583" s="151"/>
      <c r="D1583" s="152" t="s">
        <v>207</v>
      </c>
      <c r="E1583" s="153" t="s">
        <v>1</v>
      </c>
      <c r="F1583" s="154" t="s">
        <v>851</v>
      </c>
      <c r="H1583" s="155">
        <v>8.4600000000000009</v>
      </c>
      <c r="I1583" s="156"/>
      <c r="L1583" s="151"/>
      <c r="M1583" s="157"/>
      <c r="T1583" s="158"/>
      <c r="AT1583" s="153" t="s">
        <v>207</v>
      </c>
      <c r="AU1583" s="153" t="s">
        <v>86</v>
      </c>
      <c r="AV1583" s="12" t="s">
        <v>86</v>
      </c>
      <c r="AW1583" s="12" t="s">
        <v>30</v>
      </c>
      <c r="AX1583" s="12" t="s">
        <v>73</v>
      </c>
      <c r="AY1583" s="153" t="s">
        <v>199</v>
      </c>
    </row>
    <row r="1584" spans="2:65" s="12" customFormat="1" ht="12">
      <c r="B1584" s="151"/>
      <c r="D1584" s="152" t="s">
        <v>207</v>
      </c>
      <c r="E1584" s="153" t="s">
        <v>1</v>
      </c>
      <c r="F1584" s="154" t="s">
        <v>852</v>
      </c>
      <c r="H1584" s="155">
        <v>56.34</v>
      </c>
      <c r="I1584" s="156"/>
      <c r="L1584" s="151"/>
      <c r="M1584" s="157"/>
      <c r="T1584" s="158"/>
      <c r="AT1584" s="153" t="s">
        <v>207</v>
      </c>
      <c r="AU1584" s="153" t="s">
        <v>86</v>
      </c>
      <c r="AV1584" s="12" t="s">
        <v>86</v>
      </c>
      <c r="AW1584" s="12" t="s">
        <v>30</v>
      </c>
      <c r="AX1584" s="12" t="s">
        <v>73</v>
      </c>
      <c r="AY1584" s="153" t="s">
        <v>199</v>
      </c>
    </row>
    <row r="1585" spans="2:51" s="12" customFormat="1" ht="12">
      <c r="B1585" s="151"/>
      <c r="D1585" s="152" t="s">
        <v>207</v>
      </c>
      <c r="E1585" s="153" t="s">
        <v>1</v>
      </c>
      <c r="F1585" s="154" t="s">
        <v>853</v>
      </c>
      <c r="H1585" s="155">
        <v>6.57</v>
      </c>
      <c r="I1585" s="156"/>
      <c r="L1585" s="151"/>
      <c r="M1585" s="157"/>
      <c r="T1585" s="158"/>
      <c r="AT1585" s="153" t="s">
        <v>207</v>
      </c>
      <c r="AU1585" s="153" t="s">
        <v>86</v>
      </c>
      <c r="AV1585" s="12" t="s">
        <v>86</v>
      </c>
      <c r="AW1585" s="12" t="s">
        <v>30</v>
      </c>
      <c r="AX1585" s="12" t="s">
        <v>73</v>
      </c>
      <c r="AY1585" s="153" t="s">
        <v>199</v>
      </c>
    </row>
    <row r="1586" spans="2:51" s="12" customFormat="1" ht="12">
      <c r="B1586" s="151"/>
      <c r="D1586" s="152" t="s">
        <v>207</v>
      </c>
      <c r="E1586" s="153" t="s">
        <v>1</v>
      </c>
      <c r="F1586" s="154" t="s">
        <v>854</v>
      </c>
      <c r="H1586" s="155">
        <v>6.74</v>
      </c>
      <c r="I1586" s="156"/>
      <c r="L1586" s="151"/>
      <c r="M1586" s="157"/>
      <c r="T1586" s="158"/>
      <c r="AT1586" s="153" t="s">
        <v>207</v>
      </c>
      <c r="AU1586" s="153" t="s">
        <v>86</v>
      </c>
      <c r="AV1586" s="12" t="s">
        <v>86</v>
      </c>
      <c r="AW1586" s="12" t="s">
        <v>30</v>
      </c>
      <c r="AX1586" s="12" t="s">
        <v>73</v>
      </c>
      <c r="AY1586" s="153" t="s">
        <v>199</v>
      </c>
    </row>
    <row r="1587" spans="2:51" s="12" customFormat="1" ht="12">
      <c r="B1587" s="151"/>
      <c r="D1587" s="152" t="s">
        <v>207</v>
      </c>
      <c r="E1587" s="153" t="s">
        <v>1</v>
      </c>
      <c r="F1587" s="154" t="s">
        <v>855</v>
      </c>
      <c r="H1587" s="155">
        <v>17.23</v>
      </c>
      <c r="I1587" s="156"/>
      <c r="L1587" s="151"/>
      <c r="M1587" s="157"/>
      <c r="T1587" s="158"/>
      <c r="AT1587" s="153" t="s">
        <v>207</v>
      </c>
      <c r="AU1587" s="153" t="s">
        <v>86</v>
      </c>
      <c r="AV1587" s="12" t="s">
        <v>86</v>
      </c>
      <c r="AW1587" s="12" t="s">
        <v>30</v>
      </c>
      <c r="AX1587" s="12" t="s">
        <v>73</v>
      </c>
      <c r="AY1587" s="153" t="s">
        <v>199</v>
      </c>
    </row>
    <row r="1588" spans="2:51" s="12" customFormat="1" ht="12">
      <c r="B1588" s="151"/>
      <c r="D1588" s="152" t="s">
        <v>207</v>
      </c>
      <c r="E1588" s="153" t="s">
        <v>1</v>
      </c>
      <c r="F1588" s="154" t="s">
        <v>856</v>
      </c>
      <c r="H1588" s="155">
        <v>17.23</v>
      </c>
      <c r="I1588" s="156"/>
      <c r="L1588" s="151"/>
      <c r="M1588" s="157"/>
      <c r="T1588" s="158"/>
      <c r="AT1588" s="153" t="s">
        <v>207</v>
      </c>
      <c r="AU1588" s="153" t="s">
        <v>86</v>
      </c>
      <c r="AV1588" s="12" t="s">
        <v>86</v>
      </c>
      <c r="AW1588" s="12" t="s">
        <v>30</v>
      </c>
      <c r="AX1588" s="12" t="s">
        <v>73</v>
      </c>
      <c r="AY1588" s="153" t="s">
        <v>199</v>
      </c>
    </row>
    <row r="1589" spans="2:51" s="12" customFormat="1" ht="12">
      <c r="B1589" s="151"/>
      <c r="D1589" s="152" t="s">
        <v>207</v>
      </c>
      <c r="E1589" s="153" t="s">
        <v>1</v>
      </c>
      <c r="F1589" s="154" t="s">
        <v>857</v>
      </c>
      <c r="H1589" s="155">
        <v>6.74</v>
      </c>
      <c r="I1589" s="156"/>
      <c r="L1589" s="151"/>
      <c r="M1589" s="157"/>
      <c r="T1589" s="158"/>
      <c r="AT1589" s="153" t="s">
        <v>207</v>
      </c>
      <c r="AU1589" s="153" t="s">
        <v>86</v>
      </c>
      <c r="AV1589" s="12" t="s">
        <v>86</v>
      </c>
      <c r="AW1589" s="12" t="s">
        <v>30</v>
      </c>
      <c r="AX1589" s="12" t="s">
        <v>73</v>
      </c>
      <c r="AY1589" s="153" t="s">
        <v>199</v>
      </c>
    </row>
    <row r="1590" spans="2:51" s="12" customFormat="1" ht="12">
      <c r="B1590" s="151"/>
      <c r="D1590" s="152" t="s">
        <v>207</v>
      </c>
      <c r="E1590" s="153" t="s">
        <v>1</v>
      </c>
      <c r="F1590" s="154" t="s">
        <v>858</v>
      </c>
      <c r="H1590" s="155">
        <v>6.74</v>
      </c>
      <c r="I1590" s="156"/>
      <c r="L1590" s="151"/>
      <c r="M1590" s="157"/>
      <c r="T1590" s="158"/>
      <c r="AT1590" s="153" t="s">
        <v>207</v>
      </c>
      <c r="AU1590" s="153" t="s">
        <v>86</v>
      </c>
      <c r="AV1590" s="12" t="s">
        <v>86</v>
      </c>
      <c r="AW1590" s="12" t="s">
        <v>30</v>
      </c>
      <c r="AX1590" s="12" t="s">
        <v>73</v>
      </c>
      <c r="AY1590" s="153" t="s">
        <v>199</v>
      </c>
    </row>
    <row r="1591" spans="2:51" s="12" customFormat="1" ht="12">
      <c r="B1591" s="151"/>
      <c r="D1591" s="152" t="s">
        <v>207</v>
      </c>
      <c r="E1591" s="153" t="s">
        <v>1</v>
      </c>
      <c r="F1591" s="154" t="s">
        <v>859</v>
      </c>
      <c r="H1591" s="155">
        <v>17.23</v>
      </c>
      <c r="I1591" s="156"/>
      <c r="L1591" s="151"/>
      <c r="M1591" s="157"/>
      <c r="T1591" s="158"/>
      <c r="AT1591" s="153" t="s">
        <v>207</v>
      </c>
      <c r="AU1591" s="153" t="s">
        <v>86</v>
      </c>
      <c r="AV1591" s="12" t="s">
        <v>86</v>
      </c>
      <c r="AW1591" s="12" t="s">
        <v>30</v>
      </c>
      <c r="AX1591" s="12" t="s">
        <v>73</v>
      </c>
      <c r="AY1591" s="153" t="s">
        <v>199</v>
      </c>
    </row>
    <row r="1592" spans="2:51" s="12" customFormat="1" ht="12">
      <c r="B1592" s="151"/>
      <c r="D1592" s="152" t="s">
        <v>207</v>
      </c>
      <c r="E1592" s="153" t="s">
        <v>1</v>
      </c>
      <c r="F1592" s="154" t="s">
        <v>860</v>
      </c>
      <c r="H1592" s="155">
        <v>19.84</v>
      </c>
      <c r="I1592" s="156"/>
      <c r="L1592" s="151"/>
      <c r="M1592" s="157"/>
      <c r="T1592" s="158"/>
      <c r="AT1592" s="153" t="s">
        <v>207</v>
      </c>
      <c r="AU1592" s="153" t="s">
        <v>86</v>
      </c>
      <c r="AV1592" s="12" t="s">
        <v>86</v>
      </c>
      <c r="AW1592" s="12" t="s">
        <v>30</v>
      </c>
      <c r="AX1592" s="12" t="s">
        <v>73</v>
      </c>
      <c r="AY1592" s="153" t="s">
        <v>199</v>
      </c>
    </row>
    <row r="1593" spans="2:51" s="12" customFormat="1" ht="12">
      <c r="B1593" s="151"/>
      <c r="D1593" s="152" t="s">
        <v>207</v>
      </c>
      <c r="E1593" s="153" t="s">
        <v>1</v>
      </c>
      <c r="F1593" s="154" t="s">
        <v>861</v>
      </c>
      <c r="H1593" s="155">
        <v>17.23</v>
      </c>
      <c r="I1593" s="156"/>
      <c r="L1593" s="151"/>
      <c r="M1593" s="157"/>
      <c r="T1593" s="158"/>
      <c r="AT1593" s="153" t="s">
        <v>207</v>
      </c>
      <c r="AU1593" s="153" t="s">
        <v>86</v>
      </c>
      <c r="AV1593" s="12" t="s">
        <v>86</v>
      </c>
      <c r="AW1593" s="12" t="s">
        <v>30</v>
      </c>
      <c r="AX1593" s="12" t="s">
        <v>73</v>
      </c>
      <c r="AY1593" s="153" t="s">
        <v>199</v>
      </c>
    </row>
    <row r="1594" spans="2:51" s="12" customFormat="1" ht="12">
      <c r="B1594" s="151"/>
      <c r="D1594" s="152" t="s">
        <v>207</v>
      </c>
      <c r="E1594" s="153" t="s">
        <v>1</v>
      </c>
      <c r="F1594" s="154" t="s">
        <v>862</v>
      </c>
      <c r="H1594" s="155">
        <v>6.74</v>
      </c>
      <c r="I1594" s="156"/>
      <c r="L1594" s="151"/>
      <c r="M1594" s="157"/>
      <c r="T1594" s="158"/>
      <c r="AT1594" s="153" t="s">
        <v>207</v>
      </c>
      <c r="AU1594" s="153" t="s">
        <v>86</v>
      </c>
      <c r="AV1594" s="12" t="s">
        <v>86</v>
      </c>
      <c r="AW1594" s="12" t="s">
        <v>30</v>
      </c>
      <c r="AX1594" s="12" t="s">
        <v>73</v>
      </c>
      <c r="AY1594" s="153" t="s">
        <v>199</v>
      </c>
    </row>
    <row r="1595" spans="2:51" s="12" customFormat="1" ht="12">
      <c r="B1595" s="151"/>
      <c r="D1595" s="152" t="s">
        <v>207</v>
      </c>
      <c r="E1595" s="153" t="s">
        <v>1</v>
      </c>
      <c r="F1595" s="154" t="s">
        <v>863</v>
      </c>
      <c r="H1595" s="155">
        <v>6.74</v>
      </c>
      <c r="I1595" s="156"/>
      <c r="L1595" s="151"/>
      <c r="M1595" s="157"/>
      <c r="T1595" s="158"/>
      <c r="AT1595" s="153" t="s">
        <v>207</v>
      </c>
      <c r="AU1595" s="153" t="s">
        <v>86</v>
      </c>
      <c r="AV1595" s="12" t="s">
        <v>86</v>
      </c>
      <c r="AW1595" s="12" t="s">
        <v>30</v>
      </c>
      <c r="AX1595" s="12" t="s">
        <v>73</v>
      </c>
      <c r="AY1595" s="153" t="s">
        <v>199</v>
      </c>
    </row>
    <row r="1596" spans="2:51" s="12" customFormat="1" ht="12">
      <c r="B1596" s="151"/>
      <c r="D1596" s="152" t="s">
        <v>207</v>
      </c>
      <c r="E1596" s="153" t="s">
        <v>1</v>
      </c>
      <c r="F1596" s="154" t="s">
        <v>864</v>
      </c>
      <c r="H1596" s="155">
        <v>17.23</v>
      </c>
      <c r="I1596" s="156"/>
      <c r="L1596" s="151"/>
      <c r="M1596" s="157"/>
      <c r="T1596" s="158"/>
      <c r="AT1596" s="153" t="s">
        <v>207</v>
      </c>
      <c r="AU1596" s="153" t="s">
        <v>86</v>
      </c>
      <c r="AV1596" s="12" t="s">
        <v>86</v>
      </c>
      <c r="AW1596" s="12" t="s">
        <v>30</v>
      </c>
      <c r="AX1596" s="12" t="s">
        <v>73</v>
      </c>
      <c r="AY1596" s="153" t="s">
        <v>199</v>
      </c>
    </row>
    <row r="1597" spans="2:51" s="12" customFormat="1" ht="12">
      <c r="B1597" s="151"/>
      <c r="D1597" s="152" t="s">
        <v>207</v>
      </c>
      <c r="E1597" s="153" t="s">
        <v>1</v>
      </c>
      <c r="F1597" s="154" t="s">
        <v>865</v>
      </c>
      <c r="H1597" s="155">
        <v>17.23</v>
      </c>
      <c r="I1597" s="156"/>
      <c r="L1597" s="151"/>
      <c r="M1597" s="157"/>
      <c r="T1597" s="158"/>
      <c r="AT1597" s="153" t="s">
        <v>207</v>
      </c>
      <c r="AU1597" s="153" t="s">
        <v>86</v>
      </c>
      <c r="AV1597" s="12" t="s">
        <v>86</v>
      </c>
      <c r="AW1597" s="12" t="s">
        <v>30</v>
      </c>
      <c r="AX1597" s="12" t="s">
        <v>73</v>
      </c>
      <c r="AY1597" s="153" t="s">
        <v>199</v>
      </c>
    </row>
    <row r="1598" spans="2:51" s="12" customFormat="1" ht="12">
      <c r="B1598" s="151"/>
      <c r="D1598" s="152" t="s">
        <v>207</v>
      </c>
      <c r="E1598" s="153" t="s">
        <v>1</v>
      </c>
      <c r="F1598" s="154" t="s">
        <v>866</v>
      </c>
      <c r="H1598" s="155">
        <v>7.83</v>
      </c>
      <c r="I1598" s="156"/>
      <c r="L1598" s="151"/>
      <c r="M1598" s="157"/>
      <c r="T1598" s="158"/>
      <c r="AT1598" s="153" t="s">
        <v>207</v>
      </c>
      <c r="AU1598" s="153" t="s">
        <v>86</v>
      </c>
      <c r="AV1598" s="12" t="s">
        <v>86</v>
      </c>
      <c r="AW1598" s="12" t="s">
        <v>30</v>
      </c>
      <c r="AX1598" s="12" t="s">
        <v>73</v>
      </c>
      <c r="AY1598" s="153" t="s">
        <v>199</v>
      </c>
    </row>
    <row r="1599" spans="2:51" s="12" customFormat="1" ht="12">
      <c r="B1599" s="151"/>
      <c r="D1599" s="152" t="s">
        <v>207</v>
      </c>
      <c r="E1599" s="153" t="s">
        <v>1</v>
      </c>
      <c r="F1599" s="154" t="s">
        <v>867</v>
      </c>
      <c r="H1599" s="155">
        <v>2.37</v>
      </c>
      <c r="I1599" s="156"/>
      <c r="L1599" s="151"/>
      <c r="M1599" s="157"/>
      <c r="T1599" s="158"/>
      <c r="AT1599" s="153" t="s">
        <v>207</v>
      </c>
      <c r="AU1599" s="153" t="s">
        <v>86</v>
      </c>
      <c r="AV1599" s="12" t="s">
        <v>86</v>
      </c>
      <c r="AW1599" s="12" t="s">
        <v>30</v>
      </c>
      <c r="AX1599" s="12" t="s">
        <v>73</v>
      </c>
      <c r="AY1599" s="153" t="s">
        <v>199</v>
      </c>
    </row>
    <row r="1600" spans="2:51" s="12" customFormat="1" ht="12">
      <c r="B1600" s="151"/>
      <c r="D1600" s="152" t="s">
        <v>207</v>
      </c>
      <c r="E1600" s="153" t="s">
        <v>1</v>
      </c>
      <c r="F1600" s="154" t="s">
        <v>868</v>
      </c>
      <c r="H1600" s="155">
        <v>5.71</v>
      </c>
      <c r="I1600" s="156"/>
      <c r="L1600" s="151"/>
      <c r="M1600" s="157"/>
      <c r="T1600" s="158"/>
      <c r="AT1600" s="153" t="s">
        <v>207</v>
      </c>
      <c r="AU1600" s="153" t="s">
        <v>86</v>
      </c>
      <c r="AV1600" s="12" t="s">
        <v>86</v>
      </c>
      <c r="AW1600" s="12" t="s">
        <v>30</v>
      </c>
      <c r="AX1600" s="12" t="s">
        <v>73</v>
      </c>
      <c r="AY1600" s="153" t="s">
        <v>199</v>
      </c>
    </row>
    <row r="1601" spans="2:65" s="13" customFormat="1" ht="12">
      <c r="B1601" s="159"/>
      <c r="D1601" s="152" t="s">
        <v>207</v>
      </c>
      <c r="E1601" s="160" t="s">
        <v>1</v>
      </c>
      <c r="F1601" s="161" t="s">
        <v>209</v>
      </c>
      <c r="H1601" s="162">
        <v>270.05</v>
      </c>
      <c r="I1601" s="163"/>
      <c r="L1601" s="159"/>
      <c r="M1601" s="164"/>
      <c r="T1601" s="165"/>
      <c r="AT1601" s="160" t="s">
        <v>207</v>
      </c>
      <c r="AU1601" s="160" t="s">
        <v>86</v>
      </c>
      <c r="AV1601" s="13" t="s">
        <v>205</v>
      </c>
      <c r="AW1601" s="13" t="s">
        <v>30</v>
      </c>
      <c r="AX1601" s="13" t="s">
        <v>80</v>
      </c>
      <c r="AY1601" s="160" t="s">
        <v>199</v>
      </c>
    </row>
    <row r="1602" spans="2:65" s="1" customFormat="1" ht="24.25" customHeight="1">
      <c r="B1602" s="32"/>
      <c r="C1602" s="173" t="s">
        <v>2234</v>
      </c>
      <c r="D1602" s="173" t="s">
        <v>288</v>
      </c>
      <c r="E1602" s="174" t="s">
        <v>2235</v>
      </c>
      <c r="F1602" s="175" t="s">
        <v>2236</v>
      </c>
      <c r="G1602" s="176" t="s">
        <v>204</v>
      </c>
      <c r="H1602" s="177">
        <v>324.06</v>
      </c>
      <c r="I1602" s="178"/>
      <c r="J1602" s="179">
        <f>ROUND(I1602*H1602,2)</f>
        <v>0</v>
      </c>
      <c r="K1602" s="180"/>
      <c r="L1602" s="181"/>
      <c r="M1602" s="182" t="s">
        <v>1</v>
      </c>
      <c r="N1602" s="183" t="s">
        <v>39</v>
      </c>
      <c r="P1602" s="147">
        <f>O1602*H1602</f>
        <v>0</v>
      </c>
      <c r="Q1602" s="147">
        <v>1.7000000000000001E-4</v>
      </c>
      <c r="R1602" s="147">
        <f>Q1602*H1602</f>
        <v>5.5090200000000006E-2</v>
      </c>
      <c r="S1602" s="147">
        <v>0</v>
      </c>
      <c r="T1602" s="148">
        <f>S1602*H1602</f>
        <v>0</v>
      </c>
      <c r="AR1602" s="149" t="s">
        <v>384</v>
      </c>
      <c r="AT1602" s="149" t="s">
        <v>288</v>
      </c>
      <c r="AU1602" s="149" t="s">
        <v>86</v>
      </c>
      <c r="AY1602" s="17" t="s">
        <v>199</v>
      </c>
      <c r="BE1602" s="150">
        <f>IF(N1602="základní",J1602,0)</f>
        <v>0</v>
      </c>
      <c r="BF1602" s="150">
        <f>IF(N1602="snížená",J1602,0)</f>
        <v>0</v>
      </c>
      <c r="BG1602" s="150">
        <f>IF(N1602="zákl. přenesená",J1602,0)</f>
        <v>0</v>
      </c>
      <c r="BH1602" s="150">
        <f>IF(N1602="sníž. přenesená",J1602,0)</f>
        <v>0</v>
      </c>
      <c r="BI1602" s="150">
        <f>IF(N1602="nulová",J1602,0)</f>
        <v>0</v>
      </c>
      <c r="BJ1602" s="17" t="s">
        <v>86</v>
      </c>
      <c r="BK1602" s="150">
        <f>ROUND(I1602*H1602,2)</f>
        <v>0</v>
      </c>
      <c r="BL1602" s="17" t="s">
        <v>298</v>
      </c>
      <c r="BM1602" s="149" t="s">
        <v>3763</v>
      </c>
    </row>
    <row r="1603" spans="2:65" s="12" customFormat="1" ht="12">
      <c r="B1603" s="151"/>
      <c r="D1603" s="152" t="s">
        <v>207</v>
      </c>
      <c r="E1603" s="153" t="s">
        <v>1</v>
      </c>
      <c r="F1603" s="154" t="s">
        <v>2238</v>
      </c>
      <c r="H1603" s="155">
        <v>324.06</v>
      </c>
      <c r="I1603" s="156"/>
      <c r="L1603" s="151"/>
      <c r="M1603" s="157"/>
      <c r="T1603" s="158"/>
      <c r="AT1603" s="153" t="s">
        <v>207</v>
      </c>
      <c r="AU1603" s="153" t="s">
        <v>86</v>
      </c>
      <c r="AV1603" s="12" t="s">
        <v>86</v>
      </c>
      <c r="AW1603" s="12" t="s">
        <v>30</v>
      </c>
      <c r="AX1603" s="12" t="s">
        <v>73</v>
      </c>
      <c r="AY1603" s="153" t="s">
        <v>199</v>
      </c>
    </row>
    <row r="1604" spans="2:65" s="13" customFormat="1" ht="12">
      <c r="B1604" s="159"/>
      <c r="D1604" s="152" t="s">
        <v>207</v>
      </c>
      <c r="E1604" s="160" t="s">
        <v>1</v>
      </c>
      <c r="F1604" s="161" t="s">
        <v>209</v>
      </c>
      <c r="H1604" s="162">
        <v>324.06</v>
      </c>
      <c r="I1604" s="163"/>
      <c r="L1604" s="159"/>
      <c r="M1604" s="164"/>
      <c r="T1604" s="165"/>
      <c r="AT1604" s="160" t="s">
        <v>207</v>
      </c>
      <c r="AU1604" s="160" t="s">
        <v>86</v>
      </c>
      <c r="AV1604" s="13" t="s">
        <v>205</v>
      </c>
      <c r="AW1604" s="13" t="s">
        <v>30</v>
      </c>
      <c r="AX1604" s="13" t="s">
        <v>80</v>
      </c>
      <c r="AY1604" s="160" t="s">
        <v>199</v>
      </c>
    </row>
    <row r="1605" spans="2:65" s="1" customFormat="1" ht="24.25" customHeight="1">
      <c r="B1605" s="32"/>
      <c r="C1605" s="137" t="s">
        <v>2239</v>
      </c>
      <c r="D1605" s="137" t="s">
        <v>201</v>
      </c>
      <c r="E1605" s="138" t="s">
        <v>2240</v>
      </c>
      <c r="F1605" s="139" t="s">
        <v>2241</v>
      </c>
      <c r="G1605" s="140" t="s">
        <v>204</v>
      </c>
      <c r="H1605" s="141">
        <v>3.4609999999999999</v>
      </c>
      <c r="I1605" s="142"/>
      <c r="J1605" s="143">
        <f>ROUND(I1605*H1605,2)</f>
        <v>0</v>
      </c>
      <c r="K1605" s="144"/>
      <c r="L1605" s="32"/>
      <c r="M1605" s="145" t="s">
        <v>1</v>
      </c>
      <c r="N1605" s="146" t="s">
        <v>39</v>
      </c>
      <c r="P1605" s="147">
        <f>O1605*H1605</f>
        <v>0</v>
      </c>
      <c r="Q1605" s="147">
        <v>2.0119999999999999E-2</v>
      </c>
      <c r="R1605" s="147">
        <f>Q1605*H1605</f>
        <v>6.9635319999999987E-2</v>
      </c>
      <c r="S1605" s="147">
        <v>0</v>
      </c>
      <c r="T1605" s="148">
        <f>S1605*H1605</f>
        <v>0</v>
      </c>
      <c r="AR1605" s="149" t="s">
        <v>298</v>
      </c>
      <c r="AT1605" s="149" t="s">
        <v>201</v>
      </c>
      <c r="AU1605" s="149" t="s">
        <v>86</v>
      </c>
      <c r="AY1605" s="17" t="s">
        <v>199</v>
      </c>
      <c r="BE1605" s="150">
        <f>IF(N1605="základní",J1605,0)</f>
        <v>0</v>
      </c>
      <c r="BF1605" s="150">
        <f>IF(N1605="snížená",J1605,0)</f>
        <v>0</v>
      </c>
      <c r="BG1605" s="150">
        <f>IF(N1605="zákl. přenesená",J1605,0)</f>
        <v>0</v>
      </c>
      <c r="BH1605" s="150">
        <f>IF(N1605="sníž. přenesená",J1605,0)</f>
        <v>0</v>
      </c>
      <c r="BI1605" s="150">
        <f>IF(N1605="nulová",J1605,0)</f>
        <v>0</v>
      </c>
      <c r="BJ1605" s="17" t="s">
        <v>86</v>
      </c>
      <c r="BK1605" s="150">
        <f>ROUND(I1605*H1605,2)</f>
        <v>0</v>
      </c>
      <c r="BL1605" s="17" t="s">
        <v>298</v>
      </c>
      <c r="BM1605" s="149" t="s">
        <v>3764</v>
      </c>
    </row>
    <row r="1606" spans="2:65" s="12" customFormat="1" ht="12">
      <c r="B1606" s="151"/>
      <c r="D1606" s="152" t="s">
        <v>207</v>
      </c>
      <c r="E1606" s="153" t="s">
        <v>1</v>
      </c>
      <c r="F1606" s="154" t="s">
        <v>2243</v>
      </c>
      <c r="H1606" s="155">
        <v>3.4609999999999999</v>
      </c>
      <c r="I1606" s="156"/>
      <c r="L1606" s="151"/>
      <c r="M1606" s="157"/>
      <c r="T1606" s="158"/>
      <c r="AT1606" s="153" t="s">
        <v>207</v>
      </c>
      <c r="AU1606" s="153" t="s">
        <v>86</v>
      </c>
      <c r="AV1606" s="12" t="s">
        <v>86</v>
      </c>
      <c r="AW1606" s="12" t="s">
        <v>30</v>
      </c>
      <c r="AX1606" s="12" t="s">
        <v>73</v>
      </c>
      <c r="AY1606" s="153" t="s">
        <v>199</v>
      </c>
    </row>
    <row r="1607" spans="2:65" s="13" customFormat="1" ht="12">
      <c r="B1607" s="159"/>
      <c r="D1607" s="152" t="s">
        <v>207</v>
      </c>
      <c r="E1607" s="160" t="s">
        <v>1</v>
      </c>
      <c r="F1607" s="161" t="s">
        <v>209</v>
      </c>
      <c r="H1607" s="162">
        <v>3.4609999999999999</v>
      </c>
      <c r="I1607" s="163"/>
      <c r="L1607" s="159"/>
      <c r="M1607" s="164"/>
      <c r="T1607" s="165"/>
      <c r="AT1607" s="160" t="s">
        <v>207</v>
      </c>
      <c r="AU1607" s="160" t="s">
        <v>86</v>
      </c>
      <c r="AV1607" s="13" t="s">
        <v>205</v>
      </c>
      <c r="AW1607" s="13" t="s">
        <v>30</v>
      </c>
      <c r="AX1607" s="13" t="s">
        <v>80</v>
      </c>
      <c r="AY1607" s="160" t="s">
        <v>199</v>
      </c>
    </row>
    <row r="1608" spans="2:65" s="1" customFormat="1" ht="24.25" customHeight="1">
      <c r="B1608" s="32"/>
      <c r="C1608" s="137" t="s">
        <v>2244</v>
      </c>
      <c r="D1608" s="137" t="s">
        <v>201</v>
      </c>
      <c r="E1608" s="138" t="s">
        <v>2245</v>
      </c>
      <c r="F1608" s="139" t="s">
        <v>2246</v>
      </c>
      <c r="G1608" s="140" t="s">
        <v>296</v>
      </c>
      <c r="H1608" s="141">
        <v>1</v>
      </c>
      <c r="I1608" s="142"/>
      <c r="J1608" s="143">
        <f>ROUND(I1608*H1608,2)</f>
        <v>0</v>
      </c>
      <c r="K1608" s="144"/>
      <c r="L1608" s="32"/>
      <c r="M1608" s="145" t="s">
        <v>1</v>
      </c>
      <c r="N1608" s="146" t="s">
        <v>39</v>
      </c>
      <c r="P1608" s="147">
        <f>O1608*H1608</f>
        <v>0</v>
      </c>
      <c r="Q1608" s="147">
        <v>3.058E-2</v>
      </c>
      <c r="R1608" s="147">
        <f>Q1608*H1608</f>
        <v>3.058E-2</v>
      </c>
      <c r="S1608" s="147">
        <v>0</v>
      </c>
      <c r="T1608" s="148">
        <f>S1608*H1608</f>
        <v>0</v>
      </c>
      <c r="AR1608" s="149" t="s">
        <v>298</v>
      </c>
      <c r="AT1608" s="149" t="s">
        <v>201</v>
      </c>
      <c r="AU1608" s="149" t="s">
        <v>86</v>
      </c>
      <c r="AY1608" s="17" t="s">
        <v>199</v>
      </c>
      <c r="BE1608" s="150">
        <f>IF(N1608="základní",J1608,0)</f>
        <v>0</v>
      </c>
      <c r="BF1608" s="150">
        <f>IF(N1608="snížená",J1608,0)</f>
        <v>0</v>
      </c>
      <c r="BG1608" s="150">
        <f>IF(N1608="zákl. přenesená",J1608,0)</f>
        <v>0</v>
      </c>
      <c r="BH1608" s="150">
        <f>IF(N1608="sníž. přenesená",J1608,0)</f>
        <v>0</v>
      </c>
      <c r="BI1608" s="150">
        <f>IF(N1608="nulová",J1608,0)</f>
        <v>0</v>
      </c>
      <c r="BJ1608" s="17" t="s">
        <v>86</v>
      </c>
      <c r="BK1608" s="150">
        <f>ROUND(I1608*H1608,2)</f>
        <v>0</v>
      </c>
      <c r="BL1608" s="17" t="s">
        <v>298</v>
      </c>
      <c r="BM1608" s="149" t="s">
        <v>3765</v>
      </c>
    </row>
    <row r="1609" spans="2:65" s="1" customFormat="1" ht="24.25" customHeight="1">
      <c r="B1609" s="32"/>
      <c r="C1609" s="137" t="s">
        <v>2248</v>
      </c>
      <c r="D1609" s="137" t="s">
        <v>201</v>
      </c>
      <c r="E1609" s="138" t="s">
        <v>2249</v>
      </c>
      <c r="F1609" s="139" t="s">
        <v>2250</v>
      </c>
      <c r="G1609" s="140" t="s">
        <v>264</v>
      </c>
      <c r="H1609" s="141">
        <v>336.25</v>
      </c>
      <c r="I1609" s="142"/>
      <c r="J1609" s="143">
        <f>ROUND(I1609*H1609,2)</f>
        <v>0</v>
      </c>
      <c r="K1609" s="144"/>
      <c r="L1609" s="32"/>
      <c r="M1609" s="145" t="s">
        <v>1</v>
      </c>
      <c r="N1609" s="146" t="s">
        <v>39</v>
      </c>
      <c r="P1609" s="147">
        <f>O1609*H1609</f>
        <v>0</v>
      </c>
      <c r="Q1609" s="147">
        <v>0</v>
      </c>
      <c r="R1609" s="147">
        <f>Q1609*H1609</f>
        <v>0</v>
      </c>
      <c r="S1609" s="147">
        <v>0</v>
      </c>
      <c r="T1609" s="148">
        <f>S1609*H1609</f>
        <v>0</v>
      </c>
      <c r="AR1609" s="149" t="s">
        <v>298</v>
      </c>
      <c r="AT1609" s="149" t="s">
        <v>201</v>
      </c>
      <c r="AU1609" s="149" t="s">
        <v>86</v>
      </c>
      <c r="AY1609" s="17" t="s">
        <v>199</v>
      </c>
      <c r="BE1609" s="150">
        <f>IF(N1609="základní",J1609,0)</f>
        <v>0</v>
      </c>
      <c r="BF1609" s="150">
        <f>IF(N1609="snížená",J1609,0)</f>
        <v>0</v>
      </c>
      <c r="BG1609" s="150">
        <f>IF(N1609="zákl. přenesená",J1609,0)</f>
        <v>0</v>
      </c>
      <c r="BH1609" s="150">
        <f>IF(N1609="sníž. přenesená",J1609,0)</f>
        <v>0</v>
      </c>
      <c r="BI1609" s="150">
        <f>IF(N1609="nulová",J1609,0)</f>
        <v>0</v>
      </c>
      <c r="BJ1609" s="17" t="s">
        <v>86</v>
      </c>
      <c r="BK1609" s="150">
        <f>ROUND(I1609*H1609,2)</f>
        <v>0</v>
      </c>
      <c r="BL1609" s="17" t="s">
        <v>298</v>
      </c>
      <c r="BM1609" s="149" t="s">
        <v>3766</v>
      </c>
    </row>
    <row r="1610" spans="2:65" s="12" customFormat="1" ht="12">
      <c r="B1610" s="151"/>
      <c r="D1610" s="152" t="s">
        <v>207</v>
      </c>
      <c r="E1610" s="153" t="s">
        <v>1</v>
      </c>
      <c r="F1610" s="154" t="s">
        <v>2252</v>
      </c>
      <c r="H1610" s="155">
        <v>336.25</v>
      </c>
      <c r="I1610" s="156"/>
      <c r="L1610" s="151"/>
      <c r="M1610" s="157"/>
      <c r="T1610" s="158"/>
      <c r="AT1610" s="153" t="s">
        <v>207</v>
      </c>
      <c r="AU1610" s="153" t="s">
        <v>86</v>
      </c>
      <c r="AV1610" s="12" t="s">
        <v>86</v>
      </c>
      <c r="AW1610" s="12" t="s">
        <v>30</v>
      </c>
      <c r="AX1610" s="12" t="s">
        <v>73</v>
      </c>
      <c r="AY1610" s="153" t="s">
        <v>199</v>
      </c>
    </row>
    <row r="1611" spans="2:65" s="13" customFormat="1" ht="12">
      <c r="B1611" s="159"/>
      <c r="D1611" s="152" t="s">
        <v>207</v>
      </c>
      <c r="E1611" s="160" t="s">
        <v>1</v>
      </c>
      <c r="F1611" s="161" t="s">
        <v>209</v>
      </c>
      <c r="H1611" s="162">
        <v>336.25</v>
      </c>
      <c r="I1611" s="163"/>
      <c r="L1611" s="159"/>
      <c r="M1611" s="164"/>
      <c r="T1611" s="165"/>
      <c r="AT1611" s="160" t="s">
        <v>207</v>
      </c>
      <c r="AU1611" s="160" t="s">
        <v>86</v>
      </c>
      <c r="AV1611" s="13" t="s">
        <v>205</v>
      </c>
      <c r="AW1611" s="13" t="s">
        <v>30</v>
      </c>
      <c r="AX1611" s="13" t="s">
        <v>80</v>
      </c>
      <c r="AY1611" s="160" t="s">
        <v>199</v>
      </c>
    </row>
    <row r="1612" spans="2:65" s="1" customFormat="1" ht="24.25" customHeight="1">
      <c r="B1612" s="32"/>
      <c r="C1612" s="173" t="s">
        <v>2253</v>
      </c>
      <c r="D1612" s="173" t="s">
        <v>288</v>
      </c>
      <c r="E1612" s="174" t="s">
        <v>2254</v>
      </c>
      <c r="F1612" s="175" t="s">
        <v>2255</v>
      </c>
      <c r="G1612" s="176" t="s">
        <v>264</v>
      </c>
      <c r="H1612" s="177">
        <v>342.97500000000002</v>
      </c>
      <c r="I1612" s="178"/>
      <c r="J1612" s="179">
        <f>ROUND(I1612*H1612,2)</f>
        <v>0</v>
      </c>
      <c r="K1612" s="180"/>
      <c r="L1612" s="181"/>
      <c r="M1612" s="182" t="s">
        <v>1</v>
      </c>
      <c r="N1612" s="183" t="s">
        <v>39</v>
      </c>
      <c r="P1612" s="147">
        <f>O1612*H1612</f>
        <v>0</v>
      </c>
      <c r="Q1612" s="147">
        <v>1.2999999999999999E-2</v>
      </c>
      <c r="R1612" s="147">
        <f>Q1612*H1612</f>
        <v>4.4586750000000004</v>
      </c>
      <c r="S1612" s="147">
        <v>0</v>
      </c>
      <c r="T1612" s="148">
        <f>S1612*H1612</f>
        <v>0</v>
      </c>
      <c r="AR1612" s="149" t="s">
        <v>384</v>
      </c>
      <c r="AT1612" s="149" t="s">
        <v>288</v>
      </c>
      <c r="AU1612" s="149" t="s">
        <v>86</v>
      </c>
      <c r="AY1612" s="17" t="s">
        <v>199</v>
      </c>
      <c r="BE1612" s="150">
        <f>IF(N1612="základní",J1612,0)</f>
        <v>0</v>
      </c>
      <c r="BF1612" s="150">
        <f>IF(N1612="snížená",J1612,0)</f>
        <v>0</v>
      </c>
      <c r="BG1612" s="150">
        <f>IF(N1612="zákl. přenesená",J1612,0)</f>
        <v>0</v>
      </c>
      <c r="BH1612" s="150">
        <f>IF(N1612="sníž. přenesená",J1612,0)</f>
        <v>0</v>
      </c>
      <c r="BI1612" s="150">
        <f>IF(N1612="nulová",J1612,0)</f>
        <v>0</v>
      </c>
      <c r="BJ1612" s="17" t="s">
        <v>86</v>
      </c>
      <c r="BK1612" s="150">
        <f>ROUND(I1612*H1612,2)</f>
        <v>0</v>
      </c>
      <c r="BL1612" s="17" t="s">
        <v>298</v>
      </c>
      <c r="BM1612" s="149" t="s">
        <v>3767</v>
      </c>
    </row>
    <row r="1613" spans="2:65" s="12" customFormat="1" ht="12">
      <c r="B1613" s="151"/>
      <c r="D1613" s="152" t="s">
        <v>207</v>
      </c>
      <c r="E1613" s="153" t="s">
        <v>1</v>
      </c>
      <c r="F1613" s="154" t="s">
        <v>2257</v>
      </c>
      <c r="H1613" s="155">
        <v>342.97500000000002</v>
      </c>
      <c r="I1613" s="156"/>
      <c r="L1613" s="151"/>
      <c r="M1613" s="157"/>
      <c r="T1613" s="158"/>
      <c r="AT1613" s="153" t="s">
        <v>207</v>
      </c>
      <c r="AU1613" s="153" t="s">
        <v>86</v>
      </c>
      <c r="AV1613" s="12" t="s">
        <v>86</v>
      </c>
      <c r="AW1613" s="12" t="s">
        <v>30</v>
      </c>
      <c r="AX1613" s="12" t="s">
        <v>80</v>
      </c>
      <c r="AY1613" s="153" t="s">
        <v>199</v>
      </c>
    </row>
    <row r="1614" spans="2:65" s="1" customFormat="1" ht="24.25" customHeight="1">
      <c r="B1614" s="32"/>
      <c r="C1614" s="137" t="s">
        <v>2258</v>
      </c>
      <c r="D1614" s="137" t="s">
        <v>201</v>
      </c>
      <c r="E1614" s="138" t="s">
        <v>2259</v>
      </c>
      <c r="F1614" s="139" t="s">
        <v>2260</v>
      </c>
      <c r="G1614" s="140" t="s">
        <v>247</v>
      </c>
      <c r="H1614" s="141">
        <v>8.3810000000000002</v>
      </c>
      <c r="I1614" s="142"/>
      <c r="J1614" s="143">
        <f>ROUND(I1614*H1614,2)</f>
        <v>0</v>
      </c>
      <c r="K1614" s="144"/>
      <c r="L1614" s="32"/>
      <c r="M1614" s="145" t="s">
        <v>1</v>
      </c>
      <c r="N1614" s="146" t="s">
        <v>39</v>
      </c>
      <c r="P1614" s="147">
        <f>O1614*H1614</f>
        <v>0</v>
      </c>
      <c r="Q1614" s="147">
        <v>0</v>
      </c>
      <c r="R1614" s="147">
        <f>Q1614*H1614</f>
        <v>0</v>
      </c>
      <c r="S1614" s="147">
        <v>0</v>
      </c>
      <c r="T1614" s="148">
        <f>S1614*H1614</f>
        <v>0</v>
      </c>
      <c r="AR1614" s="149" t="s">
        <v>298</v>
      </c>
      <c r="AT1614" s="149" t="s">
        <v>201</v>
      </c>
      <c r="AU1614" s="149" t="s">
        <v>86</v>
      </c>
      <c r="AY1614" s="17" t="s">
        <v>199</v>
      </c>
      <c r="BE1614" s="150">
        <f>IF(N1614="základní",J1614,0)</f>
        <v>0</v>
      </c>
      <c r="BF1614" s="150">
        <f>IF(N1614="snížená",J1614,0)</f>
        <v>0</v>
      </c>
      <c r="BG1614" s="150">
        <f>IF(N1614="zákl. přenesená",J1614,0)</f>
        <v>0</v>
      </c>
      <c r="BH1614" s="150">
        <f>IF(N1614="sníž. přenesená",J1614,0)</f>
        <v>0</v>
      </c>
      <c r="BI1614" s="150">
        <f>IF(N1614="nulová",J1614,0)</f>
        <v>0</v>
      </c>
      <c r="BJ1614" s="17" t="s">
        <v>86</v>
      </c>
      <c r="BK1614" s="150">
        <f>ROUND(I1614*H1614,2)</f>
        <v>0</v>
      </c>
      <c r="BL1614" s="17" t="s">
        <v>298</v>
      </c>
      <c r="BM1614" s="149" t="s">
        <v>3768</v>
      </c>
    </row>
    <row r="1615" spans="2:65" s="11" customFormat="1" ht="23" customHeight="1">
      <c r="B1615" s="125"/>
      <c r="D1615" s="126" t="s">
        <v>72</v>
      </c>
      <c r="E1615" s="135" t="s">
        <v>2262</v>
      </c>
      <c r="F1615" s="135" t="s">
        <v>2263</v>
      </c>
      <c r="I1615" s="128"/>
      <c r="J1615" s="136">
        <f>BK1615</f>
        <v>0</v>
      </c>
      <c r="L1615" s="125"/>
      <c r="M1615" s="130"/>
      <c r="P1615" s="131">
        <f>SUM(P1616:P1678)</f>
        <v>0</v>
      </c>
      <c r="R1615" s="131">
        <f>SUM(R1616:R1678)</f>
        <v>1.7357940000000001</v>
      </c>
      <c r="T1615" s="132">
        <f>SUM(T1616:T1678)</f>
        <v>0</v>
      </c>
      <c r="AR1615" s="126" t="s">
        <v>86</v>
      </c>
      <c r="AT1615" s="133" t="s">
        <v>72</v>
      </c>
      <c r="AU1615" s="133" t="s">
        <v>80</v>
      </c>
      <c r="AY1615" s="126" t="s">
        <v>199</v>
      </c>
      <c r="BK1615" s="134">
        <f>SUM(BK1616:BK1678)</f>
        <v>0</v>
      </c>
    </row>
    <row r="1616" spans="2:65" s="1" customFormat="1" ht="21.75" customHeight="1">
      <c r="B1616" s="32"/>
      <c r="C1616" s="137" t="s">
        <v>2150</v>
      </c>
      <c r="D1616" s="137" t="s">
        <v>201</v>
      </c>
      <c r="E1616" s="138" t="s">
        <v>2265</v>
      </c>
      <c r="F1616" s="139" t="s">
        <v>2266</v>
      </c>
      <c r="G1616" s="140" t="s">
        <v>204</v>
      </c>
      <c r="H1616" s="141">
        <v>383</v>
      </c>
      <c r="I1616" s="142"/>
      <c r="J1616" s="143">
        <f>ROUND(I1616*H1616,2)</f>
        <v>0</v>
      </c>
      <c r="K1616" s="144"/>
      <c r="L1616" s="32"/>
      <c r="M1616" s="145" t="s">
        <v>1</v>
      </c>
      <c r="N1616" s="146" t="s">
        <v>39</v>
      </c>
      <c r="P1616" s="147">
        <f>O1616*H1616</f>
        <v>0</v>
      </c>
      <c r="Q1616" s="147">
        <v>0</v>
      </c>
      <c r="R1616" s="147">
        <f>Q1616*H1616</f>
        <v>0</v>
      </c>
      <c r="S1616" s="147">
        <v>0</v>
      </c>
      <c r="T1616" s="148">
        <f>S1616*H1616</f>
        <v>0</v>
      </c>
      <c r="AR1616" s="149" t="s">
        <v>205</v>
      </c>
      <c r="AT1616" s="149" t="s">
        <v>201</v>
      </c>
      <c r="AU1616" s="149" t="s">
        <v>86</v>
      </c>
      <c r="AY1616" s="17" t="s">
        <v>199</v>
      </c>
      <c r="BE1616" s="150">
        <f>IF(N1616="základní",J1616,0)</f>
        <v>0</v>
      </c>
      <c r="BF1616" s="150">
        <f>IF(N1616="snížená",J1616,0)</f>
        <v>0</v>
      </c>
      <c r="BG1616" s="150">
        <f>IF(N1616="zákl. přenesená",J1616,0)</f>
        <v>0</v>
      </c>
      <c r="BH1616" s="150">
        <f>IF(N1616="sníž. přenesená",J1616,0)</f>
        <v>0</v>
      </c>
      <c r="BI1616" s="150">
        <f>IF(N1616="nulová",J1616,0)</f>
        <v>0</v>
      </c>
      <c r="BJ1616" s="17" t="s">
        <v>86</v>
      </c>
      <c r="BK1616" s="150">
        <f>ROUND(I1616*H1616,2)</f>
        <v>0</v>
      </c>
      <c r="BL1616" s="17" t="s">
        <v>205</v>
      </c>
      <c r="BM1616" s="149" t="s">
        <v>3769</v>
      </c>
    </row>
    <row r="1617" spans="2:65" s="12" customFormat="1" ht="12">
      <c r="B1617" s="151"/>
      <c r="D1617" s="152" t="s">
        <v>207</v>
      </c>
      <c r="E1617" s="153" t="s">
        <v>1</v>
      </c>
      <c r="F1617" s="154" t="s">
        <v>2268</v>
      </c>
      <c r="H1617" s="155">
        <v>383</v>
      </c>
      <c r="I1617" s="156"/>
      <c r="L1617" s="151"/>
      <c r="M1617" s="157"/>
      <c r="T1617" s="158"/>
      <c r="AT1617" s="153" t="s">
        <v>207</v>
      </c>
      <c r="AU1617" s="153" t="s">
        <v>86</v>
      </c>
      <c r="AV1617" s="12" t="s">
        <v>86</v>
      </c>
      <c r="AW1617" s="12" t="s">
        <v>30</v>
      </c>
      <c r="AX1617" s="12" t="s">
        <v>73</v>
      </c>
      <c r="AY1617" s="153" t="s">
        <v>199</v>
      </c>
    </row>
    <row r="1618" spans="2:65" s="14" customFormat="1" ht="12">
      <c r="B1618" s="166"/>
      <c r="D1618" s="152" t="s">
        <v>207</v>
      </c>
      <c r="E1618" s="167" t="s">
        <v>1</v>
      </c>
      <c r="F1618" s="168" t="s">
        <v>2149</v>
      </c>
      <c r="H1618" s="169">
        <v>383</v>
      </c>
      <c r="I1618" s="170"/>
      <c r="L1618" s="166"/>
      <c r="M1618" s="171"/>
      <c r="T1618" s="172"/>
      <c r="AT1618" s="167" t="s">
        <v>207</v>
      </c>
      <c r="AU1618" s="167" t="s">
        <v>86</v>
      </c>
      <c r="AV1618" s="14" t="s">
        <v>223</v>
      </c>
      <c r="AW1618" s="14" t="s">
        <v>30</v>
      </c>
      <c r="AX1618" s="14" t="s">
        <v>73</v>
      </c>
      <c r="AY1618" s="167" t="s">
        <v>199</v>
      </c>
    </row>
    <row r="1619" spans="2:65" s="13" customFormat="1" ht="12">
      <c r="B1619" s="159"/>
      <c r="D1619" s="152" t="s">
        <v>207</v>
      </c>
      <c r="E1619" s="160" t="s">
        <v>1</v>
      </c>
      <c r="F1619" s="161" t="s">
        <v>209</v>
      </c>
      <c r="H1619" s="162">
        <v>383</v>
      </c>
      <c r="I1619" s="163"/>
      <c r="L1619" s="159"/>
      <c r="M1619" s="164"/>
      <c r="T1619" s="165"/>
      <c r="AT1619" s="160" t="s">
        <v>207</v>
      </c>
      <c r="AU1619" s="160" t="s">
        <v>86</v>
      </c>
      <c r="AV1619" s="13" t="s">
        <v>205</v>
      </c>
      <c r="AW1619" s="13" t="s">
        <v>30</v>
      </c>
      <c r="AX1619" s="13" t="s">
        <v>80</v>
      </c>
      <c r="AY1619" s="160" t="s">
        <v>199</v>
      </c>
    </row>
    <row r="1620" spans="2:65" s="1" customFormat="1" ht="33" customHeight="1">
      <c r="B1620" s="32"/>
      <c r="C1620" s="173" t="s">
        <v>2264</v>
      </c>
      <c r="D1620" s="173" t="s">
        <v>288</v>
      </c>
      <c r="E1620" s="174" t="s">
        <v>2270</v>
      </c>
      <c r="F1620" s="175" t="s">
        <v>2271</v>
      </c>
      <c r="G1620" s="176" t="s">
        <v>204</v>
      </c>
      <c r="H1620" s="177">
        <v>394.12799999999999</v>
      </c>
      <c r="I1620" s="178"/>
      <c r="J1620" s="179">
        <f>ROUND(I1620*H1620,2)</f>
        <v>0</v>
      </c>
      <c r="K1620" s="180"/>
      <c r="L1620" s="181"/>
      <c r="M1620" s="182" t="s">
        <v>1</v>
      </c>
      <c r="N1620" s="183" t="s">
        <v>39</v>
      </c>
      <c r="P1620" s="147">
        <f>O1620*H1620</f>
        <v>0</v>
      </c>
      <c r="Q1620" s="147">
        <v>5.0000000000000001E-4</v>
      </c>
      <c r="R1620" s="147">
        <f>Q1620*H1620</f>
        <v>0.19706399999999999</v>
      </c>
      <c r="S1620" s="147">
        <v>0</v>
      </c>
      <c r="T1620" s="148">
        <f>S1620*H1620</f>
        <v>0</v>
      </c>
      <c r="AR1620" s="149" t="s">
        <v>250</v>
      </c>
      <c r="AT1620" s="149" t="s">
        <v>288</v>
      </c>
      <c r="AU1620" s="149" t="s">
        <v>86</v>
      </c>
      <c r="AY1620" s="17" t="s">
        <v>199</v>
      </c>
      <c r="BE1620" s="150">
        <f>IF(N1620="základní",J1620,0)</f>
        <v>0</v>
      </c>
      <c r="BF1620" s="150">
        <f>IF(N1620="snížená",J1620,0)</f>
        <v>0</v>
      </c>
      <c r="BG1620" s="150">
        <f>IF(N1620="zákl. přenesená",J1620,0)</f>
        <v>0</v>
      </c>
      <c r="BH1620" s="150">
        <f>IF(N1620="sníž. přenesená",J1620,0)</f>
        <v>0</v>
      </c>
      <c r="BI1620" s="150">
        <f>IF(N1620="nulová",J1620,0)</f>
        <v>0</v>
      </c>
      <c r="BJ1620" s="17" t="s">
        <v>86</v>
      </c>
      <c r="BK1620" s="150">
        <f>ROUND(I1620*H1620,2)</f>
        <v>0</v>
      </c>
      <c r="BL1620" s="17" t="s">
        <v>205</v>
      </c>
      <c r="BM1620" s="149" t="s">
        <v>3770</v>
      </c>
    </row>
    <row r="1621" spans="2:65" s="12" customFormat="1" ht="12">
      <c r="B1621" s="151"/>
      <c r="D1621" s="152" t="s">
        <v>207</v>
      </c>
      <c r="F1621" s="154" t="s">
        <v>2273</v>
      </c>
      <c r="H1621" s="155">
        <v>394.12799999999999</v>
      </c>
      <c r="I1621" s="156"/>
      <c r="L1621" s="151"/>
      <c r="M1621" s="157"/>
      <c r="T1621" s="158"/>
      <c r="AT1621" s="153" t="s">
        <v>207</v>
      </c>
      <c r="AU1621" s="153" t="s">
        <v>86</v>
      </c>
      <c r="AV1621" s="12" t="s">
        <v>86</v>
      </c>
      <c r="AW1621" s="12" t="s">
        <v>4</v>
      </c>
      <c r="AX1621" s="12" t="s">
        <v>80</v>
      </c>
      <c r="AY1621" s="153" t="s">
        <v>199</v>
      </c>
    </row>
    <row r="1622" spans="2:65" s="1" customFormat="1" ht="24.25" customHeight="1">
      <c r="B1622" s="32"/>
      <c r="C1622" s="137" t="s">
        <v>2269</v>
      </c>
      <c r="D1622" s="137" t="s">
        <v>201</v>
      </c>
      <c r="E1622" s="138" t="s">
        <v>2275</v>
      </c>
      <c r="F1622" s="139" t="s">
        <v>2276</v>
      </c>
      <c r="G1622" s="140" t="s">
        <v>204</v>
      </c>
      <c r="H1622" s="141">
        <v>383</v>
      </c>
      <c r="I1622" s="142"/>
      <c r="J1622" s="143">
        <f>ROUND(I1622*H1622,2)</f>
        <v>0</v>
      </c>
      <c r="K1622" s="144"/>
      <c r="L1622" s="32"/>
      <c r="M1622" s="145" t="s">
        <v>1</v>
      </c>
      <c r="N1622" s="146" t="s">
        <v>39</v>
      </c>
      <c r="P1622" s="147">
        <f>O1622*H1622</f>
        <v>0</v>
      </c>
      <c r="Q1622" s="147">
        <v>2.7000000000000001E-3</v>
      </c>
      <c r="R1622" s="147">
        <f>Q1622*H1622</f>
        <v>1.0341</v>
      </c>
      <c r="S1622" s="147">
        <v>0</v>
      </c>
      <c r="T1622" s="148">
        <f>S1622*H1622</f>
        <v>0</v>
      </c>
      <c r="AR1622" s="149" t="s">
        <v>298</v>
      </c>
      <c r="AT1622" s="149" t="s">
        <v>201</v>
      </c>
      <c r="AU1622" s="149" t="s">
        <v>86</v>
      </c>
      <c r="AY1622" s="17" t="s">
        <v>199</v>
      </c>
      <c r="BE1622" s="150">
        <f>IF(N1622="základní",J1622,0)</f>
        <v>0</v>
      </c>
      <c r="BF1622" s="150">
        <f>IF(N1622="snížená",J1622,0)</f>
        <v>0</v>
      </c>
      <c r="BG1622" s="150">
        <f>IF(N1622="zákl. přenesená",J1622,0)</f>
        <v>0</v>
      </c>
      <c r="BH1622" s="150">
        <f>IF(N1622="sníž. přenesená",J1622,0)</f>
        <v>0</v>
      </c>
      <c r="BI1622" s="150">
        <f>IF(N1622="nulová",J1622,0)</f>
        <v>0</v>
      </c>
      <c r="BJ1622" s="17" t="s">
        <v>86</v>
      </c>
      <c r="BK1622" s="150">
        <f>ROUND(I1622*H1622,2)</f>
        <v>0</v>
      </c>
      <c r="BL1622" s="17" t="s">
        <v>298</v>
      </c>
      <c r="BM1622" s="149" t="s">
        <v>3771</v>
      </c>
    </row>
    <row r="1623" spans="2:65" s="12" customFormat="1" ht="12">
      <c r="B1623" s="151"/>
      <c r="D1623" s="152" t="s">
        <v>207</v>
      </c>
      <c r="E1623" s="153" t="s">
        <v>1</v>
      </c>
      <c r="F1623" s="154" t="s">
        <v>2268</v>
      </c>
      <c r="H1623" s="155">
        <v>383</v>
      </c>
      <c r="I1623" s="156"/>
      <c r="L1623" s="151"/>
      <c r="M1623" s="157"/>
      <c r="T1623" s="158"/>
      <c r="AT1623" s="153" t="s">
        <v>207</v>
      </c>
      <c r="AU1623" s="153" t="s">
        <v>86</v>
      </c>
      <c r="AV1623" s="12" t="s">
        <v>86</v>
      </c>
      <c r="AW1623" s="12" t="s">
        <v>30</v>
      </c>
      <c r="AX1623" s="12" t="s">
        <v>73</v>
      </c>
      <c r="AY1623" s="153" t="s">
        <v>199</v>
      </c>
    </row>
    <row r="1624" spans="2:65" s="13" customFormat="1" ht="12">
      <c r="B1624" s="159"/>
      <c r="D1624" s="152" t="s">
        <v>207</v>
      </c>
      <c r="E1624" s="160" t="s">
        <v>1</v>
      </c>
      <c r="F1624" s="161" t="s">
        <v>209</v>
      </c>
      <c r="H1624" s="162">
        <v>383</v>
      </c>
      <c r="I1624" s="163"/>
      <c r="L1624" s="159"/>
      <c r="M1624" s="164"/>
      <c r="T1624" s="165"/>
      <c r="AT1624" s="160" t="s">
        <v>207</v>
      </c>
      <c r="AU1624" s="160" t="s">
        <v>86</v>
      </c>
      <c r="AV1624" s="13" t="s">
        <v>205</v>
      </c>
      <c r="AW1624" s="13" t="s">
        <v>30</v>
      </c>
      <c r="AX1624" s="13" t="s">
        <v>80</v>
      </c>
      <c r="AY1624" s="160" t="s">
        <v>199</v>
      </c>
    </row>
    <row r="1625" spans="2:65" s="1" customFormat="1" ht="24.25" customHeight="1">
      <c r="B1625" s="32"/>
      <c r="C1625" s="137" t="s">
        <v>3772</v>
      </c>
      <c r="D1625" s="137" t="s">
        <v>201</v>
      </c>
      <c r="E1625" s="138" t="s">
        <v>2279</v>
      </c>
      <c r="F1625" s="139" t="s">
        <v>2280</v>
      </c>
      <c r="G1625" s="140" t="s">
        <v>296</v>
      </c>
      <c r="H1625" s="141">
        <v>1</v>
      </c>
      <c r="I1625" s="142"/>
      <c r="J1625" s="143">
        <f>ROUND(I1625*H1625,2)</f>
        <v>0</v>
      </c>
      <c r="K1625" s="144"/>
      <c r="L1625" s="32"/>
      <c r="M1625" s="145" t="s">
        <v>1</v>
      </c>
      <c r="N1625" s="146" t="s">
        <v>39</v>
      </c>
      <c r="P1625" s="147">
        <f>O1625*H1625</f>
        <v>0</v>
      </c>
      <c r="Q1625" s="147">
        <v>0</v>
      </c>
      <c r="R1625" s="147">
        <f>Q1625*H1625</f>
        <v>0</v>
      </c>
      <c r="S1625" s="147">
        <v>0</v>
      </c>
      <c r="T1625" s="148">
        <f>S1625*H1625</f>
        <v>0</v>
      </c>
      <c r="AR1625" s="149" t="s">
        <v>298</v>
      </c>
      <c r="AT1625" s="149" t="s">
        <v>201</v>
      </c>
      <c r="AU1625" s="149" t="s">
        <v>86</v>
      </c>
      <c r="AY1625" s="17" t="s">
        <v>199</v>
      </c>
      <c r="BE1625" s="150">
        <f>IF(N1625="základní",J1625,0)</f>
        <v>0</v>
      </c>
      <c r="BF1625" s="150">
        <f>IF(N1625="snížená",J1625,0)</f>
        <v>0</v>
      </c>
      <c r="BG1625" s="150">
        <f>IF(N1625="zákl. přenesená",J1625,0)</f>
        <v>0</v>
      </c>
      <c r="BH1625" s="150">
        <f>IF(N1625="sníž. přenesená",J1625,0)</f>
        <v>0</v>
      </c>
      <c r="BI1625" s="150">
        <f>IF(N1625="nulová",J1625,0)</f>
        <v>0</v>
      </c>
      <c r="BJ1625" s="17" t="s">
        <v>86</v>
      </c>
      <c r="BK1625" s="150">
        <f>ROUND(I1625*H1625,2)</f>
        <v>0</v>
      </c>
      <c r="BL1625" s="17" t="s">
        <v>298</v>
      </c>
      <c r="BM1625" s="149" t="s">
        <v>3773</v>
      </c>
    </row>
    <row r="1626" spans="2:65" s="1" customFormat="1" ht="21.75" customHeight="1">
      <c r="B1626" s="32"/>
      <c r="C1626" s="173" t="s">
        <v>3774</v>
      </c>
      <c r="D1626" s="173" t="s">
        <v>288</v>
      </c>
      <c r="E1626" s="174" t="s">
        <v>2283</v>
      </c>
      <c r="F1626" s="175" t="s">
        <v>2284</v>
      </c>
      <c r="G1626" s="176" t="s">
        <v>296</v>
      </c>
      <c r="H1626" s="177">
        <v>1</v>
      </c>
      <c r="I1626" s="178"/>
      <c r="J1626" s="179">
        <f>ROUND(I1626*H1626,2)</f>
        <v>0</v>
      </c>
      <c r="K1626" s="180"/>
      <c r="L1626" s="181"/>
      <c r="M1626" s="182" t="s">
        <v>1</v>
      </c>
      <c r="N1626" s="183" t="s">
        <v>39</v>
      </c>
      <c r="P1626" s="147">
        <f>O1626*H1626</f>
        <v>0</v>
      </c>
      <c r="Q1626" s="147">
        <v>1.4E-2</v>
      </c>
      <c r="R1626" s="147">
        <f>Q1626*H1626</f>
        <v>1.4E-2</v>
      </c>
      <c r="S1626" s="147">
        <v>0</v>
      </c>
      <c r="T1626" s="148">
        <f>S1626*H1626</f>
        <v>0</v>
      </c>
      <c r="AR1626" s="149" t="s">
        <v>384</v>
      </c>
      <c r="AT1626" s="149" t="s">
        <v>288</v>
      </c>
      <c r="AU1626" s="149" t="s">
        <v>86</v>
      </c>
      <c r="AY1626" s="17" t="s">
        <v>199</v>
      </c>
      <c r="BE1626" s="150">
        <f>IF(N1626="základní",J1626,0)</f>
        <v>0</v>
      </c>
      <c r="BF1626" s="150">
        <f>IF(N1626="snížená",J1626,0)</f>
        <v>0</v>
      </c>
      <c r="BG1626" s="150">
        <f>IF(N1626="zákl. přenesená",J1626,0)</f>
        <v>0</v>
      </c>
      <c r="BH1626" s="150">
        <f>IF(N1626="sníž. přenesená",J1626,0)</f>
        <v>0</v>
      </c>
      <c r="BI1626" s="150">
        <f>IF(N1626="nulová",J1626,0)</f>
        <v>0</v>
      </c>
      <c r="BJ1626" s="17" t="s">
        <v>86</v>
      </c>
      <c r="BK1626" s="150">
        <f>ROUND(I1626*H1626,2)</f>
        <v>0</v>
      </c>
      <c r="BL1626" s="17" t="s">
        <v>298</v>
      </c>
      <c r="BM1626" s="149" t="s">
        <v>3775</v>
      </c>
    </row>
    <row r="1627" spans="2:65" s="1" customFormat="1" ht="24.25" customHeight="1">
      <c r="B1627" s="32"/>
      <c r="C1627" s="137" t="s">
        <v>3776</v>
      </c>
      <c r="D1627" s="137" t="s">
        <v>201</v>
      </c>
      <c r="E1627" s="138" t="s">
        <v>2287</v>
      </c>
      <c r="F1627" s="139" t="s">
        <v>2288</v>
      </c>
      <c r="G1627" s="140" t="s">
        <v>264</v>
      </c>
      <c r="H1627" s="141">
        <v>47.6</v>
      </c>
      <c r="I1627" s="142"/>
      <c r="J1627" s="143">
        <f>ROUND(I1627*H1627,2)</f>
        <v>0</v>
      </c>
      <c r="K1627" s="144"/>
      <c r="L1627" s="32"/>
      <c r="M1627" s="145" t="s">
        <v>1</v>
      </c>
      <c r="N1627" s="146" t="s">
        <v>39</v>
      </c>
      <c r="P1627" s="147">
        <f>O1627*H1627</f>
        <v>0</v>
      </c>
      <c r="Q1627" s="147">
        <v>2.97E-3</v>
      </c>
      <c r="R1627" s="147">
        <f>Q1627*H1627</f>
        <v>0.141372</v>
      </c>
      <c r="S1627" s="147">
        <v>0</v>
      </c>
      <c r="T1627" s="148">
        <f>S1627*H1627</f>
        <v>0</v>
      </c>
      <c r="AR1627" s="149" t="s">
        <v>298</v>
      </c>
      <c r="AT1627" s="149" t="s">
        <v>201</v>
      </c>
      <c r="AU1627" s="149" t="s">
        <v>86</v>
      </c>
      <c r="AY1627" s="17" t="s">
        <v>199</v>
      </c>
      <c r="BE1627" s="150">
        <f>IF(N1627="základní",J1627,0)</f>
        <v>0</v>
      </c>
      <c r="BF1627" s="150">
        <f>IF(N1627="snížená",J1627,0)</f>
        <v>0</v>
      </c>
      <c r="BG1627" s="150">
        <f>IF(N1627="zákl. přenesená",J1627,0)</f>
        <v>0</v>
      </c>
      <c r="BH1627" s="150">
        <f>IF(N1627="sníž. přenesená",J1627,0)</f>
        <v>0</v>
      </c>
      <c r="BI1627" s="150">
        <f>IF(N1627="nulová",J1627,0)</f>
        <v>0</v>
      </c>
      <c r="BJ1627" s="17" t="s">
        <v>86</v>
      </c>
      <c r="BK1627" s="150">
        <f>ROUND(I1627*H1627,2)</f>
        <v>0</v>
      </c>
      <c r="BL1627" s="17" t="s">
        <v>298</v>
      </c>
      <c r="BM1627" s="149" t="s">
        <v>3777</v>
      </c>
    </row>
    <row r="1628" spans="2:65" s="12" customFormat="1" ht="12">
      <c r="B1628" s="151"/>
      <c r="D1628" s="152" t="s">
        <v>207</v>
      </c>
      <c r="E1628" s="153" t="s">
        <v>1</v>
      </c>
      <c r="F1628" s="154" t="s">
        <v>2290</v>
      </c>
      <c r="H1628" s="155">
        <v>47.6</v>
      </c>
      <c r="I1628" s="156"/>
      <c r="L1628" s="151"/>
      <c r="M1628" s="157"/>
      <c r="T1628" s="158"/>
      <c r="AT1628" s="153" t="s">
        <v>207</v>
      </c>
      <c r="AU1628" s="153" t="s">
        <v>86</v>
      </c>
      <c r="AV1628" s="12" t="s">
        <v>86</v>
      </c>
      <c r="AW1628" s="12" t="s">
        <v>30</v>
      </c>
      <c r="AX1628" s="12" t="s">
        <v>73</v>
      </c>
      <c r="AY1628" s="153" t="s">
        <v>199</v>
      </c>
    </row>
    <row r="1629" spans="2:65" s="13" customFormat="1" ht="12">
      <c r="B1629" s="159"/>
      <c r="D1629" s="152" t="s">
        <v>207</v>
      </c>
      <c r="E1629" s="160" t="s">
        <v>1</v>
      </c>
      <c r="F1629" s="161" t="s">
        <v>209</v>
      </c>
      <c r="H1629" s="162">
        <v>47.6</v>
      </c>
      <c r="I1629" s="163"/>
      <c r="L1629" s="159"/>
      <c r="M1629" s="164"/>
      <c r="T1629" s="165"/>
      <c r="AT1629" s="160" t="s">
        <v>207</v>
      </c>
      <c r="AU1629" s="160" t="s">
        <v>86</v>
      </c>
      <c r="AV1629" s="13" t="s">
        <v>205</v>
      </c>
      <c r="AW1629" s="13" t="s">
        <v>30</v>
      </c>
      <c r="AX1629" s="13" t="s">
        <v>80</v>
      </c>
      <c r="AY1629" s="160" t="s">
        <v>199</v>
      </c>
    </row>
    <row r="1630" spans="2:65" s="1" customFormat="1" ht="24.25" customHeight="1">
      <c r="B1630" s="32"/>
      <c r="C1630" s="137" t="s">
        <v>2274</v>
      </c>
      <c r="D1630" s="137" t="s">
        <v>201</v>
      </c>
      <c r="E1630" s="138" t="s">
        <v>2292</v>
      </c>
      <c r="F1630" s="139" t="s">
        <v>2293</v>
      </c>
      <c r="G1630" s="140" t="s">
        <v>264</v>
      </c>
      <c r="H1630" s="141">
        <v>26.5</v>
      </c>
      <c r="I1630" s="142"/>
      <c r="J1630" s="143">
        <f>ROUND(I1630*H1630,2)</f>
        <v>0</v>
      </c>
      <c r="K1630" s="144"/>
      <c r="L1630" s="32"/>
      <c r="M1630" s="145" t="s">
        <v>1</v>
      </c>
      <c r="N1630" s="146" t="s">
        <v>39</v>
      </c>
      <c r="P1630" s="147">
        <f>O1630*H1630</f>
        <v>0</v>
      </c>
      <c r="Q1630" s="147">
        <v>1.2700000000000001E-3</v>
      </c>
      <c r="R1630" s="147">
        <f>Q1630*H1630</f>
        <v>3.3655000000000004E-2</v>
      </c>
      <c r="S1630" s="147">
        <v>0</v>
      </c>
      <c r="T1630" s="148">
        <f>S1630*H1630</f>
        <v>0</v>
      </c>
      <c r="AR1630" s="149" t="s">
        <v>298</v>
      </c>
      <c r="AT1630" s="149" t="s">
        <v>201</v>
      </c>
      <c r="AU1630" s="149" t="s">
        <v>86</v>
      </c>
      <c r="AY1630" s="17" t="s">
        <v>199</v>
      </c>
      <c r="BE1630" s="150">
        <f>IF(N1630="základní",J1630,0)</f>
        <v>0</v>
      </c>
      <c r="BF1630" s="150">
        <f>IF(N1630="snížená",J1630,0)</f>
        <v>0</v>
      </c>
      <c r="BG1630" s="150">
        <f>IF(N1630="zákl. přenesená",J1630,0)</f>
        <v>0</v>
      </c>
      <c r="BH1630" s="150">
        <f>IF(N1630="sníž. přenesená",J1630,0)</f>
        <v>0</v>
      </c>
      <c r="BI1630" s="150">
        <f>IF(N1630="nulová",J1630,0)</f>
        <v>0</v>
      </c>
      <c r="BJ1630" s="17" t="s">
        <v>86</v>
      </c>
      <c r="BK1630" s="150">
        <f>ROUND(I1630*H1630,2)</f>
        <v>0</v>
      </c>
      <c r="BL1630" s="17" t="s">
        <v>298</v>
      </c>
      <c r="BM1630" s="149" t="s">
        <v>3778</v>
      </c>
    </row>
    <row r="1631" spans="2:65" s="12" customFormat="1" ht="12">
      <c r="B1631" s="151"/>
      <c r="D1631" s="152" t="s">
        <v>207</v>
      </c>
      <c r="E1631" s="153" t="s">
        <v>1</v>
      </c>
      <c r="F1631" s="154" t="s">
        <v>2295</v>
      </c>
      <c r="H1631" s="155">
        <v>26.5</v>
      </c>
      <c r="I1631" s="156"/>
      <c r="L1631" s="151"/>
      <c r="M1631" s="157"/>
      <c r="T1631" s="158"/>
      <c r="AT1631" s="153" t="s">
        <v>207</v>
      </c>
      <c r="AU1631" s="153" t="s">
        <v>86</v>
      </c>
      <c r="AV1631" s="12" t="s">
        <v>86</v>
      </c>
      <c r="AW1631" s="12" t="s">
        <v>30</v>
      </c>
      <c r="AX1631" s="12" t="s">
        <v>73</v>
      </c>
      <c r="AY1631" s="153" t="s">
        <v>199</v>
      </c>
    </row>
    <row r="1632" spans="2:65" s="13" customFormat="1" ht="12">
      <c r="B1632" s="159"/>
      <c r="D1632" s="152" t="s">
        <v>207</v>
      </c>
      <c r="E1632" s="160" t="s">
        <v>1</v>
      </c>
      <c r="F1632" s="161" t="s">
        <v>209</v>
      </c>
      <c r="H1632" s="162">
        <v>26.5</v>
      </c>
      <c r="I1632" s="163"/>
      <c r="L1632" s="159"/>
      <c r="M1632" s="164"/>
      <c r="T1632" s="165"/>
      <c r="AT1632" s="160" t="s">
        <v>207</v>
      </c>
      <c r="AU1632" s="160" t="s">
        <v>86</v>
      </c>
      <c r="AV1632" s="13" t="s">
        <v>205</v>
      </c>
      <c r="AW1632" s="13" t="s">
        <v>30</v>
      </c>
      <c r="AX1632" s="13" t="s">
        <v>80</v>
      </c>
      <c r="AY1632" s="160" t="s">
        <v>199</v>
      </c>
    </row>
    <row r="1633" spans="2:65" s="1" customFormat="1" ht="24.25" customHeight="1">
      <c r="B1633" s="32"/>
      <c r="C1633" s="137" t="s">
        <v>2278</v>
      </c>
      <c r="D1633" s="137" t="s">
        <v>201</v>
      </c>
      <c r="E1633" s="138" t="s">
        <v>2297</v>
      </c>
      <c r="F1633" s="139" t="s">
        <v>2298</v>
      </c>
      <c r="G1633" s="140" t="s">
        <v>264</v>
      </c>
      <c r="H1633" s="141">
        <v>32</v>
      </c>
      <c r="I1633" s="142"/>
      <c r="J1633" s="143">
        <f>ROUND(I1633*H1633,2)</f>
        <v>0</v>
      </c>
      <c r="K1633" s="144"/>
      <c r="L1633" s="32"/>
      <c r="M1633" s="145" t="s">
        <v>1</v>
      </c>
      <c r="N1633" s="146" t="s">
        <v>39</v>
      </c>
      <c r="P1633" s="147">
        <f>O1633*H1633</f>
        <v>0</v>
      </c>
      <c r="Q1633" s="147">
        <v>5.9000000000000003E-4</v>
      </c>
      <c r="R1633" s="147">
        <f>Q1633*H1633</f>
        <v>1.8880000000000001E-2</v>
      </c>
      <c r="S1633" s="147">
        <v>0</v>
      </c>
      <c r="T1633" s="148">
        <f>S1633*H1633</f>
        <v>0</v>
      </c>
      <c r="AR1633" s="149" t="s">
        <v>298</v>
      </c>
      <c r="AT1633" s="149" t="s">
        <v>201</v>
      </c>
      <c r="AU1633" s="149" t="s">
        <v>86</v>
      </c>
      <c r="AY1633" s="17" t="s">
        <v>199</v>
      </c>
      <c r="BE1633" s="150">
        <f>IF(N1633="základní",J1633,0)</f>
        <v>0</v>
      </c>
      <c r="BF1633" s="150">
        <f>IF(N1633="snížená",J1633,0)</f>
        <v>0</v>
      </c>
      <c r="BG1633" s="150">
        <f>IF(N1633="zákl. přenesená",J1633,0)</f>
        <v>0</v>
      </c>
      <c r="BH1633" s="150">
        <f>IF(N1633="sníž. přenesená",J1633,0)</f>
        <v>0</v>
      </c>
      <c r="BI1633" s="150">
        <f>IF(N1633="nulová",J1633,0)</f>
        <v>0</v>
      </c>
      <c r="BJ1633" s="17" t="s">
        <v>86</v>
      </c>
      <c r="BK1633" s="150">
        <f>ROUND(I1633*H1633,2)</f>
        <v>0</v>
      </c>
      <c r="BL1633" s="17" t="s">
        <v>298</v>
      </c>
      <c r="BM1633" s="149" t="s">
        <v>3779</v>
      </c>
    </row>
    <row r="1634" spans="2:65" s="12" customFormat="1" ht="12">
      <c r="B1634" s="151"/>
      <c r="D1634" s="152" t="s">
        <v>207</v>
      </c>
      <c r="E1634" s="153" t="s">
        <v>1</v>
      </c>
      <c r="F1634" s="154" t="s">
        <v>2300</v>
      </c>
      <c r="H1634" s="155">
        <v>32</v>
      </c>
      <c r="I1634" s="156"/>
      <c r="L1634" s="151"/>
      <c r="M1634" s="157"/>
      <c r="T1634" s="158"/>
      <c r="AT1634" s="153" t="s">
        <v>207</v>
      </c>
      <c r="AU1634" s="153" t="s">
        <v>86</v>
      </c>
      <c r="AV1634" s="12" t="s">
        <v>86</v>
      </c>
      <c r="AW1634" s="12" t="s">
        <v>30</v>
      </c>
      <c r="AX1634" s="12" t="s">
        <v>73</v>
      </c>
      <c r="AY1634" s="153" t="s">
        <v>199</v>
      </c>
    </row>
    <row r="1635" spans="2:65" s="13" customFormat="1" ht="12">
      <c r="B1635" s="159"/>
      <c r="D1635" s="152" t="s">
        <v>207</v>
      </c>
      <c r="E1635" s="160" t="s">
        <v>1</v>
      </c>
      <c r="F1635" s="161" t="s">
        <v>209</v>
      </c>
      <c r="H1635" s="162">
        <v>32</v>
      </c>
      <c r="I1635" s="163"/>
      <c r="L1635" s="159"/>
      <c r="M1635" s="164"/>
      <c r="T1635" s="165"/>
      <c r="AT1635" s="160" t="s">
        <v>207</v>
      </c>
      <c r="AU1635" s="160" t="s">
        <v>86</v>
      </c>
      <c r="AV1635" s="13" t="s">
        <v>205</v>
      </c>
      <c r="AW1635" s="13" t="s">
        <v>30</v>
      </c>
      <c r="AX1635" s="13" t="s">
        <v>80</v>
      </c>
      <c r="AY1635" s="160" t="s">
        <v>199</v>
      </c>
    </row>
    <row r="1636" spans="2:65" s="1" customFormat="1" ht="24.25" customHeight="1">
      <c r="B1636" s="32"/>
      <c r="C1636" s="137" t="s">
        <v>2282</v>
      </c>
      <c r="D1636" s="137" t="s">
        <v>201</v>
      </c>
      <c r="E1636" s="138" t="s">
        <v>2302</v>
      </c>
      <c r="F1636" s="139" t="s">
        <v>2303</v>
      </c>
      <c r="G1636" s="140" t="s">
        <v>264</v>
      </c>
      <c r="H1636" s="141">
        <v>45</v>
      </c>
      <c r="I1636" s="142"/>
      <c r="J1636" s="143">
        <f>ROUND(I1636*H1636,2)</f>
        <v>0</v>
      </c>
      <c r="K1636" s="144"/>
      <c r="L1636" s="32"/>
      <c r="M1636" s="145" t="s">
        <v>1</v>
      </c>
      <c r="N1636" s="146" t="s">
        <v>39</v>
      </c>
      <c r="P1636" s="147">
        <f>O1636*H1636</f>
        <v>0</v>
      </c>
      <c r="Q1636" s="147">
        <v>4.6000000000000001E-4</v>
      </c>
      <c r="R1636" s="147">
        <f>Q1636*H1636</f>
        <v>2.07E-2</v>
      </c>
      <c r="S1636" s="147">
        <v>0</v>
      </c>
      <c r="T1636" s="148">
        <f>S1636*H1636</f>
        <v>0</v>
      </c>
      <c r="AR1636" s="149" t="s">
        <v>298</v>
      </c>
      <c r="AT1636" s="149" t="s">
        <v>201</v>
      </c>
      <c r="AU1636" s="149" t="s">
        <v>86</v>
      </c>
      <c r="AY1636" s="17" t="s">
        <v>199</v>
      </c>
      <c r="BE1636" s="150">
        <f>IF(N1636="základní",J1636,0)</f>
        <v>0</v>
      </c>
      <c r="BF1636" s="150">
        <f>IF(N1636="snížená",J1636,0)</f>
        <v>0</v>
      </c>
      <c r="BG1636" s="150">
        <f>IF(N1636="zákl. přenesená",J1636,0)</f>
        <v>0</v>
      </c>
      <c r="BH1636" s="150">
        <f>IF(N1636="sníž. přenesená",J1636,0)</f>
        <v>0</v>
      </c>
      <c r="BI1636" s="150">
        <f>IF(N1636="nulová",J1636,0)</f>
        <v>0</v>
      </c>
      <c r="BJ1636" s="17" t="s">
        <v>86</v>
      </c>
      <c r="BK1636" s="150">
        <f>ROUND(I1636*H1636,2)</f>
        <v>0</v>
      </c>
      <c r="BL1636" s="17" t="s">
        <v>298</v>
      </c>
      <c r="BM1636" s="149" t="s">
        <v>3780</v>
      </c>
    </row>
    <row r="1637" spans="2:65" s="12" customFormat="1" ht="12">
      <c r="B1637" s="151"/>
      <c r="D1637" s="152" t="s">
        <v>207</v>
      </c>
      <c r="E1637" s="153" t="s">
        <v>1</v>
      </c>
      <c r="F1637" s="154" t="s">
        <v>2305</v>
      </c>
      <c r="H1637" s="155">
        <v>45</v>
      </c>
      <c r="I1637" s="156"/>
      <c r="L1637" s="151"/>
      <c r="M1637" s="157"/>
      <c r="T1637" s="158"/>
      <c r="AT1637" s="153" t="s">
        <v>207</v>
      </c>
      <c r="AU1637" s="153" t="s">
        <v>86</v>
      </c>
      <c r="AV1637" s="12" t="s">
        <v>86</v>
      </c>
      <c r="AW1637" s="12" t="s">
        <v>30</v>
      </c>
      <c r="AX1637" s="12" t="s">
        <v>73</v>
      </c>
      <c r="AY1637" s="153" t="s">
        <v>199</v>
      </c>
    </row>
    <row r="1638" spans="2:65" s="13" customFormat="1" ht="12">
      <c r="B1638" s="159"/>
      <c r="D1638" s="152" t="s">
        <v>207</v>
      </c>
      <c r="E1638" s="160" t="s">
        <v>1</v>
      </c>
      <c r="F1638" s="161" t="s">
        <v>209</v>
      </c>
      <c r="H1638" s="162">
        <v>45</v>
      </c>
      <c r="I1638" s="163"/>
      <c r="L1638" s="159"/>
      <c r="M1638" s="164"/>
      <c r="T1638" s="165"/>
      <c r="AT1638" s="160" t="s">
        <v>207</v>
      </c>
      <c r="AU1638" s="160" t="s">
        <v>86</v>
      </c>
      <c r="AV1638" s="13" t="s">
        <v>205</v>
      </c>
      <c r="AW1638" s="13" t="s">
        <v>30</v>
      </c>
      <c r="AX1638" s="13" t="s">
        <v>80</v>
      </c>
      <c r="AY1638" s="160" t="s">
        <v>199</v>
      </c>
    </row>
    <row r="1639" spans="2:65" s="1" customFormat="1" ht="24.25" customHeight="1">
      <c r="B1639" s="32"/>
      <c r="C1639" s="137" t="s">
        <v>2346</v>
      </c>
      <c r="D1639" s="137" t="s">
        <v>201</v>
      </c>
      <c r="E1639" s="138" t="s">
        <v>2307</v>
      </c>
      <c r="F1639" s="139" t="s">
        <v>2308</v>
      </c>
      <c r="G1639" s="140" t="s">
        <v>264</v>
      </c>
      <c r="H1639" s="141">
        <v>7.7</v>
      </c>
      <c r="I1639" s="142"/>
      <c r="J1639" s="143">
        <f>ROUND(I1639*H1639,2)</f>
        <v>0</v>
      </c>
      <c r="K1639" s="144"/>
      <c r="L1639" s="32"/>
      <c r="M1639" s="145" t="s">
        <v>1</v>
      </c>
      <c r="N1639" s="146" t="s">
        <v>39</v>
      </c>
      <c r="P1639" s="147">
        <f>O1639*H1639</f>
        <v>0</v>
      </c>
      <c r="Q1639" s="147">
        <v>1.56E-3</v>
      </c>
      <c r="R1639" s="147">
        <f>Q1639*H1639</f>
        <v>1.2012E-2</v>
      </c>
      <c r="S1639" s="147">
        <v>0</v>
      </c>
      <c r="T1639" s="148">
        <f>S1639*H1639</f>
        <v>0</v>
      </c>
      <c r="AR1639" s="149" t="s">
        <v>298</v>
      </c>
      <c r="AT1639" s="149" t="s">
        <v>201</v>
      </c>
      <c r="AU1639" s="149" t="s">
        <v>86</v>
      </c>
      <c r="AY1639" s="17" t="s">
        <v>199</v>
      </c>
      <c r="BE1639" s="150">
        <f>IF(N1639="základní",J1639,0)</f>
        <v>0</v>
      </c>
      <c r="BF1639" s="150">
        <f>IF(N1639="snížená",J1639,0)</f>
        <v>0</v>
      </c>
      <c r="BG1639" s="150">
        <f>IF(N1639="zákl. přenesená",J1639,0)</f>
        <v>0</v>
      </c>
      <c r="BH1639" s="150">
        <f>IF(N1639="sníž. přenesená",J1639,0)</f>
        <v>0</v>
      </c>
      <c r="BI1639" s="150">
        <f>IF(N1639="nulová",J1639,0)</f>
        <v>0</v>
      </c>
      <c r="BJ1639" s="17" t="s">
        <v>86</v>
      </c>
      <c r="BK1639" s="150">
        <f>ROUND(I1639*H1639,2)</f>
        <v>0</v>
      </c>
      <c r="BL1639" s="17" t="s">
        <v>298</v>
      </c>
      <c r="BM1639" s="149" t="s">
        <v>3781</v>
      </c>
    </row>
    <row r="1640" spans="2:65" s="12" customFormat="1" ht="12">
      <c r="B1640" s="151"/>
      <c r="D1640" s="152" t="s">
        <v>207</v>
      </c>
      <c r="E1640" s="153" t="s">
        <v>1</v>
      </c>
      <c r="F1640" s="154" t="s">
        <v>2310</v>
      </c>
      <c r="H1640" s="155">
        <v>7.7</v>
      </c>
      <c r="I1640" s="156"/>
      <c r="L1640" s="151"/>
      <c r="M1640" s="157"/>
      <c r="T1640" s="158"/>
      <c r="AT1640" s="153" t="s">
        <v>207</v>
      </c>
      <c r="AU1640" s="153" t="s">
        <v>86</v>
      </c>
      <c r="AV1640" s="12" t="s">
        <v>86</v>
      </c>
      <c r="AW1640" s="12" t="s">
        <v>30</v>
      </c>
      <c r="AX1640" s="12" t="s">
        <v>73</v>
      </c>
      <c r="AY1640" s="153" t="s">
        <v>199</v>
      </c>
    </row>
    <row r="1641" spans="2:65" s="13" customFormat="1" ht="12">
      <c r="B1641" s="159"/>
      <c r="D1641" s="152" t="s">
        <v>207</v>
      </c>
      <c r="E1641" s="160" t="s">
        <v>1</v>
      </c>
      <c r="F1641" s="161" t="s">
        <v>209</v>
      </c>
      <c r="H1641" s="162">
        <v>7.7</v>
      </c>
      <c r="I1641" s="163"/>
      <c r="L1641" s="159"/>
      <c r="M1641" s="164"/>
      <c r="T1641" s="165"/>
      <c r="AT1641" s="160" t="s">
        <v>207</v>
      </c>
      <c r="AU1641" s="160" t="s">
        <v>86</v>
      </c>
      <c r="AV1641" s="13" t="s">
        <v>205</v>
      </c>
      <c r="AW1641" s="13" t="s">
        <v>30</v>
      </c>
      <c r="AX1641" s="13" t="s">
        <v>80</v>
      </c>
      <c r="AY1641" s="160" t="s">
        <v>199</v>
      </c>
    </row>
    <row r="1642" spans="2:65" s="1" customFormat="1" ht="24.25" customHeight="1">
      <c r="B1642" s="32"/>
      <c r="C1642" s="137" t="s">
        <v>2296</v>
      </c>
      <c r="D1642" s="137" t="s">
        <v>201</v>
      </c>
      <c r="E1642" s="138" t="s">
        <v>2312</v>
      </c>
      <c r="F1642" s="139" t="s">
        <v>2313</v>
      </c>
      <c r="G1642" s="140" t="s">
        <v>264</v>
      </c>
      <c r="H1642" s="141">
        <v>52.5</v>
      </c>
      <c r="I1642" s="142"/>
      <c r="J1642" s="143">
        <f>ROUND(I1642*H1642,2)</f>
        <v>0</v>
      </c>
      <c r="K1642" s="144"/>
      <c r="L1642" s="32"/>
      <c r="M1642" s="145" t="s">
        <v>1</v>
      </c>
      <c r="N1642" s="146" t="s">
        <v>39</v>
      </c>
      <c r="P1642" s="147">
        <f>O1642*H1642</f>
        <v>0</v>
      </c>
      <c r="Q1642" s="147">
        <v>2.8300000000000001E-3</v>
      </c>
      <c r="R1642" s="147">
        <f>Q1642*H1642</f>
        <v>0.14857500000000001</v>
      </c>
      <c r="S1642" s="147">
        <v>0</v>
      </c>
      <c r="T1642" s="148">
        <f>S1642*H1642</f>
        <v>0</v>
      </c>
      <c r="AR1642" s="149" t="s">
        <v>298</v>
      </c>
      <c r="AT1642" s="149" t="s">
        <v>201</v>
      </c>
      <c r="AU1642" s="149" t="s">
        <v>86</v>
      </c>
      <c r="AY1642" s="17" t="s">
        <v>199</v>
      </c>
      <c r="BE1642" s="150">
        <f>IF(N1642="základní",J1642,0)</f>
        <v>0</v>
      </c>
      <c r="BF1642" s="150">
        <f>IF(N1642="snížená",J1642,0)</f>
        <v>0</v>
      </c>
      <c r="BG1642" s="150">
        <f>IF(N1642="zákl. přenesená",J1642,0)</f>
        <v>0</v>
      </c>
      <c r="BH1642" s="150">
        <f>IF(N1642="sníž. přenesená",J1642,0)</f>
        <v>0</v>
      </c>
      <c r="BI1642" s="150">
        <f>IF(N1642="nulová",J1642,0)</f>
        <v>0</v>
      </c>
      <c r="BJ1642" s="17" t="s">
        <v>86</v>
      </c>
      <c r="BK1642" s="150">
        <f>ROUND(I1642*H1642,2)</f>
        <v>0</v>
      </c>
      <c r="BL1642" s="17" t="s">
        <v>298</v>
      </c>
      <c r="BM1642" s="149" t="s">
        <v>3782</v>
      </c>
    </row>
    <row r="1643" spans="2:65" s="12" customFormat="1" ht="12">
      <c r="B1643" s="151"/>
      <c r="D1643" s="152" t="s">
        <v>207</v>
      </c>
      <c r="E1643" s="153" t="s">
        <v>1</v>
      </c>
      <c r="F1643" s="154" t="s">
        <v>2315</v>
      </c>
      <c r="H1643" s="155">
        <v>52.5</v>
      </c>
      <c r="I1643" s="156"/>
      <c r="L1643" s="151"/>
      <c r="M1643" s="157"/>
      <c r="T1643" s="158"/>
      <c r="AT1643" s="153" t="s">
        <v>207</v>
      </c>
      <c r="AU1643" s="153" t="s">
        <v>86</v>
      </c>
      <c r="AV1643" s="12" t="s">
        <v>86</v>
      </c>
      <c r="AW1643" s="12" t="s">
        <v>30</v>
      </c>
      <c r="AX1643" s="12" t="s">
        <v>73</v>
      </c>
      <c r="AY1643" s="153" t="s">
        <v>199</v>
      </c>
    </row>
    <row r="1644" spans="2:65" s="13" customFormat="1" ht="12">
      <c r="B1644" s="159"/>
      <c r="D1644" s="152" t="s">
        <v>207</v>
      </c>
      <c r="E1644" s="160" t="s">
        <v>1</v>
      </c>
      <c r="F1644" s="161" t="s">
        <v>209</v>
      </c>
      <c r="H1644" s="162">
        <v>52.5</v>
      </c>
      <c r="I1644" s="163"/>
      <c r="L1644" s="159"/>
      <c r="M1644" s="164"/>
      <c r="T1644" s="165"/>
      <c r="AT1644" s="160" t="s">
        <v>207</v>
      </c>
      <c r="AU1644" s="160" t="s">
        <v>86</v>
      </c>
      <c r="AV1644" s="13" t="s">
        <v>205</v>
      </c>
      <c r="AW1644" s="13" t="s">
        <v>30</v>
      </c>
      <c r="AX1644" s="13" t="s">
        <v>80</v>
      </c>
      <c r="AY1644" s="160" t="s">
        <v>199</v>
      </c>
    </row>
    <row r="1645" spans="2:65" s="1" customFormat="1" ht="24.25" customHeight="1">
      <c r="B1645" s="32"/>
      <c r="C1645" s="137" t="s">
        <v>2380</v>
      </c>
      <c r="D1645" s="137" t="s">
        <v>201</v>
      </c>
      <c r="E1645" s="138" t="s">
        <v>2317</v>
      </c>
      <c r="F1645" s="139" t="s">
        <v>2318</v>
      </c>
      <c r="G1645" s="140" t="s">
        <v>264</v>
      </c>
      <c r="H1645" s="141">
        <v>12</v>
      </c>
      <c r="I1645" s="142"/>
      <c r="J1645" s="143">
        <f>ROUND(I1645*H1645,2)</f>
        <v>0</v>
      </c>
      <c r="K1645" s="144"/>
      <c r="L1645" s="32"/>
      <c r="M1645" s="145" t="s">
        <v>1</v>
      </c>
      <c r="N1645" s="146" t="s">
        <v>39</v>
      </c>
      <c r="P1645" s="147">
        <f>O1645*H1645</f>
        <v>0</v>
      </c>
      <c r="Q1645" s="147">
        <v>1.5E-3</v>
      </c>
      <c r="R1645" s="147">
        <f>Q1645*H1645</f>
        <v>1.8000000000000002E-2</v>
      </c>
      <c r="S1645" s="147">
        <v>0</v>
      </c>
      <c r="T1645" s="148">
        <f>S1645*H1645</f>
        <v>0</v>
      </c>
      <c r="AR1645" s="149" t="s">
        <v>298</v>
      </c>
      <c r="AT1645" s="149" t="s">
        <v>201</v>
      </c>
      <c r="AU1645" s="149" t="s">
        <v>86</v>
      </c>
      <c r="AY1645" s="17" t="s">
        <v>199</v>
      </c>
      <c r="BE1645" s="150">
        <f>IF(N1645="základní",J1645,0)</f>
        <v>0</v>
      </c>
      <c r="BF1645" s="150">
        <f>IF(N1645="snížená",J1645,0)</f>
        <v>0</v>
      </c>
      <c r="BG1645" s="150">
        <f>IF(N1645="zákl. přenesená",J1645,0)</f>
        <v>0</v>
      </c>
      <c r="BH1645" s="150">
        <f>IF(N1645="sníž. přenesená",J1645,0)</f>
        <v>0</v>
      </c>
      <c r="BI1645" s="150">
        <f>IF(N1645="nulová",J1645,0)</f>
        <v>0</v>
      </c>
      <c r="BJ1645" s="17" t="s">
        <v>86</v>
      </c>
      <c r="BK1645" s="150">
        <f>ROUND(I1645*H1645,2)</f>
        <v>0</v>
      </c>
      <c r="BL1645" s="17" t="s">
        <v>298</v>
      </c>
      <c r="BM1645" s="149" t="s">
        <v>3783</v>
      </c>
    </row>
    <row r="1646" spans="2:65" s="12" customFormat="1" ht="12">
      <c r="B1646" s="151"/>
      <c r="D1646" s="152" t="s">
        <v>207</v>
      </c>
      <c r="E1646" s="153" t="s">
        <v>1</v>
      </c>
      <c r="F1646" s="154" t="s">
        <v>2320</v>
      </c>
      <c r="H1646" s="155">
        <v>12</v>
      </c>
      <c r="I1646" s="156"/>
      <c r="L1646" s="151"/>
      <c r="M1646" s="157"/>
      <c r="T1646" s="158"/>
      <c r="AT1646" s="153" t="s">
        <v>207</v>
      </c>
      <c r="AU1646" s="153" t="s">
        <v>86</v>
      </c>
      <c r="AV1646" s="12" t="s">
        <v>86</v>
      </c>
      <c r="AW1646" s="12" t="s">
        <v>30</v>
      </c>
      <c r="AX1646" s="12" t="s">
        <v>73</v>
      </c>
      <c r="AY1646" s="153" t="s">
        <v>199</v>
      </c>
    </row>
    <row r="1647" spans="2:65" s="13" customFormat="1" ht="12">
      <c r="B1647" s="159"/>
      <c r="D1647" s="152" t="s">
        <v>207</v>
      </c>
      <c r="E1647" s="160" t="s">
        <v>1</v>
      </c>
      <c r="F1647" s="161" t="s">
        <v>209</v>
      </c>
      <c r="H1647" s="162">
        <v>12</v>
      </c>
      <c r="I1647" s="163"/>
      <c r="L1647" s="159"/>
      <c r="M1647" s="164"/>
      <c r="T1647" s="165"/>
      <c r="AT1647" s="160" t="s">
        <v>207</v>
      </c>
      <c r="AU1647" s="160" t="s">
        <v>86</v>
      </c>
      <c r="AV1647" s="13" t="s">
        <v>205</v>
      </c>
      <c r="AW1647" s="13" t="s">
        <v>30</v>
      </c>
      <c r="AX1647" s="13" t="s">
        <v>80</v>
      </c>
      <c r="AY1647" s="160" t="s">
        <v>199</v>
      </c>
    </row>
    <row r="1648" spans="2:65" s="1" customFormat="1" ht="24.25" customHeight="1">
      <c r="B1648" s="32"/>
      <c r="C1648" s="137" t="s">
        <v>2375</v>
      </c>
      <c r="D1648" s="137" t="s">
        <v>201</v>
      </c>
      <c r="E1648" s="138" t="s">
        <v>2322</v>
      </c>
      <c r="F1648" s="139" t="s">
        <v>2323</v>
      </c>
      <c r="G1648" s="140" t="s">
        <v>296</v>
      </c>
      <c r="H1648" s="141">
        <v>1</v>
      </c>
      <c r="I1648" s="142"/>
      <c r="J1648" s="143">
        <f>ROUND(I1648*H1648,2)</f>
        <v>0</v>
      </c>
      <c r="K1648" s="144"/>
      <c r="L1648" s="32"/>
      <c r="M1648" s="145" t="s">
        <v>1</v>
      </c>
      <c r="N1648" s="146" t="s">
        <v>39</v>
      </c>
      <c r="P1648" s="147">
        <f>O1648*H1648</f>
        <v>0</v>
      </c>
      <c r="Q1648" s="147">
        <v>1.56E-3</v>
      </c>
      <c r="R1648" s="147">
        <f>Q1648*H1648</f>
        <v>1.56E-3</v>
      </c>
      <c r="S1648" s="147">
        <v>0</v>
      </c>
      <c r="T1648" s="148">
        <f>S1648*H1648</f>
        <v>0</v>
      </c>
      <c r="AR1648" s="149" t="s">
        <v>298</v>
      </c>
      <c r="AT1648" s="149" t="s">
        <v>201</v>
      </c>
      <c r="AU1648" s="149" t="s">
        <v>86</v>
      </c>
      <c r="AY1648" s="17" t="s">
        <v>199</v>
      </c>
      <c r="BE1648" s="150">
        <f>IF(N1648="základní",J1648,0)</f>
        <v>0</v>
      </c>
      <c r="BF1648" s="150">
        <f>IF(N1648="snížená",J1648,0)</f>
        <v>0</v>
      </c>
      <c r="BG1648" s="150">
        <f>IF(N1648="zákl. přenesená",J1648,0)</f>
        <v>0</v>
      </c>
      <c r="BH1648" s="150">
        <f>IF(N1648="sníž. přenesená",J1648,0)</f>
        <v>0</v>
      </c>
      <c r="BI1648" s="150">
        <f>IF(N1648="nulová",J1648,0)</f>
        <v>0</v>
      </c>
      <c r="BJ1648" s="17" t="s">
        <v>86</v>
      </c>
      <c r="BK1648" s="150">
        <f>ROUND(I1648*H1648,2)</f>
        <v>0</v>
      </c>
      <c r="BL1648" s="17" t="s">
        <v>298</v>
      </c>
      <c r="BM1648" s="149" t="s">
        <v>3784</v>
      </c>
    </row>
    <row r="1649" spans="2:65" s="12" customFormat="1" ht="12">
      <c r="B1649" s="151"/>
      <c r="D1649" s="152" t="s">
        <v>207</v>
      </c>
      <c r="E1649" s="153" t="s">
        <v>1</v>
      </c>
      <c r="F1649" s="154" t="s">
        <v>1245</v>
      </c>
      <c r="H1649" s="155">
        <v>1</v>
      </c>
      <c r="I1649" s="156"/>
      <c r="L1649" s="151"/>
      <c r="M1649" s="157"/>
      <c r="T1649" s="158"/>
      <c r="AT1649" s="153" t="s">
        <v>207</v>
      </c>
      <c r="AU1649" s="153" t="s">
        <v>86</v>
      </c>
      <c r="AV1649" s="12" t="s">
        <v>86</v>
      </c>
      <c r="AW1649" s="12" t="s">
        <v>30</v>
      </c>
      <c r="AX1649" s="12" t="s">
        <v>73</v>
      </c>
      <c r="AY1649" s="153" t="s">
        <v>199</v>
      </c>
    </row>
    <row r="1650" spans="2:65" s="13" customFormat="1" ht="12">
      <c r="B1650" s="159"/>
      <c r="D1650" s="152" t="s">
        <v>207</v>
      </c>
      <c r="E1650" s="160" t="s">
        <v>1</v>
      </c>
      <c r="F1650" s="161" t="s">
        <v>2325</v>
      </c>
      <c r="H1650" s="162">
        <v>1</v>
      </c>
      <c r="I1650" s="163"/>
      <c r="L1650" s="159"/>
      <c r="M1650" s="164"/>
      <c r="T1650" s="165"/>
      <c r="AT1650" s="160" t="s">
        <v>207</v>
      </c>
      <c r="AU1650" s="160" t="s">
        <v>86</v>
      </c>
      <c r="AV1650" s="13" t="s">
        <v>205</v>
      </c>
      <c r="AW1650" s="13" t="s">
        <v>30</v>
      </c>
      <c r="AX1650" s="13" t="s">
        <v>80</v>
      </c>
      <c r="AY1650" s="160" t="s">
        <v>199</v>
      </c>
    </row>
    <row r="1651" spans="2:65" s="1" customFormat="1" ht="24.25" customHeight="1">
      <c r="B1651" s="32"/>
      <c r="C1651" s="137" t="s">
        <v>2359</v>
      </c>
      <c r="D1651" s="137" t="s">
        <v>201</v>
      </c>
      <c r="E1651" s="138" t="s">
        <v>2327</v>
      </c>
      <c r="F1651" s="139" t="s">
        <v>2328</v>
      </c>
      <c r="G1651" s="140" t="s">
        <v>296</v>
      </c>
      <c r="H1651" s="141">
        <v>7</v>
      </c>
      <c r="I1651" s="142"/>
      <c r="J1651" s="143">
        <f>ROUND(I1651*H1651,2)</f>
        <v>0</v>
      </c>
      <c r="K1651" s="144"/>
      <c r="L1651" s="32"/>
      <c r="M1651" s="145" t="s">
        <v>1</v>
      </c>
      <c r="N1651" s="146" t="s">
        <v>39</v>
      </c>
      <c r="P1651" s="147">
        <f>O1651*H1651</f>
        <v>0</v>
      </c>
      <c r="Q1651" s="147">
        <v>1.8E-3</v>
      </c>
      <c r="R1651" s="147">
        <f>Q1651*H1651</f>
        <v>1.26E-2</v>
      </c>
      <c r="S1651" s="147">
        <v>0</v>
      </c>
      <c r="T1651" s="148">
        <f>S1651*H1651</f>
        <v>0</v>
      </c>
      <c r="AR1651" s="149" t="s">
        <v>298</v>
      </c>
      <c r="AT1651" s="149" t="s">
        <v>201</v>
      </c>
      <c r="AU1651" s="149" t="s">
        <v>86</v>
      </c>
      <c r="AY1651" s="17" t="s">
        <v>199</v>
      </c>
      <c r="BE1651" s="150">
        <f>IF(N1651="základní",J1651,0)</f>
        <v>0</v>
      </c>
      <c r="BF1651" s="150">
        <f>IF(N1651="snížená",J1651,0)</f>
        <v>0</v>
      </c>
      <c r="BG1651" s="150">
        <f>IF(N1651="zákl. přenesená",J1651,0)</f>
        <v>0</v>
      </c>
      <c r="BH1651" s="150">
        <f>IF(N1651="sníž. přenesená",J1651,0)</f>
        <v>0</v>
      </c>
      <c r="BI1651" s="150">
        <f>IF(N1651="nulová",J1651,0)</f>
        <v>0</v>
      </c>
      <c r="BJ1651" s="17" t="s">
        <v>86</v>
      </c>
      <c r="BK1651" s="150">
        <f>ROUND(I1651*H1651,2)</f>
        <v>0</v>
      </c>
      <c r="BL1651" s="17" t="s">
        <v>298</v>
      </c>
      <c r="BM1651" s="149" t="s">
        <v>3785</v>
      </c>
    </row>
    <row r="1652" spans="2:65" s="12" customFormat="1" ht="12">
      <c r="B1652" s="151"/>
      <c r="D1652" s="152" t="s">
        <v>207</v>
      </c>
      <c r="E1652" s="153" t="s">
        <v>1</v>
      </c>
      <c r="F1652" s="154" t="s">
        <v>1145</v>
      </c>
      <c r="H1652" s="155">
        <v>7</v>
      </c>
      <c r="I1652" s="156"/>
      <c r="L1652" s="151"/>
      <c r="M1652" s="157"/>
      <c r="T1652" s="158"/>
      <c r="AT1652" s="153" t="s">
        <v>207</v>
      </c>
      <c r="AU1652" s="153" t="s">
        <v>86</v>
      </c>
      <c r="AV1652" s="12" t="s">
        <v>86</v>
      </c>
      <c r="AW1652" s="12" t="s">
        <v>30</v>
      </c>
      <c r="AX1652" s="12" t="s">
        <v>73</v>
      </c>
      <c r="AY1652" s="153" t="s">
        <v>199</v>
      </c>
    </row>
    <row r="1653" spans="2:65" s="13" customFormat="1" ht="12">
      <c r="B1653" s="159"/>
      <c r="D1653" s="152" t="s">
        <v>207</v>
      </c>
      <c r="E1653" s="160" t="s">
        <v>1</v>
      </c>
      <c r="F1653" s="161" t="s">
        <v>2330</v>
      </c>
      <c r="H1653" s="162">
        <v>7</v>
      </c>
      <c r="I1653" s="163"/>
      <c r="L1653" s="159"/>
      <c r="M1653" s="164"/>
      <c r="T1653" s="165"/>
      <c r="AT1653" s="160" t="s">
        <v>207</v>
      </c>
      <c r="AU1653" s="160" t="s">
        <v>86</v>
      </c>
      <c r="AV1653" s="13" t="s">
        <v>205</v>
      </c>
      <c r="AW1653" s="13" t="s">
        <v>30</v>
      </c>
      <c r="AX1653" s="13" t="s">
        <v>80</v>
      </c>
      <c r="AY1653" s="160" t="s">
        <v>199</v>
      </c>
    </row>
    <row r="1654" spans="2:65" s="1" customFormat="1" ht="24.25" customHeight="1">
      <c r="B1654" s="32"/>
      <c r="C1654" s="137" t="s">
        <v>2364</v>
      </c>
      <c r="D1654" s="137" t="s">
        <v>201</v>
      </c>
      <c r="E1654" s="138" t="s">
        <v>2332</v>
      </c>
      <c r="F1654" s="139" t="s">
        <v>2333</v>
      </c>
      <c r="G1654" s="140" t="s">
        <v>296</v>
      </c>
      <c r="H1654" s="141">
        <v>2</v>
      </c>
      <c r="I1654" s="142"/>
      <c r="J1654" s="143">
        <f>ROUND(I1654*H1654,2)</f>
        <v>0</v>
      </c>
      <c r="K1654" s="144"/>
      <c r="L1654" s="32"/>
      <c r="M1654" s="145" t="s">
        <v>1</v>
      </c>
      <c r="N1654" s="146" t="s">
        <v>39</v>
      </c>
      <c r="P1654" s="147">
        <f>O1654*H1654</f>
        <v>0</v>
      </c>
      <c r="Q1654" s="147">
        <v>2.4399999999999999E-3</v>
      </c>
      <c r="R1654" s="147">
        <f>Q1654*H1654</f>
        <v>4.8799999999999998E-3</v>
      </c>
      <c r="S1654" s="147">
        <v>0</v>
      </c>
      <c r="T1654" s="148">
        <f>S1654*H1654</f>
        <v>0</v>
      </c>
      <c r="AR1654" s="149" t="s">
        <v>298</v>
      </c>
      <c r="AT1654" s="149" t="s">
        <v>201</v>
      </c>
      <c r="AU1654" s="149" t="s">
        <v>86</v>
      </c>
      <c r="AY1654" s="17" t="s">
        <v>199</v>
      </c>
      <c r="BE1654" s="150">
        <f>IF(N1654="základní",J1654,0)</f>
        <v>0</v>
      </c>
      <c r="BF1654" s="150">
        <f>IF(N1654="snížená",J1654,0)</f>
        <v>0</v>
      </c>
      <c r="BG1654" s="150">
        <f>IF(N1654="zákl. přenesená",J1654,0)</f>
        <v>0</v>
      </c>
      <c r="BH1654" s="150">
        <f>IF(N1654="sníž. přenesená",J1654,0)</f>
        <v>0</v>
      </c>
      <c r="BI1654" s="150">
        <f>IF(N1654="nulová",J1654,0)</f>
        <v>0</v>
      </c>
      <c r="BJ1654" s="17" t="s">
        <v>86</v>
      </c>
      <c r="BK1654" s="150">
        <f>ROUND(I1654*H1654,2)</f>
        <v>0</v>
      </c>
      <c r="BL1654" s="17" t="s">
        <v>298</v>
      </c>
      <c r="BM1654" s="149" t="s">
        <v>3786</v>
      </c>
    </row>
    <row r="1655" spans="2:65" s="12" customFormat="1" ht="12">
      <c r="B1655" s="151"/>
      <c r="D1655" s="152" t="s">
        <v>207</v>
      </c>
      <c r="E1655" s="153" t="s">
        <v>1</v>
      </c>
      <c r="F1655" s="154" t="s">
        <v>1449</v>
      </c>
      <c r="H1655" s="155">
        <v>2</v>
      </c>
      <c r="I1655" s="156"/>
      <c r="L1655" s="151"/>
      <c r="M1655" s="157"/>
      <c r="T1655" s="158"/>
      <c r="AT1655" s="153" t="s">
        <v>207</v>
      </c>
      <c r="AU1655" s="153" t="s">
        <v>86</v>
      </c>
      <c r="AV1655" s="12" t="s">
        <v>86</v>
      </c>
      <c r="AW1655" s="12" t="s">
        <v>30</v>
      </c>
      <c r="AX1655" s="12" t="s">
        <v>73</v>
      </c>
      <c r="AY1655" s="153" t="s">
        <v>199</v>
      </c>
    </row>
    <row r="1656" spans="2:65" s="13" customFormat="1" ht="12">
      <c r="B1656" s="159"/>
      <c r="D1656" s="152" t="s">
        <v>207</v>
      </c>
      <c r="E1656" s="160" t="s">
        <v>1</v>
      </c>
      <c r="F1656" s="161" t="s">
        <v>2335</v>
      </c>
      <c r="H1656" s="162">
        <v>2</v>
      </c>
      <c r="I1656" s="163"/>
      <c r="L1656" s="159"/>
      <c r="M1656" s="164"/>
      <c r="T1656" s="165"/>
      <c r="AT1656" s="160" t="s">
        <v>207</v>
      </c>
      <c r="AU1656" s="160" t="s">
        <v>86</v>
      </c>
      <c r="AV1656" s="13" t="s">
        <v>205</v>
      </c>
      <c r="AW1656" s="13" t="s">
        <v>30</v>
      </c>
      <c r="AX1656" s="13" t="s">
        <v>80</v>
      </c>
      <c r="AY1656" s="160" t="s">
        <v>199</v>
      </c>
    </row>
    <row r="1657" spans="2:65" s="1" customFormat="1" ht="24.25" customHeight="1">
      <c r="B1657" s="32"/>
      <c r="C1657" s="137" t="s">
        <v>2369</v>
      </c>
      <c r="D1657" s="137" t="s">
        <v>201</v>
      </c>
      <c r="E1657" s="138" t="s">
        <v>2337</v>
      </c>
      <c r="F1657" s="139" t="s">
        <v>2338</v>
      </c>
      <c r="G1657" s="140" t="s">
        <v>296</v>
      </c>
      <c r="H1657" s="141">
        <v>1</v>
      </c>
      <c r="I1657" s="142"/>
      <c r="J1657" s="143">
        <f>ROUND(I1657*H1657,2)</f>
        <v>0</v>
      </c>
      <c r="K1657" s="144"/>
      <c r="L1657" s="32"/>
      <c r="M1657" s="145" t="s">
        <v>1</v>
      </c>
      <c r="N1657" s="146" t="s">
        <v>39</v>
      </c>
      <c r="P1657" s="147">
        <f>O1657*H1657</f>
        <v>0</v>
      </c>
      <c r="Q1657" s="147">
        <v>4.15E-3</v>
      </c>
      <c r="R1657" s="147">
        <f>Q1657*H1657</f>
        <v>4.15E-3</v>
      </c>
      <c r="S1657" s="147">
        <v>0</v>
      </c>
      <c r="T1657" s="148">
        <f>S1657*H1657</f>
        <v>0</v>
      </c>
      <c r="AR1657" s="149" t="s">
        <v>298</v>
      </c>
      <c r="AT1657" s="149" t="s">
        <v>201</v>
      </c>
      <c r="AU1657" s="149" t="s">
        <v>86</v>
      </c>
      <c r="AY1657" s="17" t="s">
        <v>199</v>
      </c>
      <c r="BE1657" s="150">
        <f>IF(N1657="základní",J1657,0)</f>
        <v>0</v>
      </c>
      <c r="BF1657" s="150">
        <f>IF(N1657="snížená",J1657,0)</f>
        <v>0</v>
      </c>
      <c r="BG1657" s="150">
        <f>IF(N1657="zákl. přenesená",J1657,0)</f>
        <v>0</v>
      </c>
      <c r="BH1657" s="150">
        <f>IF(N1657="sníž. přenesená",J1657,0)</f>
        <v>0</v>
      </c>
      <c r="BI1657" s="150">
        <f>IF(N1657="nulová",J1657,0)</f>
        <v>0</v>
      </c>
      <c r="BJ1657" s="17" t="s">
        <v>86</v>
      </c>
      <c r="BK1657" s="150">
        <f>ROUND(I1657*H1657,2)</f>
        <v>0</v>
      </c>
      <c r="BL1657" s="17" t="s">
        <v>298</v>
      </c>
      <c r="BM1657" s="149" t="s">
        <v>3787</v>
      </c>
    </row>
    <row r="1658" spans="2:65" s="12" customFormat="1" ht="12">
      <c r="B1658" s="151"/>
      <c r="D1658" s="152" t="s">
        <v>207</v>
      </c>
      <c r="E1658" s="153" t="s">
        <v>1</v>
      </c>
      <c r="F1658" s="154" t="s">
        <v>1245</v>
      </c>
      <c r="H1658" s="155">
        <v>1</v>
      </c>
      <c r="I1658" s="156"/>
      <c r="L1658" s="151"/>
      <c r="M1658" s="157"/>
      <c r="T1658" s="158"/>
      <c r="AT1658" s="153" t="s">
        <v>207</v>
      </c>
      <c r="AU1658" s="153" t="s">
        <v>86</v>
      </c>
      <c r="AV1658" s="12" t="s">
        <v>86</v>
      </c>
      <c r="AW1658" s="12" t="s">
        <v>30</v>
      </c>
      <c r="AX1658" s="12" t="s">
        <v>73</v>
      </c>
      <c r="AY1658" s="153" t="s">
        <v>199</v>
      </c>
    </row>
    <row r="1659" spans="2:65" s="13" customFormat="1" ht="12">
      <c r="B1659" s="159"/>
      <c r="D1659" s="152" t="s">
        <v>207</v>
      </c>
      <c r="E1659" s="160" t="s">
        <v>1</v>
      </c>
      <c r="F1659" s="161" t="s">
        <v>2340</v>
      </c>
      <c r="H1659" s="162">
        <v>1</v>
      </c>
      <c r="I1659" s="163"/>
      <c r="L1659" s="159"/>
      <c r="M1659" s="164"/>
      <c r="T1659" s="165"/>
      <c r="AT1659" s="160" t="s">
        <v>207</v>
      </c>
      <c r="AU1659" s="160" t="s">
        <v>86</v>
      </c>
      <c r="AV1659" s="13" t="s">
        <v>205</v>
      </c>
      <c r="AW1659" s="13" t="s">
        <v>30</v>
      </c>
      <c r="AX1659" s="13" t="s">
        <v>80</v>
      </c>
      <c r="AY1659" s="160" t="s">
        <v>199</v>
      </c>
    </row>
    <row r="1660" spans="2:65" s="1" customFormat="1" ht="21.75" customHeight="1">
      <c r="B1660" s="32"/>
      <c r="C1660" s="137" t="s">
        <v>2311</v>
      </c>
      <c r="D1660" s="137" t="s">
        <v>201</v>
      </c>
      <c r="E1660" s="138" t="s">
        <v>2342</v>
      </c>
      <c r="F1660" s="139" t="s">
        <v>2343</v>
      </c>
      <c r="G1660" s="140" t="s">
        <v>264</v>
      </c>
      <c r="H1660" s="141">
        <v>7.7</v>
      </c>
      <c r="I1660" s="142"/>
      <c r="J1660" s="143">
        <f>ROUND(I1660*H1660,2)</f>
        <v>0</v>
      </c>
      <c r="K1660" s="144"/>
      <c r="L1660" s="32"/>
      <c r="M1660" s="145" t="s">
        <v>1</v>
      </c>
      <c r="N1660" s="146" t="s">
        <v>39</v>
      </c>
      <c r="P1660" s="147">
        <f>O1660*H1660</f>
        <v>0</v>
      </c>
      <c r="Q1660" s="147">
        <v>8.9999999999999998E-4</v>
      </c>
      <c r="R1660" s="147">
        <f>Q1660*H1660</f>
        <v>6.9300000000000004E-3</v>
      </c>
      <c r="S1660" s="147">
        <v>0</v>
      </c>
      <c r="T1660" s="148">
        <f>S1660*H1660</f>
        <v>0</v>
      </c>
      <c r="AR1660" s="149" t="s">
        <v>298</v>
      </c>
      <c r="AT1660" s="149" t="s">
        <v>201</v>
      </c>
      <c r="AU1660" s="149" t="s">
        <v>86</v>
      </c>
      <c r="AY1660" s="17" t="s">
        <v>199</v>
      </c>
      <c r="BE1660" s="150">
        <f>IF(N1660="základní",J1660,0)</f>
        <v>0</v>
      </c>
      <c r="BF1660" s="150">
        <f>IF(N1660="snížená",J1660,0)</f>
        <v>0</v>
      </c>
      <c r="BG1660" s="150">
        <f>IF(N1660="zákl. přenesená",J1660,0)</f>
        <v>0</v>
      </c>
      <c r="BH1660" s="150">
        <f>IF(N1660="sníž. přenesená",J1660,0)</f>
        <v>0</v>
      </c>
      <c r="BI1660" s="150">
        <f>IF(N1660="nulová",J1660,0)</f>
        <v>0</v>
      </c>
      <c r="BJ1660" s="17" t="s">
        <v>86</v>
      </c>
      <c r="BK1660" s="150">
        <f>ROUND(I1660*H1660,2)</f>
        <v>0</v>
      </c>
      <c r="BL1660" s="17" t="s">
        <v>298</v>
      </c>
      <c r="BM1660" s="149" t="s">
        <v>3788</v>
      </c>
    </row>
    <row r="1661" spans="2:65" s="12" customFormat="1" ht="12">
      <c r="B1661" s="151"/>
      <c r="D1661" s="152" t="s">
        <v>207</v>
      </c>
      <c r="E1661" s="153" t="s">
        <v>1</v>
      </c>
      <c r="F1661" s="154" t="s">
        <v>2310</v>
      </c>
      <c r="H1661" s="155">
        <v>7.7</v>
      </c>
      <c r="I1661" s="156"/>
      <c r="L1661" s="151"/>
      <c r="M1661" s="157"/>
      <c r="T1661" s="158"/>
      <c r="AT1661" s="153" t="s">
        <v>207</v>
      </c>
      <c r="AU1661" s="153" t="s">
        <v>86</v>
      </c>
      <c r="AV1661" s="12" t="s">
        <v>86</v>
      </c>
      <c r="AW1661" s="12" t="s">
        <v>30</v>
      </c>
      <c r="AX1661" s="12" t="s">
        <v>73</v>
      </c>
      <c r="AY1661" s="153" t="s">
        <v>199</v>
      </c>
    </row>
    <row r="1662" spans="2:65" s="13" customFormat="1" ht="12">
      <c r="B1662" s="159"/>
      <c r="D1662" s="152" t="s">
        <v>207</v>
      </c>
      <c r="E1662" s="160" t="s">
        <v>1</v>
      </c>
      <c r="F1662" s="161" t="s">
        <v>2345</v>
      </c>
      <c r="H1662" s="162">
        <v>7.7</v>
      </c>
      <c r="I1662" s="163"/>
      <c r="L1662" s="159"/>
      <c r="M1662" s="164"/>
      <c r="T1662" s="165"/>
      <c r="AT1662" s="160" t="s">
        <v>207</v>
      </c>
      <c r="AU1662" s="160" t="s">
        <v>86</v>
      </c>
      <c r="AV1662" s="13" t="s">
        <v>205</v>
      </c>
      <c r="AW1662" s="13" t="s">
        <v>30</v>
      </c>
      <c r="AX1662" s="13" t="s">
        <v>80</v>
      </c>
      <c r="AY1662" s="160" t="s">
        <v>199</v>
      </c>
    </row>
    <row r="1663" spans="2:65" s="1" customFormat="1" ht="21.75" customHeight="1">
      <c r="B1663" s="32"/>
      <c r="C1663" s="137" t="s">
        <v>2301</v>
      </c>
      <c r="D1663" s="137" t="s">
        <v>201</v>
      </c>
      <c r="E1663" s="138" t="s">
        <v>2347</v>
      </c>
      <c r="F1663" s="139" t="s">
        <v>2348</v>
      </c>
      <c r="G1663" s="140" t="s">
        <v>264</v>
      </c>
      <c r="H1663" s="141">
        <v>52.5</v>
      </c>
      <c r="I1663" s="142"/>
      <c r="J1663" s="143">
        <f>ROUND(I1663*H1663,2)</f>
        <v>0</v>
      </c>
      <c r="K1663" s="144"/>
      <c r="L1663" s="32"/>
      <c r="M1663" s="145" t="s">
        <v>1</v>
      </c>
      <c r="N1663" s="146" t="s">
        <v>39</v>
      </c>
      <c r="P1663" s="147">
        <f>O1663*H1663</f>
        <v>0</v>
      </c>
      <c r="Q1663" s="147">
        <v>9.2000000000000003E-4</v>
      </c>
      <c r="R1663" s="147">
        <f>Q1663*H1663</f>
        <v>4.8300000000000003E-2</v>
      </c>
      <c r="S1663" s="147">
        <v>0</v>
      </c>
      <c r="T1663" s="148">
        <f>S1663*H1663</f>
        <v>0</v>
      </c>
      <c r="AR1663" s="149" t="s">
        <v>298</v>
      </c>
      <c r="AT1663" s="149" t="s">
        <v>201</v>
      </c>
      <c r="AU1663" s="149" t="s">
        <v>86</v>
      </c>
      <c r="AY1663" s="17" t="s">
        <v>199</v>
      </c>
      <c r="BE1663" s="150">
        <f>IF(N1663="základní",J1663,0)</f>
        <v>0</v>
      </c>
      <c r="BF1663" s="150">
        <f>IF(N1663="snížená",J1663,0)</f>
        <v>0</v>
      </c>
      <c r="BG1663" s="150">
        <f>IF(N1663="zákl. přenesená",J1663,0)</f>
        <v>0</v>
      </c>
      <c r="BH1663" s="150">
        <f>IF(N1663="sníž. přenesená",J1663,0)</f>
        <v>0</v>
      </c>
      <c r="BI1663" s="150">
        <f>IF(N1663="nulová",J1663,0)</f>
        <v>0</v>
      </c>
      <c r="BJ1663" s="17" t="s">
        <v>86</v>
      </c>
      <c r="BK1663" s="150">
        <f>ROUND(I1663*H1663,2)</f>
        <v>0</v>
      </c>
      <c r="BL1663" s="17" t="s">
        <v>298</v>
      </c>
      <c r="BM1663" s="149" t="s">
        <v>3789</v>
      </c>
    </row>
    <row r="1664" spans="2:65" s="12" customFormat="1" ht="12">
      <c r="B1664" s="151"/>
      <c r="D1664" s="152" t="s">
        <v>207</v>
      </c>
      <c r="E1664" s="153" t="s">
        <v>1</v>
      </c>
      <c r="F1664" s="154" t="s">
        <v>2315</v>
      </c>
      <c r="H1664" s="155">
        <v>52.5</v>
      </c>
      <c r="I1664" s="156"/>
      <c r="L1664" s="151"/>
      <c r="M1664" s="157"/>
      <c r="T1664" s="158"/>
      <c r="AT1664" s="153" t="s">
        <v>207</v>
      </c>
      <c r="AU1664" s="153" t="s">
        <v>86</v>
      </c>
      <c r="AV1664" s="12" t="s">
        <v>86</v>
      </c>
      <c r="AW1664" s="12" t="s">
        <v>30</v>
      </c>
      <c r="AX1664" s="12" t="s">
        <v>73</v>
      </c>
      <c r="AY1664" s="153" t="s">
        <v>199</v>
      </c>
    </row>
    <row r="1665" spans="2:65" s="13" customFormat="1" ht="12">
      <c r="B1665" s="159"/>
      <c r="D1665" s="152" t="s">
        <v>207</v>
      </c>
      <c r="E1665" s="160" t="s">
        <v>1</v>
      </c>
      <c r="F1665" s="161" t="s">
        <v>228</v>
      </c>
      <c r="H1665" s="162">
        <v>52.5</v>
      </c>
      <c r="I1665" s="163"/>
      <c r="L1665" s="159"/>
      <c r="M1665" s="164"/>
      <c r="T1665" s="165"/>
      <c r="AT1665" s="160" t="s">
        <v>207</v>
      </c>
      <c r="AU1665" s="160" t="s">
        <v>86</v>
      </c>
      <c r="AV1665" s="13" t="s">
        <v>205</v>
      </c>
      <c r="AW1665" s="13" t="s">
        <v>30</v>
      </c>
      <c r="AX1665" s="13" t="s">
        <v>80</v>
      </c>
      <c r="AY1665" s="160" t="s">
        <v>199</v>
      </c>
    </row>
    <row r="1666" spans="2:65" s="1" customFormat="1" ht="24.25" customHeight="1">
      <c r="B1666" s="32"/>
      <c r="C1666" s="137" t="s">
        <v>2326</v>
      </c>
      <c r="D1666" s="137" t="s">
        <v>201</v>
      </c>
      <c r="E1666" s="138" t="s">
        <v>2351</v>
      </c>
      <c r="F1666" s="139" t="s">
        <v>2352</v>
      </c>
      <c r="G1666" s="140" t="s">
        <v>296</v>
      </c>
      <c r="H1666" s="141">
        <v>1</v>
      </c>
      <c r="I1666" s="142"/>
      <c r="J1666" s="143">
        <f>ROUND(I1666*H1666,2)</f>
        <v>0</v>
      </c>
      <c r="K1666" s="144"/>
      <c r="L1666" s="32"/>
      <c r="M1666" s="145" t="s">
        <v>1</v>
      </c>
      <c r="N1666" s="146" t="s">
        <v>39</v>
      </c>
      <c r="P1666" s="147">
        <f>O1666*H1666</f>
        <v>0</v>
      </c>
      <c r="Q1666" s="147">
        <v>1.9000000000000001E-4</v>
      </c>
      <c r="R1666" s="147">
        <f>Q1666*H1666</f>
        <v>1.9000000000000001E-4</v>
      </c>
      <c r="S1666" s="147">
        <v>0</v>
      </c>
      <c r="T1666" s="148">
        <f>S1666*H1666</f>
        <v>0</v>
      </c>
      <c r="AR1666" s="149" t="s">
        <v>298</v>
      </c>
      <c r="AT1666" s="149" t="s">
        <v>201</v>
      </c>
      <c r="AU1666" s="149" t="s">
        <v>86</v>
      </c>
      <c r="AY1666" s="17" t="s">
        <v>199</v>
      </c>
      <c r="BE1666" s="150">
        <f>IF(N1666="základní",J1666,0)</f>
        <v>0</v>
      </c>
      <c r="BF1666" s="150">
        <f>IF(N1666="snížená",J1666,0)</f>
        <v>0</v>
      </c>
      <c r="BG1666" s="150">
        <f>IF(N1666="zákl. přenesená",J1666,0)</f>
        <v>0</v>
      </c>
      <c r="BH1666" s="150">
        <f>IF(N1666="sníž. přenesená",J1666,0)</f>
        <v>0</v>
      </c>
      <c r="BI1666" s="150">
        <f>IF(N1666="nulová",J1666,0)</f>
        <v>0</v>
      </c>
      <c r="BJ1666" s="17" t="s">
        <v>86</v>
      </c>
      <c r="BK1666" s="150">
        <f>ROUND(I1666*H1666,2)</f>
        <v>0</v>
      </c>
      <c r="BL1666" s="17" t="s">
        <v>298</v>
      </c>
      <c r="BM1666" s="149" t="s">
        <v>3790</v>
      </c>
    </row>
    <row r="1667" spans="2:65" s="12" customFormat="1" ht="12">
      <c r="B1667" s="151"/>
      <c r="D1667" s="152" t="s">
        <v>207</v>
      </c>
      <c r="E1667" s="153" t="s">
        <v>1</v>
      </c>
      <c r="F1667" s="154" t="s">
        <v>1245</v>
      </c>
      <c r="H1667" s="155">
        <v>1</v>
      </c>
      <c r="I1667" s="156"/>
      <c r="L1667" s="151"/>
      <c r="M1667" s="157"/>
      <c r="T1667" s="158"/>
      <c r="AT1667" s="153" t="s">
        <v>207</v>
      </c>
      <c r="AU1667" s="153" t="s">
        <v>86</v>
      </c>
      <c r="AV1667" s="12" t="s">
        <v>86</v>
      </c>
      <c r="AW1667" s="12" t="s">
        <v>30</v>
      </c>
      <c r="AX1667" s="12" t="s">
        <v>73</v>
      </c>
      <c r="AY1667" s="153" t="s">
        <v>199</v>
      </c>
    </row>
    <row r="1668" spans="2:65" s="13" customFormat="1" ht="12">
      <c r="B1668" s="159"/>
      <c r="D1668" s="152" t="s">
        <v>207</v>
      </c>
      <c r="E1668" s="160" t="s">
        <v>1</v>
      </c>
      <c r="F1668" s="161" t="s">
        <v>2345</v>
      </c>
      <c r="H1668" s="162">
        <v>1</v>
      </c>
      <c r="I1668" s="163"/>
      <c r="L1668" s="159"/>
      <c r="M1668" s="164"/>
      <c r="T1668" s="165"/>
      <c r="AT1668" s="160" t="s">
        <v>207</v>
      </c>
      <c r="AU1668" s="160" t="s">
        <v>86</v>
      </c>
      <c r="AV1668" s="13" t="s">
        <v>205</v>
      </c>
      <c r="AW1668" s="13" t="s">
        <v>30</v>
      </c>
      <c r="AX1668" s="13" t="s">
        <v>80</v>
      </c>
      <c r="AY1668" s="160" t="s">
        <v>199</v>
      </c>
    </row>
    <row r="1669" spans="2:65" s="1" customFormat="1" ht="24.25" customHeight="1">
      <c r="B1669" s="32"/>
      <c r="C1669" s="137" t="s">
        <v>2306</v>
      </c>
      <c r="D1669" s="137" t="s">
        <v>201</v>
      </c>
      <c r="E1669" s="138" t="s">
        <v>2355</v>
      </c>
      <c r="F1669" s="139" t="s">
        <v>2356</v>
      </c>
      <c r="G1669" s="140" t="s">
        <v>296</v>
      </c>
      <c r="H1669" s="141">
        <v>4</v>
      </c>
      <c r="I1669" s="142"/>
      <c r="J1669" s="143">
        <f>ROUND(I1669*H1669,2)</f>
        <v>0</v>
      </c>
      <c r="K1669" s="144"/>
      <c r="L1669" s="32"/>
      <c r="M1669" s="145" t="s">
        <v>1</v>
      </c>
      <c r="N1669" s="146" t="s">
        <v>39</v>
      </c>
      <c r="P1669" s="147">
        <f>O1669*H1669</f>
        <v>0</v>
      </c>
      <c r="Q1669" s="147">
        <v>1.9000000000000001E-4</v>
      </c>
      <c r="R1669" s="147">
        <f>Q1669*H1669</f>
        <v>7.6000000000000004E-4</v>
      </c>
      <c r="S1669" s="147">
        <v>0</v>
      </c>
      <c r="T1669" s="148">
        <f>S1669*H1669</f>
        <v>0</v>
      </c>
      <c r="AR1669" s="149" t="s">
        <v>298</v>
      </c>
      <c r="AT1669" s="149" t="s">
        <v>201</v>
      </c>
      <c r="AU1669" s="149" t="s">
        <v>86</v>
      </c>
      <c r="AY1669" s="17" t="s">
        <v>199</v>
      </c>
      <c r="BE1669" s="150">
        <f>IF(N1669="základní",J1669,0)</f>
        <v>0</v>
      </c>
      <c r="BF1669" s="150">
        <f>IF(N1669="snížená",J1669,0)</f>
        <v>0</v>
      </c>
      <c r="BG1669" s="150">
        <f>IF(N1669="zákl. přenesená",J1669,0)</f>
        <v>0</v>
      </c>
      <c r="BH1669" s="150">
        <f>IF(N1669="sníž. přenesená",J1669,0)</f>
        <v>0</v>
      </c>
      <c r="BI1669" s="150">
        <f>IF(N1669="nulová",J1669,0)</f>
        <v>0</v>
      </c>
      <c r="BJ1669" s="17" t="s">
        <v>86</v>
      </c>
      <c r="BK1669" s="150">
        <f>ROUND(I1669*H1669,2)</f>
        <v>0</v>
      </c>
      <c r="BL1669" s="17" t="s">
        <v>298</v>
      </c>
      <c r="BM1669" s="149" t="s">
        <v>3791</v>
      </c>
    </row>
    <row r="1670" spans="2:65" s="12" customFormat="1" ht="12">
      <c r="B1670" s="151"/>
      <c r="D1670" s="152" t="s">
        <v>207</v>
      </c>
      <c r="E1670" s="153" t="s">
        <v>1</v>
      </c>
      <c r="F1670" s="154" t="s">
        <v>2358</v>
      </c>
      <c r="H1670" s="155">
        <v>4</v>
      </c>
      <c r="I1670" s="156"/>
      <c r="L1670" s="151"/>
      <c r="M1670" s="157"/>
      <c r="T1670" s="158"/>
      <c r="AT1670" s="153" t="s">
        <v>207</v>
      </c>
      <c r="AU1670" s="153" t="s">
        <v>86</v>
      </c>
      <c r="AV1670" s="12" t="s">
        <v>86</v>
      </c>
      <c r="AW1670" s="12" t="s">
        <v>30</v>
      </c>
      <c r="AX1670" s="12" t="s">
        <v>73</v>
      </c>
      <c r="AY1670" s="153" t="s">
        <v>199</v>
      </c>
    </row>
    <row r="1671" spans="2:65" s="13" customFormat="1" ht="12">
      <c r="B1671" s="159"/>
      <c r="D1671" s="152" t="s">
        <v>207</v>
      </c>
      <c r="E1671" s="160" t="s">
        <v>1</v>
      </c>
      <c r="F1671" s="161" t="s">
        <v>228</v>
      </c>
      <c r="H1671" s="162">
        <v>4</v>
      </c>
      <c r="I1671" s="163"/>
      <c r="L1671" s="159"/>
      <c r="M1671" s="164"/>
      <c r="T1671" s="165"/>
      <c r="AT1671" s="160" t="s">
        <v>207</v>
      </c>
      <c r="AU1671" s="160" t="s">
        <v>86</v>
      </c>
      <c r="AV1671" s="13" t="s">
        <v>205</v>
      </c>
      <c r="AW1671" s="13" t="s">
        <v>30</v>
      </c>
      <c r="AX1671" s="13" t="s">
        <v>80</v>
      </c>
      <c r="AY1671" s="160" t="s">
        <v>199</v>
      </c>
    </row>
    <row r="1672" spans="2:65" s="1" customFormat="1" ht="24.25" customHeight="1">
      <c r="B1672" s="32"/>
      <c r="C1672" s="137" t="s">
        <v>2321</v>
      </c>
      <c r="D1672" s="137" t="s">
        <v>201</v>
      </c>
      <c r="E1672" s="138" t="s">
        <v>2360</v>
      </c>
      <c r="F1672" s="139" t="s">
        <v>2361</v>
      </c>
      <c r="G1672" s="140" t="s">
        <v>264</v>
      </c>
      <c r="H1672" s="141">
        <v>3.3</v>
      </c>
      <c r="I1672" s="142"/>
      <c r="J1672" s="143">
        <f>ROUND(I1672*H1672,2)</f>
        <v>0</v>
      </c>
      <c r="K1672" s="144"/>
      <c r="L1672" s="32"/>
      <c r="M1672" s="145" t="s">
        <v>1</v>
      </c>
      <c r="N1672" s="146" t="s">
        <v>39</v>
      </c>
      <c r="P1672" s="147">
        <f>O1672*H1672</f>
        <v>0</v>
      </c>
      <c r="Q1672" s="147">
        <v>8.5999999999999998E-4</v>
      </c>
      <c r="R1672" s="147">
        <f>Q1672*H1672</f>
        <v>2.8379999999999998E-3</v>
      </c>
      <c r="S1672" s="147">
        <v>0</v>
      </c>
      <c r="T1672" s="148">
        <f>S1672*H1672</f>
        <v>0</v>
      </c>
      <c r="AR1672" s="149" t="s">
        <v>298</v>
      </c>
      <c r="AT1672" s="149" t="s">
        <v>201</v>
      </c>
      <c r="AU1672" s="149" t="s">
        <v>86</v>
      </c>
      <c r="AY1672" s="17" t="s">
        <v>199</v>
      </c>
      <c r="BE1672" s="150">
        <f>IF(N1672="základní",J1672,0)</f>
        <v>0</v>
      </c>
      <c r="BF1672" s="150">
        <f>IF(N1672="snížená",J1672,0)</f>
        <v>0</v>
      </c>
      <c r="BG1672" s="150">
        <f>IF(N1672="zákl. přenesená",J1672,0)</f>
        <v>0</v>
      </c>
      <c r="BH1672" s="150">
        <f>IF(N1672="sníž. přenesená",J1672,0)</f>
        <v>0</v>
      </c>
      <c r="BI1672" s="150">
        <f>IF(N1672="nulová",J1672,0)</f>
        <v>0</v>
      </c>
      <c r="BJ1672" s="17" t="s">
        <v>86</v>
      </c>
      <c r="BK1672" s="150">
        <f>ROUND(I1672*H1672,2)</f>
        <v>0</v>
      </c>
      <c r="BL1672" s="17" t="s">
        <v>298</v>
      </c>
      <c r="BM1672" s="149" t="s">
        <v>3792</v>
      </c>
    </row>
    <row r="1673" spans="2:65" s="12" customFormat="1" ht="12">
      <c r="B1673" s="151"/>
      <c r="D1673" s="152" t="s">
        <v>207</v>
      </c>
      <c r="E1673" s="153" t="s">
        <v>1</v>
      </c>
      <c r="F1673" s="154" t="s">
        <v>2363</v>
      </c>
      <c r="H1673" s="155">
        <v>3.3</v>
      </c>
      <c r="I1673" s="156"/>
      <c r="L1673" s="151"/>
      <c r="M1673" s="157"/>
      <c r="T1673" s="158"/>
      <c r="AT1673" s="153" t="s">
        <v>207</v>
      </c>
      <c r="AU1673" s="153" t="s">
        <v>86</v>
      </c>
      <c r="AV1673" s="12" t="s">
        <v>86</v>
      </c>
      <c r="AW1673" s="12" t="s">
        <v>30</v>
      </c>
      <c r="AX1673" s="12" t="s">
        <v>73</v>
      </c>
      <c r="AY1673" s="153" t="s">
        <v>199</v>
      </c>
    </row>
    <row r="1674" spans="2:65" s="13" customFormat="1" ht="12">
      <c r="B1674" s="159"/>
      <c r="D1674" s="152" t="s">
        <v>207</v>
      </c>
      <c r="E1674" s="160" t="s">
        <v>1</v>
      </c>
      <c r="F1674" s="161" t="s">
        <v>2345</v>
      </c>
      <c r="H1674" s="162">
        <v>3.3</v>
      </c>
      <c r="I1674" s="163"/>
      <c r="L1674" s="159"/>
      <c r="M1674" s="164"/>
      <c r="T1674" s="165"/>
      <c r="AT1674" s="160" t="s">
        <v>207</v>
      </c>
      <c r="AU1674" s="160" t="s">
        <v>86</v>
      </c>
      <c r="AV1674" s="13" t="s">
        <v>205</v>
      </c>
      <c r="AW1674" s="13" t="s">
        <v>30</v>
      </c>
      <c r="AX1674" s="13" t="s">
        <v>80</v>
      </c>
      <c r="AY1674" s="160" t="s">
        <v>199</v>
      </c>
    </row>
    <row r="1675" spans="2:65" s="1" customFormat="1" ht="24.25" customHeight="1">
      <c r="B1675" s="32"/>
      <c r="C1675" s="137" t="s">
        <v>2316</v>
      </c>
      <c r="D1675" s="137" t="s">
        <v>201</v>
      </c>
      <c r="E1675" s="138" t="s">
        <v>2365</v>
      </c>
      <c r="F1675" s="139" t="s">
        <v>2366</v>
      </c>
      <c r="G1675" s="140" t="s">
        <v>264</v>
      </c>
      <c r="H1675" s="141">
        <v>14.1</v>
      </c>
      <c r="I1675" s="142"/>
      <c r="J1675" s="143">
        <f>ROUND(I1675*H1675,2)</f>
        <v>0</v>
      </c>
      <c r="K1675" s="144"/>
      <c r="L1675" s="32"/>
      <c r="M1675" s="145" t="s">
        <v>1</v>
      </c>
      <c r="N1675" s="146" t="s">
        <v>39</v>
      </c>
      <c r="P1675" s="147">
        <f>O1675*H1675</f>
        <v>0</v>
      </c>
      <c r="Q1675" s="147">
        <v>1.08E-3</v>
      </c>
      <c r="R1675" s="147">
        <f>Q1675*H1675</f>
        <v>1.5228E-2</v>
      </c>
      <c r="S1675" s="147">
        <v>0</v>
      </c>
      <c r="T1675" s="148">
        <f>S1675*H1675</f>
        <v>0</v>
      </c>
      <c r="AR1675" s="149" t="s">
        <v>298</v>
      </c>
      <c r="AT1675" s="149" t="s">
        <v>201</v>
      </c>
      <c r="AU1675" s="149" t="s">
        <v>86</v>
      </c>
      <c r="AY1675" s="17" t="s">
        <v>199</v>
      </c>
      <c r="BE1675" s="150">
        <f>IF(N1675="základní",J1675,0)</f>
        <v>0</v>
      </c>
      <c r="BF1675" s="150">
        <f>IF(N1675="snížená",J1675,0)</f>
        <v>0</v>
      </c>
      <c r="BG1675" s="150">
        <f>IF(N1675="zákl. přenesená",J1675,0)</f>
        <v>0</v>
      </c>
      <c r="BH1675" s="150">
        <f>IF(N1675="sníž. přenesená",J1675,0)</f>
        <v>0</v>
      </c>
      <c r="BI1675" s="150">
        <f>IF(N1675="nulová",J1675,0)</f>
        <v>0</v>
      </c>
      <c r="BJ1675" s="17" t="s">
        <v>86</v>
      </c>
      <c r="BK1675" s="150">
        <f>ROUND(I1675*H1675,2)</f>
        <v>0</v>
      </c>
      <c r="BL1675" s="17" t="s">
        <v>298</v>
      </c>
      <c r="BM1675" s="149" t="s">
        <v>3793</v>
      </c>
    </row>
    <row r="1676" spans="2:65" s="12" customFormat="1" ht="12">
      <c r="B1676" s="151"/>
      <c r="D1676" s="152" t="s">
        <v>207</v>
      </c>
      <c r="E1676" s="153" t="s">
        <v>1</v>
      </c>
      <c r="F1676" s="154" t="s">
        <v>2368</v>
      </c>
      <c r="H1676" s="155">
        <v>14.1</v>
      </c>
      <c r="I1676" s="156"/>
      <c r="L1676" s="151"/>
      <c r="M1676" s="157"/>
      <c r="T1676" s="158"/>
      <c r="AT1676" s="153" t="s">
        <v>207</v>
      </c>
      <c r="AU1676" s="153" t="s">
        <v>86</v>
      </c>
      <c r="AV1676" s="12" t="s">
        <v>86</v>
      </c>
      <c r="AW1676" s="12" t="s">
        <v>30</v>
      </c>
      <c r="AX1676" s="12" t="s">
        <v>73</v>
      </c>
      <c r="AY1676" s="153" t="s">
        <v>199</v>
      </c>
    </row>
    <row r="1677" spans="2:65" s="13" customFormat="1" ht="12">
      <c r="B1677" s="159"/>
      <c r="D1677" s="152" t="s">
        <v>207</v>
      </c>
      <c r="E1677" s="160" t="s">
        <v>1</v>
      </c>
      <c r="F1677" s="161" t="s">
        <v>228</v>
      </c>
      <c r="H1677" s="162">
        <v>14.1</v>
      </c>
      <c r="I1677" s="163"/>
      <c r="L1677" s="159"/>
      <c r="M1677" s="164"/>
      <c r="T1677" s="165"/>
      <c r="AT1677" s="160" t="s">
        <v>207</v>
      </c>
      <c r="AU1677" s="160" t="s">
        <v>86</v>
      </c>
      <c r="AV1677" s="13" t="s">
        <v>205</v>
      </c>
      <c r="AW1677" s="13" t="s">
        <v>30</v>
      </c>
      <c r="AX1677" s="13" t="s">
        <v>80</v>
      </c>
      <c r="AY1677" s="160" t="s">
        <v>199</v>
      </c>
    </row>
    <row r="1678" spans="2:65" s="1" customFormat="1" ht="24.25" customHeight="1">
      <c r="B1678" s="32"/>
      <c r="C1678" s="137" t="s">
        <v>3794</v>
      </c>
      <c r="D1678" s="137" t="s">
        <v>201</v>
      </c>
      <c r="E1678" s="138" t="s">
        <v>2370</v>
      </c>
      <c r="F1678" s="139" t="s">
        <v>2371</v>
      </c>
      <c r="G1678" s="140" t="s">
        <v>247</v>
      </c>
      <c r="H1678" s="141">
        <v>1.736</v>
      </c>
      <c r="I1678" s="142"/>
      <c r="J1678" s="143">
        <f>ROUND(I1678*H1678,2)</f>
        <v>0</v>
      </c>
      <c r="K1678" s="144"/>
      <c r="L1678" s="32"/>
      <c r="M1678" s="145" t="s">
        <v>1</v>
      </c>
      <c r="N1678" s="146" t="s">
        <v>39</v>
      </c>
      <c r="P1678" s="147">
        <f>O1678*H1678</f>
        <v>0</v>
      </c>
      <c r="Q1678" s="147">
        <v>0</v>
      </c>
      <c r="R1678" s="147">
        <f>Q1678*H1678</f>
        <v>0</v>
      </c>
      <c r="S1678" s="147">
        <v>0</v>
      </c>
      <c r="T1678" s="148">
        <f>S1678*H1678</f>
        <v>0</v>
      </c>
      <c r="AR1678" s="149" t="s">
        <v>298</v>
      </c>
      <c r="AT1678" s="149" t="s">
        <v>201</v>
      </c>
      <c r="AU1678" s="149" t="s">
        <v>86</v>
      </c>
      <c r="AY1678" s="17" t="s">
        <v>199</v>
      </c>
      <c r="BE1678" s="150">
        <f>IF(N1678="základní",J1678,0)</f>
        <v>0</v>
      </c>
      <c r="BF1678" s="150">
        <f>IF(N1678="snížená",J1678,0)</f>
        <v>0</v>
      </c>
      <c r="BG1678" s="150">
        <f>IF(N1678="zákl. přenesená",J1678,0)</f>
        <v>0</v>
      </c>
      <c r="BH1678" s="150">
        <f>IF(N1678="sníž. přenesená",J1678,0)</f>
        <v>0</v>
      </c>
      <c r="BI1678" s="150">
        <f>IF(N1678="nulová",J1678,0)</f>
        <v>0</v>
      </c>
      <c r="BJ1678" s="17" t="s">
        <v>86</v>
      </c>
      <c r="BK1678" s="150">
        <f>ROUND(I1678*H1678,2)</f>
        <v>0</v>
      </c>
      <c r="BL1678" s="17" t="s">
        <v>298</v>
      </c>
      <c r="BM1678" s="149" t="s">
        <v>3795</v>
      </c>
    </row>
    <row r="1679" spans="2:65" s="11" customFormat="1" ht="23" customHeight="1">
      <c r="B1679" s="125"/>
      <c r="D1679" s="126" t="s">
        <v>72</v>
      </c>
      <c r="E1679" s="135" t="s">
        <v>2373</v>
      </c>
      <c r="F1679" s="135" t="s">
        <v>2374</v>
      </c>
      <c r="I1679" s="128"/>
      <c r="J1679" s="136">
        <f>BK1679</f>
        <v>0</v>
      </c>
      <c r="L1679" s="125"/>
      <c r="M1679" s="130"/>
      <c r="P1679" s="131">
        <f>SUM(P1680:P1688)</f>
        <v>0</v>
      </c>
      <c r="R1679" s="131">
        <f>SUM(R1680:R1688)</f>
        <v>1.20605E-2</v>
      </c>
      <c r="T1679" s="132">
        <f>SUM(T1680:T1688)</f>
        <v>0</v>
      </c>
      <c r="AR1679" s="126" t="s">
        <v>86</v>
      </c>
      <c r="AT1679" s="133" t="s">
        <v>72</v>
      </c>
      <c r="AU1679" s="133" t="s">
        <v>80</v>
      </c>
      <c r="AY1679" s="126" t="s">
        <v>199</v>
      </c>
      <c r="BK1679" s="134">
        <f>SUM(BK1680:BK1688)</f>
        <v>0</v>
      </c>
    </row>
    <row r="1680" spans="2:65" s="1" customFormat="1" ht="16.5" customHeight="1">
      <c r="B1680" s="32"/>
      <c r="C1680" s="137" t="s">
        <v>2350</v>
      </c>
      <c r="D1680" s="137" t="s">
        <v>201</v>
      </c>
      <c r="E1680" s="138" t="s">
        <v>2376</v>
      </c>
      <c r="F1680" s="139" t="s">
        <v>2377</v>
      </c>
      <c r="G1680" s="140" t="s">
        <v>264</v>
      </c>
      <c r="H1680" s="141">
        <v>52.7</v>
      </c>
      <c r="I1680" s="142"/>
      <c r="J1680" s="143">
        <f>ROUND(I1680*H1680,2)</f>
        <v>0</v>
      </c>
      <c r="K1680" s="144"/>
      <c r="L1680" s="32"/>
      <c r="M1680" s="145" t="s">
        <v>1</v>
      </c>
      <c r="N1680" s="146" t="s">
        <v>39</v>
      </c>
      <c r="P1680" s="147">
        <f>O1680*H1680</f>
        <v>0</v>
      </c>
      <c r="Q1680" s="147">
        <v>1.0000000000000001E-5</v>
      </c>
      <c r="R1680" s="147">
        <f>Q1680*H1680</f>
        <v>5.2700000000000012E-4</v>
      </c>
      <c r="S1680" s="147">
        <v>0</v>
      </c>
      <c r="T1680" s="148">
        <f>S1680*H1680</f>
        <v>0</v>
      </c>
      <c r="AR1680" s="149" t="s">
        <v>298</v>
      </c>
      <c r="AT1680" s="149" t="s">
        <v>201</v>
      </c>
      <c r="AU1680" s="149" t="s">
        <v>86</v>
      </c>
      <c r="AY1680" s="17" t="s">
        <v>199</v>
      </c>
      <c r="BE1680" s="150">
        <f>IF(N1680="základní",J1680,0)</f>
        <v>0</v>
      </c>
      <c r="BF1680" s="150">
        <f>IF(N1680="snížená",J1680,0)</f>
        <v>0</v>
      </c>
      <c r="BG1680" s="150">
        <f>IF(N1680="zákl. přenesená",J1680,0)</f>
        <v>0</v>
      </c>
      <c r="BH1680" s="150">
        <f>IF(N1680="sníž. přenesená",J1680,0)</f>
        <v>0</v>
      </c>
      <c r="BI1680" s="150">
        <f>IF(N1680="nulová",J1680,0)</f>
        <v>0</v>
      </c>
      <c r="BJ1680" s="17" t="s">
        <v>86</v>
      </c>
      <c r="BK1680" s="150">
        <f>ROUND(I1680*H1680,2)</f>
        <v>0</v>
      </c>
      <c r="BL1680" s="17" t="s">
        <v>298</v>
      </c>
      <c r="BM1680" s="149" t="s">
        <v>3796</v>
      </c>
    </row>
    <row r="1681" spans="2:65" s="12" customFormat="1" ht="12">
      <c r="B1681" s="151"/>
      <c r="D1681" s="152" t="s">
        <v>207</v>
      </c>
      <c r="E1681" s="153" t="s">
        <v>1</v>
      </c>
      <c r="F1681" s="154" t="s">
        <v>2379</v>
      </c>
      <c r="H1681" s="155">
        <v>52.7</v>
      </c>
      <c r="I1681" s="156"/>
      <c r="L1681" s="151"/>
      <c r="M1681" s="157"/>
      <c r="T1681" s="158"/>
      <c r="AT1681" s="153" t="s">
        <v>207</v>
      </c>
      <c r="AU1681" s="153" t="s">
        <v>86</v>
      </c>
      <c r="AV1681" s="12" t="s">
        <v>86</v>
      </c>
      <c r="AW1681" s="12" t="s">
        <v>30</v>
      </c>
      <c r="AX1681" s="12" t="s">
        <v>73</v>
      </c>
      <c r="AY1681" s="153" t="s">
        <v>199</v>
      </c>
    </row>
    <row r="1682" spans="2:65" s="13" customFormat="1" ht="12">
      <c r="B1682" s="159"/>
      <c r="D1682" s="152" t="s">
        <v>207</v>
      </c>
      <c r="E1682" s="160" t="s">
        <v>1</v>
      </c>
      <c r="F1682" s="161" t="s">
        <v>209</v>
      </c>
      <c r="H1682" s="162">
        <v>52.7</v>
      </c>
      <c r="I1682" s="163"/>
      <c r="L1682" s="159"/>
      <c r="M1682" s="164"/>
      <c r="T1682" s="165"/>
      <c r="AT1682" s="160" t="s">
        <v>207</v>
      </c>
      <c r="AU1682" s="160" t="s">
        <v>86</v>
      </c>
      <c r="AV1682" s="13" t="s">
        <v>205</v>
      </c>
      <c r="AW1682" s="13" t="s">
        <v>30</v>
      </c>
      <c r="AX1682" s="13" t="s">
        <v>80</v>
      </c>
      <c r="AY1682" s="160" t="s">
        <v>199</v>
      </c>
    </row>
    <row r="1683" spans="2:65" s="1" customFormat="1" ht="21.75" customHeight="1">
      <c r="B1683" s="32"/>
      <c r="C1683" s="173" t="s">
        <v>2354</v>
      </c>
      <c r="D1683" s="173" t="s">
        <v>288</v>
      </c>
      <c r="E1683" s="174" t="s">
        <v>2381</v>
      </c>
      <c r="F1683" s="175" t="s">
        <v>2382</v>
      </c>
      <c r="G1683" s="176" t="s">
        <v>264</v>
      </c>
      <c r="H1683" s="177">
        <v>55.335000000000001</v>
      </c>
      <c r="I1683" s="178"/>
      <c r="J1683" s="179">
        <f>ROUND(I1683*H1683,2)</f>
        <v>0</v>
      </c>
      <c r="K1683" s="180"/>
      <c r="L1683" s="181"/>
      <c r="M1683" s="182" t="s">
        <v>1</v>
      </c>
      <c r="N1683" s="183" t="s">
        <v>39</v>
      </c>
      <c r="P1683" s="147">
        <f>O1683*H1683</f>
        <v>0</v>
      </c>
      <c r="Q1683" s="147">
        <v>1E-4</v>
      </c>
      <c r="R1683" s="147">
        <f>Q1683*H1683</f>
        <v>5.5335000000000002E-3</v>
      </c>
      <c r="S1683" s="147">
        <v>0</v>
      </c>
      <c r="T1683" s="148">
        <f>S1683*H1683</f>
        <v>0</v>
      </c>
      <c r="AR1683" s="149" t="s">
        <v>384</v>
      </c>
      <c r="AT1683" s="149" t="s">
        <v>288</v>
      </c>
      <c r="AU1683" s="149" t="s">
        <v>86</v>
      </c>
      <c r="AY1683" s="17" t="s">
        <v>199</v>
      </c>
      <c r="BE1683" s="150">
        <f>IF(N1683="základní",J1683,0)</f>
        <v>0</v>
      </c>
      <c r="BF1683" s="150">
        <f>IF(N1683="snížená",J1683,0)</f>
        <v>0</v>
      </c>
      <c r="BG1683" s="150">
        <f>IF(N1683="zákl. přenesená",J1683,0)</f>
        <v>0</v>
      </c>
      <c r="BH1683" s="150">
        <f>IF(N1683="sníž. přenesená",J1683,0)</f>
        <v>0</v>
      </c>
      <c r="BI1683" s="150">
        <f>IF(N1683="nulová",J1683,0)</f>
        <v>0</v>
      </c>
      <c r="BJ1683" s="17" t="s">
        <v>86</v>
      </c>
      <c r="BK1683" s="150">
        <f>ROUND(I1683*H1683,2)</f>
        <v>0</v>
      </c>
      <c r="BL1683" s="17" t="s">
        <v>298</v>
      </c>
      <c r="BM1683" s="149" t="s">
        <v>3797</v>
      </c>
    </row>
    <row r="1684" spans="2:65" s="12" customFormat="1" ht="12">
      <c r="B1684" s="151"/>
      <c r="D1684" s="152" t="s">
        <v>207</v>
      </c>
      <c r="E1684" s="153" t="s">
        <v>1</v>
      </c>
      <c r="F1684" s="154" t="s">
        <v>2384</v>
      </c>
      <c r="H1684" s="155">
        <v>55.335000000000001</v>
      </c>
      <c r="I1684" s="156"/>
      <c r="L1684" s="151"/>
      <c r="M1684" s="157"/>
      <c r="T1684" s="158"/>
      <c r="AT1684" s="153" t="s">
        <v>207</v>
      </c>
      <c r="AU1684" s="153" t="s">
        <v>86</v>
      </c>
      <c r="AV1684" s="12" t="s">
        <v>86</v>
      </c>
      <c r="AW1684" s="12" t="s">
        <v>30</v>
      </c>
      <c r="AX1684" s="12" t="s">
        <v>73</v>
      </c>
      <c r="AY1684" s="153" t="s">
        <v>199</v>
      </c>
    </row>
    <row r="1685" spans="2:65" s="13" customFormat="1" ht="12">
      <c r="B1685" s="159"/>
      <c r="D1685" s="152" t="s">
        <v>207</v>
      </c>
      <c r="E1685" s="160" t="s">
        <v>1</v>
      </c>
      <c r="F1685" s="161" t="s">
        <v>209</v>
      </c>
      <c r="H1685" s="162">
        <v>55.335000000000001</v>
      </c>
      <c r="I1685" s="163"/>
      <c r="L1685" s="159"/>
      <c r="M1685" s="164"/>
      <c r="T1685" s="165"/>
      <c r="AT1685" s="160" t="s">
        <v>207</v>
      </c>
      <c r="AU1685" s="160" t="s">
        <v>86</v>
      </c>
      <c r="AV1685" s="13" t="s">
        <v>205</v>
      </c>
      <c r="AW1685" s="13" t="s">
        <v>30</v>
      </c>
      <c r="AX1685" s="13" t="s">
        <v>80</v>
      </c>
      <c r="AY1685" s="160" t="s">
        <v>199</v>
      </c>
    </row>
    <row r="1686" spans="2:65" s="1" customFormat="1" ht="21.75" customHeight="1">
      <c r="B1686" s="32"/>
      <c r="C1686" s="137" t="s">
        <v>2331</v>
      </c>
      <c r="D1686" s="137" t="s">
        <v>201</v>
      </c>
      <c r="E1686" s="138" t="s">
        <v>2386</v>
      </c>
      <c r="F1686" s="139" t="s">
        <v>2387</v>
      </c>
      <c r="G1686" s="140" t="s">
        <v>296</v>
      </c>
      <c r="H1686" s="141">
        <v>1</v>
      </c>
      <c r="I1686" s="142"/>
      <c r="J1686" s="143">
        <f>ROUND(I1686*H1686,2)</f>
        <v>0</v>
      </c>
      <c r="K1686" s="144"/>
      <c r="L1686" s="32"/>
      <c r="M1686" s="145" t="s">
        <v>1</v>
      </c>
      <c r="N1686" s="146" t="s">
        <v>39</v>
      </c>
      <c r="P1686" s="147">
        <f>O1686*H1686</f>
        <v>0</v>
      </c>
      <c r="Q1686" s="147">
        <v>0</v>
      </c>
      <c r="R1686" s="147">
        <f>Q1686*H1686</f>
        <v>0</v>
      </c>
      <c r="S1686" s="147">
        <v>0</v>
      </c>
      <c r="T1686" s="148">
        <f>S1686*H1686</f>
        <v>0</v>
      </c>
      <c r="AR1686" s="149" t="s">
        <v>298</v>
      </c>
      <c r="AT1686" s="149" t="s">
        <v>201</v>
      </c>
      <c r="AU1686" s="149" t="s">
        <v>86</v>
      </c>
      <c r="AY1686" s="17" t="s">
        <v>199</v>
      </c>
      <c r="BE1686" s="150">
        <f>IF(N1686="základní",J1686,0)</f>
        <v>0</v>
      </c>
      <c r="BF1686" s="150">
        <f>IF(N1686="snížená",J1686,0)</f>
        <v>0</v>
      </c>
      <c r="BG1686" s="150">
        <f>IF(N1686="zákl. přenesená",J1686,0)</f>
        <v>0</v>
      </c>
      <c r="BH1686" s="150">
        <f>IF(N1686="sníž. přenesená",J1686,0)</f>
        <v>0</v>
      </c>
      <c r="BI1686" s="150">
        <f>IF(N1686="nulová",J1686,0)</f>
        <v>0</v>
      </c>
      <c r="BJ1686" s="17" t="s">
        <v>86</v>
      </c>
      <c r="BK1686" s="150">
        <f>ROUND(I1686*H1686,2)</f>
        <v>0</v>
      </c>
      <c r="BL1686" s="17" t="s">
        <v>298</v>
      </c>
      <c r="BM1686" s="149" t="s">
        <v>3798</v>
      </c>
    </row>
    <row r="1687" spans="2:65" s="1" customFormat="1" ht="16.5" customHeight="1">
      <c r="B1687" s="32"/>
      <c r="C1687" s="173" t="s">
        <v>3799</v>
      </c>
      <c r="D1687" s="173" t="s">
        <v>288</v>
      </c>
      <c r="E1687" s="174" t="s">
        <v>2390</v>
      </c>
      <c r="F1687" s="175" t="s">
        <v>2391</v>
      </c>
      <c r="G1687" s="176" t="s">
        <v>296</v>
      </c>
      <c r="H1687" s="177">
        <v>1</v>
      </c>
      <c r="I1687" s="178"/>
      <c r="J1687" s="179">
        <f>ROUND(I1687*H1687,2)</f>
        <v>0</v>
      </c>
      <c r="K1687" s="180"/>
      <c r="L1687" s="181"/>
      <c r="M1687" s="182" t="s">
        <v>1</v>
      </c>
      <c r="N1687" s="183" t="s">
        <v>39</v>
      </c>
      <c r="P1687" s="147">
        <f>O1687*H1687</f>
        <v>0</v>
      </c>
      <c r="Q1687" s="147">
        <v>6.0000000000000001E-3</v>
      </c>
      <c r="R1687" s="147">
        <f>Q1687*H1687</f>
        <v>6.0000000000000001E-3</v>
      </c>
      <c r="S1687" s="147">
        <v>0</v>
      </c>
      <c r="T1687" s="148">
        <f>S1687*H1687</f>
        <v>0</v>
      </c>
      <c r="AR1687" s="149" t="s">
        <v>384</v>
      </c>
      <c r="AT1687" s="149" t="s">
        <v>288</v>
      </c>
      <c r="AU1687" s="149" t="s">
        <v>86</v>
      </c>
      <c r="AY1687" s="17" t="s">
        <v>199</v>
      </c>
      <c r="BE1687" s="150">
        <f>IF(N1687="základní",J1687,0)</f>
        <v>0</v>
      </c>
      <c r="BF1687" s="150">
        <f>IF(N1687="snížená",J1687,0)</f>
        <v>0</v>
      </c>
      <c r="BG1687" s="150">
        <f>IF(N1687="zákl. přenesená",J1687,0)</f>
        <v>0</v>
      </c>
      <c r="BH1687" s="150">
        <f>IF(N1687="sníž. přenesená",J1687,0)</f>
        <v>0</v>
      </c>
      <c r="BI1687" s="150">
        <f>IF(N1687="nulová",J1687,0)</f>
        <v>0</v>
      </c>
      <c r="BJ1687" s="17" t="s">
        <v>86</v>
      </c>
      <c r="BK1687" s="150">
        <f>ROUND(I1687*H1687,2)</f>
        <v>0</v>
      </c>
      <c r="BL1687" s="17" t="s">
        <v>298</v>
      </c>
      <c r="BM1687" s="149" t="s">
        <v>3800</v>
      </c>
    </row>
    <row r="1688" spans="2:65" s="1" customFormat="1" ht="24.25" customHeight="1">
      <c r="B1688" s="32"/>
      <c r="C1688" s="137" t="s">
        <v>3801</v>
      </c>
      <c r="D1688" s="137" t="s">
        <v>201</v>
      </c>
      <c r="E1688" s="138" t="s">
        <v>2394</v>
      </c>
      <c r="F1688" s="139" t="s">
        <v>2395</v>
      </c>
      <c r="G1688" s="140" t="s">
        <v>247</v>
      </c>
      <c r="H1688" s="141">
        <v>1.2E-2</v>
      </c>
      <c r="I1688" s="142"/>
      <c r="J1688" s="143">
        <f>ROUND(I1688*H1688,2)</f>
        <v>0</v>
      </c>
      <c r="K1688" s="144"/>
      <c r="L1688" s="32"/>
      <c r="M1688" s="145" t="s">
        <v>1</v>
      </c>
      <c r="N1688" s="146" t="s">
        <v>39</v>
      </c>
      <c r="P1688" s="147">
        <f>O1688*H1688</f>
        <v>0</v>
      </c>
      <c r="Q1688" s="147">
        <v>0</v>
      </c>
      <c r="R1688" s="147">
        <f>Q1688*H1688</f>
        <v>0</v>
      </c>
      <c r="S1688" s="147">
        <v>0</v>
      </c>
      <c r="T1688" s="148">
        <f>S1688*H1688</f>
        <v>0</v>
      </c>
      <c r="AR1688" s="149" t="s">
        <v>298</v>
      </c>
      <c r="AT1688" s="149" t="s">
        <v>201</v>
      </c>
      <c r="AU1688" s="149" t="s">
        <v>86</v>
      </c>
      <c r="AY1688" s="17" t="s">
        <v>199</v>
      </c>
      <c r="BE1688" s="150">
        <f>IF(N1688="základní",J1688,0)</f>
        <v>0</v>
      </c>
      <c r="BF1688" s="150">
        <f>IF(N1688="snížená",J1688,0)</f>
        <v>0</v>
      </c>
      <c r="BG1688" s="150">
        <f>IF(N1688="zákl. přenesená",J1688,0)</f>
        <v>0</v>
      </c>
      <c r="BH1688" s="150">
        <f>IF(N1688="sníž. přenesená",J1688,0)</f>
        <v>0</v>
      </c>
      <c r="BI1688" s="150">
        <f>IF(N1688="nulová",J1688,0)</f>
        <v>0</v>
      </c>
      <c r="BJ1688" s="17" t="s">
        <v>86</v>
      </c>
      <c r="BK1688" s="150">
        <f>ROUND(I1688*H1688,2)</f>
        <v>0</v>
      </c>
      <c r="BL1688" s="17" t="s">
        <v>298</v>
      </c>
      <c r="BM1688" s="149" t="s">
        <v>3802</v>
      </c>
    </row>
    <row r="1689" spans="2:65" s="11" customFormat="1" ht="23" customHeight="1">
      <c r="B1689" s="125"/>
      <c r="D1689" s="126" t="s">
        <v>72</v>
      </c>
      <c r="E1689" s="135" t="s">
        <v>2397</v>
      </c>
      <c r="F1689" s="135" t="s">
        <v>2398</v>
      </c>
      <c r="I1689" s="128"/>
      <c r="J1689" s="136">
        <f>BK1689</f>
        <v>0</v>
      </c>
      <c r="L1689" s="125"/>
      <c r="M1689" s="130"/>
      <c r="P1689" s="131">
        <f>SUM(P1690:P1746)</f>
        <v>0</v>
      </c>
      <c r="R1689" s="131">
        <f>SUM(R1690:R1746)</f>
        <v>2.6870341999999998</v>
      </c>
      <c r="T1689" s="132">
        <f>SUM(T1690:T1746)</f>
        <v>0</v>
      </c>
      <c r="AR1689" s="126" t="s">
        <v>86</v>
      </c>
      <c r="AT1689" s="133" t="s">
        <v>72</v>
      </c>
      <c r="AU1689" s="133" t="s">
        <v>80</v>
      </c>
      <c r="AY1689" s="126" t="s">
        <v>199</v>
      </c>
      <c r="BK1689" s="134">
        <f>SUM(BK1690:BK1746)</f>
        <v>0</v>
      </c>
    </row>
    <row r="1690" spans="2:65" s="1" customFormat="1" ht="16.5" customHeight="1">
      <c r="B1690" s="32"/>
      <c r="C1690" s="137" t="s">
        <v>2399</v>
      </c>
      <c r="D1690" s="137" t="s">
        <v>201</v>
      </c>
      <c r="E1690" s="138" t="s">
        <v>2400</v>
      </c>
      <c r="F1690" s="139" t="s">
        <v>2401</v>
      </c>
      <c r="G1690" s="140" t="s">
        <v>296</v>
      </c>
      <c r="H1690" s="141">
        <v>1</v>
      </c>
      <c r="I1690" s="142"/>
      <c r="J1690" s="143">
        <f>ROUND(I1690*H1690,2)</f>
        <v>0</v>
      </c>
      <c r="K1690" s="144"/>
      <c r="L1690" s="32"/>
      <c r="M1690" s="145" t="s">
        <v>1</v>
      </c>
      <c r="N1690" s="146" t="s">
        <v>39</v>
      </c>
      <c r="P1690" s="147">
        <f>O1690*H1690</f>
        <v>0</v>
      </c>
      <c r="Q1690" s="147">
        <v>4.4000000000000002E-4</v>
      </c>
      <c r="R1690" s="147">
        <f>Q1690*H1690</f>
        <v>4.4000000000000002E-4</v>
      </c>
      <c r="S1690" s="147">
        <v>0</v>
      </c>
      <c r="T1690" s="148">
        <f>S1690*H1690</f>
        <v>0</v>
      </c>
      <c r="AR1690" s="149" t="s">
        <v>298</v>
      </c>
      <c r="AT1690" s="149" t="s">
        <v>201</v>
      </c>
      <c r="AU1690" s="149" t="s">
        <v>86</v>
      </c>
      <c r="AY1690" s="17" t="s">
        <v>199</v>
      </c>
      <c r="BE1690" s="150">
        <f>IF(N1690="základní",J1690,0)</f>
        <v>0</v>
      </c>
      <c r="BF1690" s="150">
        <f>IF(N1690="snížená",J1690,0)</f>
        <v>0</v>
      </c>
      <c r="BG1690" s="150">
        <f>IF(N1690="zákl. přenesená",J1690,0)</f>
        <v>0</v>
      </c>
      <c r="BH1690" s="150">
        <f>IF(N1690="sníž. přenesená",J1690,0)</f>
        <v>0</v>
      </c>
      <c r="BI1690" s="150">
        <f>IF(N1690="nulová",J1690,0)</f>
        <v>0</v>
      </c>
      <c r="BJ1690" s="17" t="s">
        <v>86</v>
      </c>
      <c r="BK1690" s="150">
        <f>ROUND(I1690*H1690,2)</f>
        <v>0</v>
      </c>
      <c r="BL1690" s="17" t="s">
        <v>298</v>
      </c>
      <c r="BM1690" s="149" t="s">
        <v>3803</v>
      </c>
    </row>
    <row r="1691" spans="2:65" s="1" customFormat="1" ht="33" customHeight="1">
      <c r="B1691" s="32"/>
      <c r="C1691" s="173" t="s">
        <v>2688</v>
      </c>
      <c r="D1691" s="173" t="s">
        <v>288</v>
      </c>
      <c r="E1691" s="174" t="s">
        <v>2404</v>
      </c>
      <c r="F1691" s="175" t="s">
        <v>2405</v>
      </c>
      <c r="G1691" s="176" t="s">
        <v>296</v>
      </c>
      <c r="H1691" s="177">
        <v>1</v>
      </c>
      <c r="I1691" s="178"/>
      <c r="J1691" s="179">
        <f>ROUND(I1691*H1691,2)</f>
        <v>0</v>
      </c>
      <c r="K1691" s="180"/>
      <c r="L1691" s="181"/>
      <c r="M1691" s="182" t="s">
        <v>1</v>
      </c>
      <c r="N1691" s="183" t="s">
        <v>39</v>
      </c>
      <c r="P1691" s="147">
        <f>O1691*H1691</f>
        <v>0</v>
      </c>
      <c r="Q1691" s="147">
        <v>5.1999999999999998E-2</v>
      </c>
      <c r="R1691" s="147">
        <f>Q1691*H1691</f>
        <v>5.1999999999999998E-2</v>
      </c>
      <c r="S1691" s="147">
        <v>0</v>
      </c>
      <c r="T1691" s="148">
        <f>S1691*H1691</f>
        <v>0</v>
      </c>
      <c r="AR1691" s="149" t="s">
        <v>384</v>
      </c>
      <c r="AT1691" s="149" t="s">
        <v>288</v>
      </c>
      <c r="AU1691" s="149" t="s">
        <v>86</v>
      </c>
      <c r="AY1691" s="17" t="s">
        <v>199</v>
      </c>
      <c r="BE1691" s="150">
        <f>IF(N1691="základní",J1691,0)</f>
        <v>0</v>
      </c>
      <c r="BF1691" s="150">
        <f>IF(N1691="snížená",J1691,0)</f>
        <v>0</v>
      </c>
      <c r="BG1691" s="150">
        <f>IF(N1691="zákl. přenesená",J1691,0)</f>
        <v>0</v>
      </c>
      <c r="BH1691" s="150">
        <f>IF(N1691="sníž. přenesená",J1691,0)</f>
        <v>0</v>
      </c>
      <c r="BI1691" s="150">
        <f>IF(N1691="nulová",J1691,0)</f>
        <v>0</v>
      </c>
      <c r="BJ1691" s="17" t="s">
        <v>86</v>
      </c>
      <c r="BK1691" s="150">
        <f>ROUND(I1691*H1691,2)</f>
        <v>0</v>
      </c>
      <c r="BL1691" s="17" t="s">
        <v>298</v>
      </c>
      <c r="BM1691" s="149" t="s">
        <v>3804</v>
      </c>
    </row>
    <row r="1692" spans="2:65" s="1" customFormat="1" ht="24.25" customHeight="1">
      <c r="B1692" s="32"/>
      <c r="C1692" s="137" t="s">
        <v>2407</v>
      </c>
      <c r="D1692" s="137" t="s">
        <v>201</v>
      </c>
      <c r="E1692" s="138" t="s">
        <v>2408</v>
      </c>
      <c r="F1692" s="139" t="s">
        <v>2409</v>
      </c>
      <c r="G1692" s="140" t="s">
        <v>204</v>
      </c>
      <c r="H1692" s="141">
        <v>17.82</v>
      </c>
      <c r="I1692" s="142"/>
      <c r="J1692" s="143">
        <f>ROUND(I1692*H1692,2)</f>
        <v>0</v>
      </c>
      <c r="K1692" s="144"/>
      <c r="L1692" s="32"/>
      <c r="M1692" s="145" t="s">
        <v>1</v>
      </c>
      <c r="N1692" s="146" t="s">
        <v>39</v>
      </c>
      <c r="P1692" s="147">
        <f>O1692*H1692</f>
        <v>0</v>
      </c>
      <c r="Q1692" s="147">
        <v>2.7E-4</v>
      </c>
      <c r="R1692" s="147">
        <f>Q1692*H1692</f>
        <v>4.8114000000000004E-3</v>
      </c>
      <c r="S1692" s="147">
        <v>0</v>
      </c>
      <c r="T1692" s="148">
        <f>S1692*H1692</f>
        <v>0</v>
      </c>
      <c r="AR1692" s="149" t="s">
        <v>298</v>
      </c>
      <c r="AT1692" s="149" t="s">
        <v>201</v>
      </c>
      <c r="AU1692" s="149" t="s">
        <v>86</v>
      </c>
      <c r="AY1692" s="17" t="s">
        <v>199</v>
      </c>
      <c r="BE1692" s="150">
        <f>IF(N1692="základní",J1692,0)</f>
        <v>0</v>
      </c>
      <c r="BF1692" s="150">
        <f>IF(N1692="snížená",J1692,0)</f>
        <v>0</v>
      </c>
      <c r="BG1692" s="150">
        <f>IF(N1692="zákl. přenesená",J1692,0)</f>
        <v>0</v>
      </c>
      <c r="BH1692" s="150">
        <f>IF(N1692="sníž. přenesená",J1692,0)</f>
        <v>0</v>
      </c>
      <c r="BI1692" s="150">
        <f>IF(N1692="nulová",J1692,0)</f>
        <v>0</v>
      </c>
      <c r="BJ1692" s="17" t="s">
        <v>86</v>
      </c>
      <c r="BK1692" s="150">
        <f>ROUND(I1692*H1692,2)</f>
        <v>0</v>
      </c>
      <c r="BL1692" s="17" t="s">
        <v>298</v>
      </c>
      <c r="BM1692" s="149" t="s">
        <v>3805</v>
      </c>
    </row>
    <row r="1693" spans="2:65" s="12" customFormat="1" ht="12">
      <c r="B1693" s="151"/>
      <c r="D1693" s="152" t="s">
        <v>207</v>
      </c>
      <c r="E1693" s="153" t="s">
        <v>1</v>
      </c>
      <c r="F1693" s="154" t="s">
        <v>646</v>
      </c>
      <c r="H1693" s="155">
        <v>17.82</v>
      </c>
      <c r="I1693" s="156"/>
      <c r="L1693" s="151"/>
      <c r="M1693" s="157"/>
      <c r="T1693" s="158"/>
      <c r="AT1693" s="153" t="s">
        <v>207</v>
      </c>
      <c r="AU1693" s="153" t="s">
        <v>86</v>
      </c>
      <c r="AV1693" s="12" t="s">
        <v>86</v>
      </c>
      <c r="AW1693" s="12" t="s">
        <v>30</v>
      </c>
      <c r="AX1693" s="12" t="s">
        <v>73</v>
      </c>
      <c r="AY1693" s="153" t="s">
        <v>199</v>
      </c>
    </row>
    <row r="1694" spans="2:65" s="13" customFormat="1" ht="12">
      <c r="B1694" s="159"/>
      <c r="D1694" s="152" t="s">
        <v>207</v>
      </c>
      <c r="E1694" s="160" t="s">
        <v>1</v>
      </c>
      <c r="F1694" s="161" t="s">
        <v>209</v>
      </c>
      <c r="H1694" s="162">
        <v>17.82</v>
      </c>
      <c r="I1694" s="163"/>
      <c r="L1694" s="159"/>
      <c r="M1694" s="164"/>
      <c r="T1694" s="165"/>
      <c r="AT1694" s="160" t="s">
        <v>207</v>
      </c>
      <c r="AU1694" s="160" t="s">
        <v>86</v>
      </c>
      <c r="AV1694" s="13" t="s">
        <v>205</v>
      </c>
      <c r="AW1694" s="13" t="s">
        <v>30</v>
      </c>
      <c r="AX1694" s="13" t="s">
        <v>80</v>
      </c>
      <c r="AY1694" s="160" t="s">
        <v>199</v>
      </c>
    </row>
    <row r="1695" spans="2:65" s="1" customFormat="1" ht="21.75" customHeight="1">
      <c r="B1695" s="32"/>
      <c r="C1695" s="173" t="s">
        <v>2411</v>
      </c>
      <c r="D1695" s="173" t="s">
        <v>288</v>
      </c>
      <c r="E1695" s="174" t="s">
        <v>2412</v>
      </c>
      <c r="F1695" s="175" t="s">
        <v>2413</v>
      </c>
      <c r="G1695" s="176" t="s">
        <v>1607</v>
      </c>
      <c r="H1695" s="177">
        <v>8</v>
      </c>
      <c r="I1695" s="178"/>
      <c r="J1695" s="179">
        <f>ROUND(I1695*H1695,2)</f>
        <v>0</v>
      </c>
      <c r="K1695" s="180"/>
      <c r="L1695" s="181"/>
      <c r="M1695" s="182" t="s">
        <v>1</v>
      </c>
      <c r="N1695" s="183" t="s">
        <v>39</v>
      </c>
      <c r="P1695" s="147">
        <f>O1695*H1695</f>
        <v>0</v>
      </c>
      <c r="Q1695" s="147">
        <v>3.6810000000000002E-2</v>
      </c>
      <c r="R1695" s="147">
        <f>Q1695*H1695</f>
        <v>0.29448000000000002</v>
      </c>
      <c r="S1695" s="147">
        <v>0</v>
      </c>
      <c r="T1695" s="148">
        <f>S1695*H1695</f>
        <v>0</v>
      </c>
      <c r="AR1695" s="149" t="s">
        <v>384</v>
      </c>
      <c r="AT1695" s="149" t="s">
        <v>288</v>
      </c>
      <c r="AU1695" s="149" t="s">
        <v>86</v>
      </c>
      <c r="AY1695" s="17" t="s">
        <v>199</v>
      </c>
      <c r="BE1695" s="150">
        <f>IF(N1695="základní",J1695,0)</f>
        <v>0</v>
      </c>
      <c r="BF1695" s="150">
        <f>IF(N1695="snížená",J1695,0)</f>
        <v>0</v>
      </c>
      <c r="BG1695" s="150">
        <f>IF(N1695="zákl. přenesená",J1695,0)</f>
        <v>0</v>
      </c>
      <c r="BH1695" s="150">
        <f>IF(N1695="sníž. přenesená",J1695,0)</f>
        <v>0</v>
      </c>
      <c r="BI1695" s="150">
        <f>IF(N1695="nulová",J1695,0)</f>
        <v>0</v>
      </c>
      <c r="BJ1695" s="17" t="s">
        <v>86</v>
      </c>
      <c r="BK1695" s="150">
        <f>ROUND(I1695*H1695,2)</f>
        <v>0</v>
      </c>
      <c r="BL1695" s="17" t="s">
        <v>298</v>
      </c>
      <c r="BM1695" s="149" t="s">
        <v>3806</v>
      </c>
    </row>
    <row r="1696" spans="2:65" s="12" customFormat="1" ht="12">
      <c r="B1696" s="151"/>
      <c r="D1696" s="152" t="s">
        <v>207</v>
      </c>
      <c r="E1696" s="153" t="s">
        <v>1</v>
      </c>
      <c r="F1696" s="154" t="s">
        <v>1150</v>
      </c>
      <c r="H1696" s="155">
        <v>8</v>
      </c>
      <c r="I1696" s="156"/>
      <c r="L1696" s="151"/>
      <c r="M1696" s="157"/>
      <c r="T1696" s="158"/>
      <c r="AT1696" s="153" t="s">
        <v>207</v>
      </c>
      <c r="AU1696" s="153" t="s">
        <v>86</v>
      </c>
      <c r="AV1696" s="12" t="s">
        <v>86</v>
      </c>
      <c r="AW1696" s="12" t="s">
        <v>30</v>
      </c>
      <c r="AX1696" s="12" t="s">
        <v>73</v>
      </c>
      <c r="AY1696" s="153" t="s">
        <v>199</v>
      </c>
    </row>
    <row r="1697" spans="2:65" s="13" customFormat="1" ht="12">
      <c r="B1697" s="159"/>
      <c r="D1697" s="152" t="s">
        <v>207</v>
      </c>
      <c r="E1697" s="160" t="s">
        <v>1</v>
      </c>
      <c r="F1697" s="161" t="s">
        <v>209</v>
      </c>
      <c r="H1697" s="162">
        <v>8</v>
      </c>
      <c r="I1697" s="163"/>
      <c r="L1697" s="159"/>
      <c r="M1697" s="164"/>
      <c r="T1697" s="165"/>
      <c r="AT1697" s="160" t="s">
        <v>207</v>
      </c>
      <c r="AU1697" s="160" t="s">
        <v>86</v>
      </c>
      <c r="AV1697" s="13" t="s">
        <v>205</v>
      </c>
      <c r="AW1697" s="13" t="s">
        <v>30</v>
      </c>
      <c r="AX1697" s="13" t="s">
        <v>80</v>
      </c>
      <c r="AY1697" s="160" t="s">
        <v>199</v>
      </c>
    </row>
    <row r="1698" spans="2:65" s="1" customFormat="1" ht="24.25" customHeight="1">
      <c r="B1698" s="32"/>
      <c r="C1698" s="137" t="s">
        <v>2415</v>
      </c>
      <c r="D1698" s="137" t="s">
        <v>201</v>
      </c>
      <c r="E1698" s="138" t="s">
        <v>2416</v>
      </c>
      <c r="F1698" s="139" t="s">
        <v>2417</v>
      </c>
      <c r="G1698" s="140" t="s">
        <v>264</v>
      </c>
      <c r="H1698" s="141">
        <v>47.76</v>
      </c>
      <c r="I1698" s="142"/>
      <c r="J1698" s="143">
        <f>ROUND(I1698*H1698,2)</f>
        <v>0</v>
      </c>
      <c r="K1698" s="144"/>
      <c r="L1698" s="32"/>
      <c r="M1698" s="145" t="s">
        <v>1</v>
      </c>
      <c r="N1698" s="146" t="s">
        <v>39</v>
      </c>
      <c r="P1698" s="147">
        <f>O1698*H1698</f>
        <v>0</v>
      </c>
      <c r="Q1698" s="147">
        <v>2.7999999999999998E-4</v>
      </c>
      <c r="R1698" s="147">
        <f>Q1698*H1698</f>
        <v>1.3372799999999999E-2</v>
      </c>
      <c r="S1698" s="147">
        <v>0</v>
      </c>
      <c r="T1698" s="148">
        <f>S1698*H1698</f>
        <v>0</v>
      </c>
      <c r="AR1698" s="149" t="s">
        <v>298</v>
      </c>
      <c r="AT1698" s="149" t="s">
        <v>201</v>
      </c>
      <c r="AU1698" s="149" t="s">
        <v>86</v>
      </c>
      <c r="AY1698" s="17" t="s">
        <v>199</v>
      </c>
      <c r="BE1698" s="150">
        <f>IF(N1698="základní",J1698,0)</f>
        <v>0</v>
      </c>
      <c r="BF1698" s="150">
        <f>IF(N1698="snížená",J1698,0)</f>
        <v>0</v>
      </c>
      <c r="BG1698" s="150">
        <f>IF(N1698="zákl. přenesená",J1698,0)</f>
        <v>0</v>
      </c>
      <c r="BH1698" s="150">
        <f>IF(N1698="sníž. přenesená",J1698,0)</f>
        <v>0</v>
      </c>
      <c r="BI1698" s="150">
        <f>IF(N1698="nulová",J1698,0)</f>
        <v>0</v>
      </c>
      <c r="BJ1698" s="17" t="s">
        <v>86</v>
      </c>
      <c r="BK1698" s="150">
        <f>ROUND(I1698*H1698,2)</f>
        <v>0</v>
      </c>
      <c r="BL1698" s="17" t="s">
        <v>298</v>
      </c>
      <c r="BM1698" s="149" t="s">
        <v>3807</v>
      </c>
    </row>
    <row r="1699" spans="2:65" s="12" customFormat="1" ht="12">
      <c r="B1699" s="151"/>
      <c r="D1699" s="152" t="s">
        <v>207</v>
      </c>
      <c r="E1699" s="153" t="s">
        <v>1</v>
      </c>
      <c r="F1699" s="154" t="s">
        <v>2419</v>
      </c>
      <c r="H1699" s="155">
        <v>47.76</v>
      </c>
      <c r="I1699" s="156"/>
      <c r="L1699" s="151"/>
      <c r="M1699" s="157"/>
      <c r="T1699" s="158"/>
      <c r="AT1699" s="153" t="s">
        <v>207</v>
      </c>
      <c r="AU1699" s="153" t="s">
        <v>86</v>
      </c>
      <c r="AV1699" s="12" t="s">
        <v>86</v>
      </c>
      <c r="AW1699" s="12" t="s">
        <v>30</v>
      </c>
      <c r="AX1699" s="12" t="s">
        <v>73</v>
      </c>
      <c r="AY1699" s="153" t="s">
        <v>199</v>
      </c>
    </row>
    <row r="1700" spans="2:65" s="13" customFormat="1" ht="12">
      <c r="B1700" s="159"/>
      <c r="D1700" s="152" t="s">
        <v>207</v>
      </c>
      <c r="E1700" s="160" t="s">
        <v>1</v>
      </c>
      <c r="F1700" s="161" t="s">
        <v>209</v>
      </c>
      <c r="H1700" s="162">
        <v>47.76</v>
      </c>
      <c r="I1700" s="163"/>
      <c r="L1700" s="159"/>
      <c r="M1700" s="164"/>
      <c r="T1700" s="165"/>
      <c r="AT1700" s="160" t="s">
        <v>207</v>
      </c>
      <c r="AU1700" s="160" t="s">
        <v>86</v>
      </c>
      <c r="AV1700" s="13" t="s">
        <v>205</v>
      </c>
      <c r="AW1700" s="13" t="s">
        <v>30</v>
      </c>
      <c r="AX1700" s="13" t="s">
        <v>80</v>
      </c>
      <c r="AY1700" s="160" t="s">
        <v>199</v>
      </c>
    </row>
    <row r="1701" spans="2:65" s="1" customFormat="1" ht="33" customHeight="1">
      <c r="B1701" s="32"/>
      <c r="C1701" s="173" t="s">
        <v>2426</v>
      </c>
      <c r="D1701" s="173" t="s">
        <v>288</v>
      </c>
      <c r="E1701" s="174" t="s">
        <v>2436</v>
      </c>
      <c r="F1701" s="175" t="s">
        <v>2437</v>
      </c>
      <c r="G1701" s="176" t="s">
        <v>296</v>
      </c>
      <c r="H1701" s="177">
        <v>4</v>
      </c>
      <c r="I1701" s="178"/>
      <c r="J1701" s="179">
        <f t="shared" ref="J1701:J1740" si="130">ROUND(I1701*H1701,2)</f>
        <v>0</v>
      </c>
      <c r="K1701" s="180"/>
      <c r="L1701" s="181"/>
      <c r="M1701" s="182" t="s">
        <v>1</v>
      </c>
      <c r="N1701" s="183" t="s">
        <v>39</v>
      </c>
      <c r="P1701" s="147">
        <f t="shared" ref="P1701:P1740" si="131">O1701*H1701</f>
        <v>0</v>
      </c>
      <c r="Q1701" s="147">
        <v>1.753E-2</v>
      </c>
      <c r="R1701" s="147">
        <f t="shared" ref="R1701:R1740" si="132">Q1701*H1701</f>
        <v>7.0120000000000002E-2</v>
      </c>
      <c r="S1701" s="147">
        <v>0</v>
      </c>
      <c r="T1701" s="148">
        <f t="shared" ref="T1701:T1740" si="133">S1701*H1701</f>
        <v>0</v>
      </c>
      <c r="AR1701" s="149" t="s">
        <v>384</v>
      </c>
      <c r="AT1701" s="149" t="s">
        <v>288</v>
      </c>
      <c r="AU1701" s="149" t="s">
        <v>86</v>
      </c>
      <c r="AY1701" s="17" t="s">
        <v>199</v>
      </c>
      <c r="BE1701" s="150">
        <f t="shared" ref="BE1701:BE1740" si="134">IF(N1701="základní",J1701,0)</f>
        <v>0</v>
      </c>
      <c r="BF1701" s="150">
        <f t="shared" ref="BF1701:BF1740" si="135">IF(N1701="snížená",J1701,0)</f>
        <v>0</v>
      </c>
      <c r="BG1701" s="150">
        <f t="shared" ref="BG1701:BG1740" si="136">IF(N1701="zákl. přenesená",J1701,0)</f>
        <v>0</v>
      </c>
      <c r="BH1701" s="150">
        <f t="shared" ref="BH1701:BH1740" si="137">IF(N1701="sníž. přenesená",J1701,0)</f>
        <v>0</v>
      </c>
      <c r="BI1701" s="150">
        <f t="shared" ref="BI1701:BI1740" si="138">IF(N1701="nulová",J1701,0)</f>
        <v>0</v>
      </c>
      <c r="BJ1701" s="17" t="s">
        <v>86</v>
      </c>
      <c r="BK1701" s="150">
        <f t="shared" ref="BK1701:BK1740" si="139">ROUND(I1701*H1701,2)</f>
        <v>0</v>
      </c>
      <c r="BL1701" s="17" t="s">
        <v>298</v>
      </c>
      <c r="BM1701" s="149" t="s">
        <v>3808</v>
      </c>
    </row>
    <row r="1702" spans="2:65" s="1" customFormat="1" ht="33" customHeight="1">
      <c r="B1702" s="32"/>
      <c r="C1702" s="173" t="s">
        <v>2431</v>
      </c>
      <c r="D1702" s="173" t="s">
        <v>288</v>
      </c>
      <c r="E1702" s="174" t="s">
        <v>2440</v>
      </c>
      <c r="F1702" s="175" t="s">
        <v>2441</v>
      </c>
      <c r="G1702" s="176" t="s">
        <v>296</v>
      </c>
      <c r="H1702" s="177">
        <v>1</v>
      </c>
      <c r="I1702" s="178"/>
      <c r="J1702" s="179">
        <f t="shared" si="130"/>
        <v>0</v>
      </c>
      <c r="K1702" s="180"/>
      <c r="L1702" s="181"/>
      <c r="M1702" s="182" t="s">
        <v>1</v>
      </c>
      <c r="N1702" s="183" t="s">
        <v>39</v>
      </c>
      <c r="P1702" s="147">
        <f t="shared" si="131"/>
        <v>0</v>
      </c>
      <c r="Q1702" s="147">
        <v>1.7930000000000001E-2</v>
      </c>
      <c r="R1702" s="147">
        <f t="shared" si="132"/>
        <v>1.7930000000000001E-2</v>
      </c>
      <c r="S1702" s="147">
        <v>0</v>
      </c>
      <c r="T1702" s="148">
        <f t="shared" si="133"/>
        <v>0</v>
      </c>
      <c r="AR1702" s="149" t="s">
        <v>384</v>
      </c>
      <c r="AT1702" s="149" t="s">
        <v>288</v>
      </c>
      <c r="AU1702" s="149" t="s">
        <v>86</v>
      </c>
      <c r="AY1702" s="17" t="s">
        <v>199</v>
      </c>
      <c r="BE1702" s="150">
        <f t="shared" si="134"/>
        <v>0</v>
      </c>
      <c r="BF1702" s="150">
        <f t="shared" si="135"/>
        <v>0</v>
      </c>
      <c r="BG1702" s="150">
        <f t="shared" si="136"/>
        <v>0</v>
      </c>
      <c r="BH1702" s="150">
        <f t="shared" si="137"/>
        <v>0</v>
      </c>
      <c r="BI1702" s="150">
        <f t="shared" si="138"/>
        <v>0</v>
      </c>
      <c r="BJ1702" s="17" t="s">
        <v>86</v>
      </c>
      <c r="BK1702" s="150">
        <f t="shared" si="139"/>
        <v>0</v>
      </c>
      <c r="BL1702" s="17" t="s">
        <v>298</v>
      </c>
      <c r="BM1702" s="149" t="s">
        <v>3809</v>
      </c>
    </row>
    <row r="1703" spans="2:65" s="1" customFormat="1" ht="33" customHeight="1">
      <c r="B1703" s="32"/>
      <c r="C1703" s="173" t="s">
        <v>2435</v>
      </c>
      <c r="D1703" s="173" t="s">
        <v>288</v>
      </c>
      <c r="E1703" s="174" t="s">
        <v>2444</v>
      </c>
      <c r="F1703" s="175" t="s">
        <v>2445</v>
      </c>
      <c r="G1703" s="176" t="s">
        <v>296</v>
      </c>
      <c r="H1703" s="177">
        <v>6</v>
      </c>
      <c r="I1703" s="178"/>
      <c r="J1703" s="179">
        <f t="shared" si="130"/>
        <v>0</v>
      </c>
      <c r="K1703" s="180"/>
      <c r="L1703" s="181"/>
      <c r="M1703" s="182" t="s">
        <v>1</v>
      </c>
      <c r="N1703" s="183" t="s">
        <v>39</v>
      </c>
      <c r="P1703" s="147">
        <f t="shared" si="131"/>
        <v>0</v>
      </c>
      <c r="Q1703" s="147">
        <v>1.8339999999999999E-2</v>
      </c>
      <c r="R1703" s="147">
        <f t="shared" si="132"/>
        <v>0.11004</v>
      </c>
      <c r="S1703" s="147">
        <v>0</v>
      </c>
      <c r="T1703" s="148">
        <f t="shared" si="133"/>
        <v>0</v>
      </c>
      <c r="AR1703" s="149" t="s">
        <v>384</v>
      </c>
      <c r="AT1703" s="149" t="s">
        <v>288</v>
      </c>
      <c r="AU1703" s="149" t="s">
        <v>86</v>
      </c>
      <c r="AY1703" s="17" t="s">
        <v>199</v>
      </c>
      <c r="BE1703" s="150">
        <f t="shared" si="134"/>
        <v>0</v>
      </c>
      <c r="BF1703" s="150">
        <f t="shared" si="135"/>
        <v>0</v>
      </c>
      <c r="BG1703" s="150">
        <f t="shared" si="136"/>
        <v>0</v>
      </c>
      <c r="BH1703" s="150">
        <f t="shared" si="137"/>
        <v>0</v>
      </c>
      <c r="BI1703" s="150">
        <f t="shared" si="138"/>
        <v>0</v>
      </c>
      <c r="BJ1703" s="17" t="s">
        <v>86</v>
      </c>
      <c r="BK1703" s="150">
        <f t="shared" si="139"/>
        <v>0</v>
      </c>
      <c r="BL1703" s="17" t="s">
        <v>298</v>
      </c>
      <c r="BM1703" s="149" t="s">
        <v>3810</v>
      </c>
    </row>
    <row r="1704" spans="2:65" s="1" customFormat="1" ht="33" customHeight="1">
      <c r="B1704" s="32"/>
      <c r="C1704" s="173" t="s">
        <v>2439</v>
      </c>
      <c r="D1704" s="173" t="s">
        <v>288</v>
      </c>
      <c r="E1704" s="174" t="s">
        <v>2448</v>
      </c>
      <c r="F1704" s="175" t="s">
        <v>2449</v>
      </c>
      <c r="G1704" s="176" t="s">
        <v>296</v>
      </c>
      <c r="H1704" s="177">
        <v>9</v>
      </c>
      <c r="I1704" s="178"/>
      <c r="J1704" s="179">
        <f t="shared" si="130"/>
        <v>0</v>
      </c>
      <c r="K1704" s="180"/>
      <c r="L1704" s="181"/>
      <c r="M1704" s="182" t="s">
        <v>1</v>
      </c>
      <c r="N1704" s="183" t="s">
        <v>39</v>
      </c>
      <c r="P1704" s="147">
        <f t="shared" si="131"/>
        <v>0</v>
      </c>
      <c r="Q1704" s="147">
        <v>1.9230000000000001E-2</v>
      </c>
      <c r="R1704" s="147">
        <f t="shared" si="132"/>
        <v>0.17307</v>
      </c>
      <c r="S1704" s="147">
        <v>0</v>
      </c>
      <c r="T1704" s="148">
        <f t="shared" si="133"/>
        <v>0</v>
      </c>
      <c r="AR1704" s="149" t="s">
        <v>384</v>
      </c>
      <c r="AT1704" s="149" t="s">
        <v>288</v>
      </c>
      <c r="AU1704" s="149" t="s">
        <v>86</v>
      </c>
      <c r="AY1704" s="17" t="s">
        <v>199</v>
      </c>
      <c r="BE1704" s="150">
        <f t="shared" si="134"/>
        <v>0</v>
      </c>
      <c r="BF1704" s="150">
        <f t="shared" si="135"/>
        <v>0</v>
      </c>
      <c r="BG1704" s="150">
        <f t="shared" si="136"/>
        <v>0</v>
      </c>
      <c r="BH1704" s="150">
        <f t="shared" si="137"/>
        <v>0</v>
      </c>
      <c r="BI1704" s="150">
        <f t="shared" si="138"/>
        <v>0</v>
      </c>
      <c r="BJ1704" s="17" t="s">
        <v>86</v>
      </c>
      <c r="BK1704" s="150">
        <f t="shared" si="139"/>
        <v>0</v>
      </c>
      <c r="BL1704" s="17" t="s">
        <v>298</v>
      </c>
      <c r="BM1704" s="149" t="s">
        <v>3811</v>
      </c>
    </row>
    <row r="1705" spans="2:65" s="1" customFormat="1" ht="24.25" customHeight="1">
      <c r="B1705" s="32"/>
      <c r="C1705" s="137" t="s">
        <v>1450</v>
      </c>
      <c r="D1705" s="137" t="s">
        <v>201</v>
      </c>
      <c r="E1705" s="138" t="s">
        <v>2553</v>
      </c>
      <c r="F1705" s="139" t="s">
        <v>2554</v>
      </c>
      <c r="G1705" s="140" t="s">
        <v>296</v>
      </c>
      <c r="H1705" s="141">
        <v>5</v>
      </c>
      <c r="I1705" s="142"/>
      <c r="J1705" s="143">
        <f t="shared" si="130"/>
        <v>0</v>
      </c>
      <c r="K1705" s="144"/>
      <c r="L1705" s="32"/>
      <c r="M1705" s="145" t="s">
        <v>1</v>
      </c>
      <c r="N1705" s="146" t="s">
        <v>39</v>
      </c>
      <c r="P1705" s="147">
        <f t="shared" si="131"/>
        <v>0</v>
      </c>
      <c r="Q1705" s="147">
        <v>0</v>
      </c>
      <c r="R1705" s="147">
        <f t="shared" si="132"/>
        <v>0</v>
      </c>
      <c r="S1705" s="147">
        <v>0</v>
      </c>
      <c r="T1705" s="148">
        <f t="shared" si="133"/>
        <v>0</v>
      </c>
      <c r="AR1705" s="149" t="s">
        <v>298</v>
      </c>
      <c r="AT1705" s="149" t="s">
        <v>201</v>
      </c>
      <c r="AU1705" s="149" t="s">
        <v>86</v>
      </c>
      <c r="AY1705" s="17" t="s">
        <v>199</v>
      </c>
      <c r="BE1705" s="150">
        <f t="shared" si="134"/>
        <v>0</v>
      </c>
      <c r="BF1705" s="150">
        <f t="shared" si="135"/>
        <v>0</v>
      </c>
      <c r="BG1705" s="150">
        <f t="shared" si="136"/>
        <v>0</v>
      </c>
      <c r="BH1705" s="150">
        <f t="shared" si="137"/>
        <v>0</v>
      </c>
      <c r="BI1705" s="150">
        <f t="shared" si="138"/>
        <v>0</v>
      </c>
      <c r="BJ1705" s="17" t="s">
        <v>86</v>
      </c>
      <c r="BK1705" s="150">
        <f t="shared" si="139"/>
        <v>0</v>
      </c>
      <c r="BL1705" s="17" t="s">
        <v>298</v>
      </c>
      <c r="BM1705" s="149" t="s">
        <v>3812</v>
      </c>
    </row>
    <row r="1706" spans="2:65" s="1" customFormat="1" ht="55.5" customHeight="1">
      <c r="B1706" s="32"/>
      <c r="C1706" s="173" t="s">
        <v>584</v>
      </c>
      <c r="D1706" s="173" t="s">
        <v>288</v>
      </c>
      <c r="E1706" s="174" t="s">
        <v>2557</v>
      </c>
      <c r="F1706" s="175" t="s">
        <v>2558</v>
      </c>
      <c r="G1706" s="176" t="s">
        <v>1607</v>
      </c>
      <c r="H1706" s="177">
        <v>4</v>
      </c>
      <c r="I1706" s="178"/>
      <c r="J1706" s="179">
        <f t="shared" si="130"/>
        <v>0</v>
      </c>
      <c r="K1706" s="180"/>
      <c r="L1706" s="181"/>
      <c r="M1706" s="182" t="s">
        <v>1</v>
      </c>
      <c r="N1706" s="183" t="s">
        <v>39</v>
      </c>
      <c r="P1706" s="147">
        <f t="shared" si="131"/>
        <v>0</v>
      </c>
      <c r="Q1706" s="147">
        <v>0</v>
      </c>
      <c r="R1706" s="147">
        <f t="shared" si="132"/>
        <v>0</v>
      </c>
      <c r="S1706" s="147">
        <v>0</v>
      </c>
      <c r="T1706" s="148">
        <f t="shared" si="133"/>
        <v>0</v>
      </c>
      <c r="AR1706" s="149" t="s">
        <v>250</v>
      </c>
      <c r="AT1706" s="149" t="s">
        <v>288</v>
      </c>
      <c r="AU1706" s="149" t="s">
        <v>86</v>
      </c>
      <c r="AY1706" s="17" t="s">
        <v>199</v>
      </c>
      <c r="BE1706" s="150">
        <f t="shared" si="134"/>
        <v>0</v>
      </c>
      <c r="BF1706" s="150">
        <f t="shared" si="135"/>
        <v>0</v>
      </c>
      <c r="BG1706" s="150">
        <f t="shared" si="136"/>
        <v>0</v>
      </c>
      <c r="BH1706" s="150">
        <f t="shared" si="137"/>
        <v>0</v>
      </c>
      <c r="BI1706" s="150">
        <f t="shared" si="138"/>
        <v>0</v>
      </c>
      <c r="BJ1706" s="17" t="s">
        <v>86</v>
      </c>
      <c r="BK1706" s="150">
        <f t="shared" si="139"/>
        <v>0</v>
      </c>
      <c r="BL1706" s="17" t="s">
        <v>205</v>
      </c>
      <c r="BM1706" s="149" t="s">
        <v>3813</v>
      </c>
    </row>
    <row r="1707" spans="2:65" s="1" customFormat="1" ht="55.5" customHeight="1">
      <c r="B1707" s="32"/>
      <c r="C1707" s="173" t="s">
        <v>588</v>
      </c>
      <c r="D1707" s="173" t="s">
        <v>288</v>
      </c>
      <c r="E1707" s="174" t="s">
        <v>2561</v>
      </c>
      <c r="F1707" s="175" t="s">
        <v>2562</v>
      </c>
      <c r="G1707" s="176" t="s">
        <v>1607</v>
      </c>
      <c r="H1707" s="177">
        <v>1</v>
      </c>
      <c r="I1707" s="178"/>
      <c r="J1707" s="179">
        <f t="shared" si="130"/>
        <v>0</v>
      </c>
      <c r="K1707" s="180"/>
      <c r="L1707" s="181"/>
      <c r="M1707" s="182" t="s">
        <v>1</v>
      </c>
      <c r="N1707" s="183" t="s">
        <v>39</v>
      </c>
      <c r="P1707" s="147">
        <f t="shared" si="131"/>
        <v>0</v>
      </c>
      <c r="Q1707" s="147">
        <v>0</v>
      </c>
      <c r="R1707" s="147">
        <f t="shared" si="132"/>
        <v>0</v>
      </c>
      <c r="S1707" s="147">
        <v>0</v>
      </c>
      <c r="T1707" s="148">
        <f t="shared" si="133"/>
        <v>0</v>
      </c>
      <c r="AR1707" s="149" t="s">
        <v>250</v>
      </c>
      <c r="AT1707" s="149" t="s">
        <v>288</v>
      </c>
      <c r="AU1707" s="149" t="s">
        <v>86</v>
      </c>
      <c r="AY1707" s="17" t="s">
        <v>199</v>
      </c>
      <c r="BE1707" s="150">
        <f t="shared" si="134"/>
        <v>0</v>
      </c>
      <c r="BF1707" s="150">
        <f t="shared" si="135"/>
        <v>0</v>
      </c>
      <c r="BG1707" s="150">
        <f t="shared" si="136"/>
        <v>0</v>
      </c>
      <c r="BH1707" s="150">
        <f t="shared" si="137"/>
        <v>0</v>
      </c>
      <c r="BI1707" s="150">
        <f t="shared" si="138"/>
        <v>0</v>
      </c>
      <c r="BJ1707" s="17" t="s">
        <v>86</v>
      </c>
      <c r="BK1707" s="150">
        <f t="shared" si="139"/>
        <v>0</v>
      </c>
      <c r="BL1707" s="17" t="s">
        <v>205</v>
      </c>
      <c r="BM1707" s="149" t="s">
        <v>3814</v>
      </c>
    </row>
    <row r="1708" spans="2:65" s="1" customFormat="1" ht="24.25" customHeight="1">
      <c r="B1708" s="32"/>
      <c r="C1708" s="137" t="s">
        <v>217</v>
      </c>
      <c r="D1708" s="137" t="s">
        <v>201</v>
      </c>
      <c r="E1708" s="138" t="s">
        <v>2565</v>
      </c>
      <c r="F1708" s="139" t="s">
        <v>2566</v>
      </c>
      <c r="G1708" s="140" t="s">
        <v>296</v>
      </c>
      <c r="H1708" s="141">
        <v>9</v>
      </c>
      <c r="I1708" s="142"/>
      <c r="J1708" s="143">
        <f t="shared" si="130"/>
        <v>0</v>
      </c>
      <c r="K1708" s="144"/>
      <c r="L1708" s="32"/>
      <c r="M1708" s="145" t="s">
        <v>1</v>
      </c>
      <c r="N1708" s="146" t="s">
        <v>39</v>
      </c>
      <c r="P1708" s="147">
        <f t="shared" si="131"/>
        <v>0</v>
      </c>
      <c r="Q1708" s="147">
        <v>0</v>
      </c>
      <c r="R1708" s="147">
        <f t="shared" si="132"/>
        <v>0</v>
      </c>
      <c r="S1708" s="147">
        <v>0</v>
      </c>
      <c r="T1708" s="148">
        <f t="shared" si="133"/>
        <v>0</v>
      </c>
      <c r="AR1708" s="149" t="s">
        <v>298</v>
      </c>
      <c r="AT1708" s="149" t="s">
        <v>201</v>
      </c>
      <c r="AU1708" s="149" t="s">
        <v>86</v>
      </c>
      <c r="AY1708" s="17" t="s">
        <v>199</v>
      </c>
      <c r="BE1708" s="150">
        <f t="shared" si="134"/>
        <v>0</v>
      </c>
      <c r="BF1708" s="150">
        <f t="shared" si="135"/>
        <v>0</v>
      </c>
      <c r="BG1708" s="150">
        <f t="shared" si="136"/>
        <v>0</v>
      </c>
      <c r="BH1708" s="150">
        <f t="shared" si="137"/>
        <v>0</v>
      </c>
      <c r="BI1708" s="150">
        <f t="shared" si="138"/>
        <v>0</v>
      </c>
      <c r="BJ1708" s="17" t="s">
        <v>86</v>
      </c>
      <c r="BK1708" s="150">
        <f t="shared" si="139"/>
        <v>0</v>
      </c>
      <c r="BL1708" s="17" t="s">
        <v>298</v>
      </c>
      <c r="BM1708" s="149" t="s">
        <v>3815</v>
      </c>
    </row>
    <row r="1709" spans="2:65" s="1" customFormat="1" ht="55.5" customHeight="1">
      <c r="B1709" s="32"/>
      <c r="C1709" s="173" t="s">
        <v>3816</v>
      </c>
      <c r="D1709" s="173" t="s">
        <v>288</v>
      </c>
      <c r="E1709" s="174" t="s">
        <v>2569</v>
      </c>
      <c r="F1709" s="175" t="s">
        <v>2570</v>
      </c>
      <c r="G1709" s="176" t="s">
        <v>1607</v>
      </c>
      <c r="H1709" s="177">
        <v>6</v>
      </c>
      <c r="I1709" s="178"/>
      <c r="J1709" s="179">
        <f t="shared" si="130"/>
        <v>0</v>
      </c>
      <c r="K1709" s="180"/>
      <c r="L1709" s="181"/>
      <c r="M1709" s="182" t="s">
        <v>1</v>
      </c>
      <c r="N1709" s="183" t="s">
        <v>39</v>
      </c>
      <c r="P1709" s="147">
        <f t="shared" si="131"/>
        <v>0</v>
      </c>
      <c r="Q1709" s="147">
        <v>0</v>
      </c>
      <c r="R1709" s="147">
        <f t="shared" si="132"/>
        <v>0</v>
      </c>
      <c r="S1709" s="147">
        <v>0</v>
      </c>
      <c r="T1709" s="148">
        <f t="shared" si="133"/>
        <v>0</v>
      </c>
      <c r="AR1709" s="149" t="s">
        <v>250</v>
      </c>
      <c r="AT1709" s="149" t="s">
        <v>288</v>
      </c>
      <c r="AU1709" s="149" t="s">
        <v>86</v>
      </c>
      <c r="AY1709" s="17" t="s">
        <v>199</v>
      </c>
      <c r="BE1709" s="150">
        <f t="shared" si="134"/>
        <v>0</v>
      </c>
      <c r="BF1709" s="150">
        <f t="shared" si="135"/>
        <v>0</v>
      </c>
      <c r="BG1709" s="150">
        <f t="shared" si="136"/>
        <v>0</v>
      </c>
      <c r="BH1709" s="150">
        <f t="shared" si="137"/>
        <v>0</v>
      </c>
      <c r="BI1709" s="150">
        <f t="shared" si="138"/>
        <v>0</v>
      </c>
      <c r="BJ1709" s="17" t="s">
        <v>86</v>
      </c>
      <c r="BK1709" s="150">
        <f t="shared" si="139"/>
        <v>0</v>
      </c>
      <c r="BL1709" s="17" t="s">
        <v>205</v>
      </c>
      <c r="BM1709" s="149" t="s">
        <v>3817</v>
      </c>
    </row>
    <row r="1710" spans="2:65" s="1" customFormat="1" ht="55.5" customHeight="1">
      <c r="B1710" s="32"/>
      <c r="C1710" s="173" t="s">
        <v>3818</v>
      </c>
      <c r="D1710" s="173" t="s">
        <v>288</v>
      </c>
      <c r="E1710" s="174" t="s">
        <v>2573</v>
      </c>
      <c r="F1710" s="175" t="s">
        <v>2574</v>
      </c>
      <c r="G1710" s="176" t="s">
        <v>1607</v>
      </c>
      <c r="H1710" s="177">
        <v>3</v>
      </c>
      <c r="I1710" s="178"/>
      <c r="J1710" s="179">
        <f t="shared" si="130"/>
        <v>0</v>
      </c>
      <c r="K1710" s="180"/>
      <c r="L1710" s="181"/>
      <c r="M1710" s="182" t="s">
        <v>1</v>
      </c>
      <c r="N1710" s="183" t="s">
        <v>39</v>
      </c>
      <c r="P1710" s="147">
        <f t="shared" si="131"/>
        <v>0</v>
      </c>
      <c r="Q1710" s="147">
        <v>0</v>
      </c>
      <c r="R1710" s="147">
        <f t="shared" si="132"/>
        <v>0</v>
      </c>
      <c r="S1710" s="147">
        <v>0</v>
      </c>
      <c r="T1710" s="148">
        <f t="shared" si="133"/>
        <v>0</v>
      </c>
      <c r="AR1710" s="149" t="s">
        <v>250</v>
      </c>
      <c r="AT1710" s="149" t="s">
        <v>288</v>
      </c>
      <c r="AU1710" s="149" t="s">
        <v>86</v>
      </c>
      <c r="AY1710" s="17" t="s">
        <v>199</v>
      </c>
      <c r="BE1710" s="150">
        <f t="shared" si="134"/>
        <v>0</v>
      </c>
      <c r="BF1710" s="150">
        <f t="shared" si="135"/>
        <v>0</v>
      </c>
      <c r="BG1710" s="150">
        <f t="shared" si="136"/>
        <v>0</v>
      </c>
      <c r="BH1710" s="150">
        <f t="shared" si="137"/>
        <v>0</v>
      </c>
      <c r="BI1710" s="150">
        <f t="shared" si="138"/>
        <v>0</v>
      </c>
      <c r="BJ1710" s="17" t="s">
        <v>86</v>
      </c>
      <c r="BK1710" s="150">
        <f t="shared" si="139"/>
        <v>0</v>
      </c>
      <c r="BL1710" s="17" t="s">
        <v>205</v>
      </c>
      <c r="BM1710" s="149" t="s">
        <v>3819</v>
      </c>
    </row>
    <row r="1711" spans="2:65" s="1" customFormat="1" ht="24.25" customHeight="1">
      <c r="B1711" s="32"/>
      <c r="C1711" s="137" t="s">
        <v>2443</v>
      </c>
      <c r="D1711" s="137" t="s">
        <v>201</v>
      </c>
      <c r="E1711" s="138" t="s">
        <v>2452</v>
      </c>
      <c r="F1711" s="139" t="s">
        <v>2453</v>
      </c>
      <c r="G1711" s="140" t="s">
        <v>296</v>
      </c>
      <c r="H1711" s="141">
        <v>5</v>
      </c>
      <c r="I1711" s="142"/>
      <c r="J1711" s="143">
        <f t="shared" si="130"/>
        <v>0</v>
      </c>
      <c r="K1711" s="144"/>
      <c r="L1711" s="32"/>
      <c r="M1711" s="145" t="s">
        <v>1</v>
      </c>
      <c r="N1711" s="146" t="s">
        <v>39</v>
      </c>
      <c r="P1711" s="147">
        <f t="shared" si="131"/>
        <v>0</v>
      </c>
      <c r="Q1711" s="147">
        <v>0</v>
      </c>
      <c r="R1711" s="147">
        <f t="shared" si="132"/>
        <v>0</v>
      </c>
      <c r="S1711" s="147">
        <v>0</v>
      </c>
      <c r="T1711" s="148">
        <f t="shared" si="133"/>
        <v>0</v>
      </c>
      <c r="AR1711" s="149" t="s">
        <v>298</v>
      </c>
      <c r="AT1711" s="149" t="s">
        <v>201</v>
      </c>
      <c r="AU1711" s="149" t="s">
        <v>86</v>
      </c>
      <c r="AY1711" s="17" t="s">
        <v>199</v>
      </c>
      <c r="BE1711" s="150">
        <f t="shared" si="134"/>
        <v>0</v>
      </c>
      <c r="BF1711" s="150">
        <f t="shared" si="135"/>
        <v>0</v>
      </c>
      <c r="BG1711" s="150">
        <f t="shared" si="136"/>
        <v>0</v>
      </c>
      <c r="BH1711" s="150">
        <f t="shared" si="137"/>
        <v>0</v>
      </c>
      <c r="BI1711" s="150">
        <f t="shared" si="138"/>
        <v>0</v>
      </c>
      <c r="BJ1711" s="17" t="s">
        <v>86</v>
      </c>
      <c r="BK1711" s="150">
        <f t="shared" si="139"/>
        <v>0</v>
      </c>
      <c r="BL1711" s="17" t="s">
        <v>298</v>
      </c>
      <c r="BM1711" s="149" t="s">
        <v>3820</v>
      </c>
    </row>
    <row r="1712" spans="2:65" s="1" customFormat="1" ht="24.25" customHeight="1">
      <c r="B1712" s="32"/>
      <c r="C1712" s="137" t="s">
        <v>2447</v>
      </c>
      <c r="D1712" s="137" t="s">
        <v>201</v>
      </c>
      <c r="E1712" s="138" t="s">
        <v>2456</v>
      </c>
      <c r="F1712" s="139" t="s">
        <v>2457</v>
      </c>
      <c r="G1712" s="140" t="s">
        <v>296</v>
      </c>
      <c r="H1712" s="141">
        <v>6</v>
      </c>
      <c r="I1712" s="142"/>
      <c r="J1712" s="143">
        <f t="shared" si="130"/>
        <v>0</v>
      </c>
      <c r="K1712" s="144"/>
      <c r="L1712" s="32"/>
      <c r="M1712" s="145" t="s">
        <v>1</v>
      </c>
      <c r="N1712" s="146" t="s">
        <v>39</v>
      </c>
      <c r="P1712" s="147">
        <f t="shared" si="131"/>
        <v>0</v>
      </c>
      <c r="Q1712" s="147">
        <v>0</v>
      </c>
      <c r="R1712" s="147">
        <f t="shared" si="132"/>
        <v>0</v>
      </c>
      <c r="S1712" s="147">
        <v>0</v>
      </c>
      <c r="T1712" s="148">
        <f t="shared" si="133"/>
        <v>0</v>
      </c>
      <c r="AR1712" s="149" t="s">
        <v>298</v>
      </c>
      <c r="AT1712" s="149" t="s">
        <v>201</v>
      </c>
      <c r="AU1712" s="149" t="s">
        <v>86</v>
      </c>
      <c r="AY1712" s="17" t="s">
        <v>199</v>
      </c>
      <c r="BE1712" s="150">
        <f t="shared" si="134"/>
        <v>0</v>
      </c>
      <c r="BF1712" s="150">
        <f t="shared" si="135"/>
        <v>0</v>
      </c>
      <c r="BG1712" s="150">
        <f t="shared" si="136"/>
        <v>0</v>
      </c>
      <c r="BH1712" s="150">
        <f t="shared" si="137"/>
        <v>0</v>
      </c>
      <c r="BI1712" s="150">
        <f t="shared" si="138"/>
        <v>0</v>
      </c>
      <c r="BJ1712" s="17" t="s">
        <v>86</v>
      </c>
      <c r="BK1712" s="150">
        <f t="shared" si="139"/>
        <v>0</v>
      </c>
      <c r="BL1712" s="17" t="s">
        <v>298</v>
      </c>
      <c r="BM1712" s="149" t="s">
        <v>3821</v>
      </c>
    </row>
    <row r="1713" spans="2:65" s="1" customFormat="1" ht="24.25" customHeight="1">
      <c r="B1713" s="32"/>
      <c r="C1713" s="137" t="s">
        <v>2451</v>
      </c>
      <c r="D1713" s="137" t="s">
        <v>201</v>
      </c>
      <c r="E1713" s="138" t="s">
        <v>2460</v>
      </c>
      <c r="F1713" s="139" t="s">
        <v>2461</v>
      </c>
      <c r="G1713" s="140" t="s">
        <v>296</v>
      </c>
      <c r="H1713" s="141">
        <v>8</v>
      </c>
      <c r="I1713" s="142"/>
      <c r="J1713" s="143">
        <f t="shared" si="130"/>
        <v>0</v>
      </c>
      <c r="K1713" s="144"/>
      <c r="L1713" s="32"/>
      <c r="M1713" s="145" t="s">
        <v>1</v>
      </c>
      <c r="N1713" s="146" t="s">
        <v>39</v>
      </c>
      <c r="P1713" s="147">
        <f t="shared" si="131"/>
        <v>0</v>
      </c>
      <c r="Q1713" s="147">
        <v>0</v>
      </c>
      <c r="R1713" s="147">
        <f t="shared" si="132"/>
        <v>0</v>
      </c>
      <c r="S1713" s="147">
        <v>0</v>
      </c>
      <c r="T1713" s="148">
        <f t="shared" si="133"/>
        <v>0</v>
      </c>
      <c r="AR1713" s="149" t="s">
        <v>298</v>
      </c>
      <c r="AT1713" s="149" t="s">
        <v>201</v>
      </c>
      <c r="AU1713" s="149" t="s">
        <v>86</v>
      </c>
      <c r="AY1713" s="17" t="s">
        <v>199</v>
      </c>
      <c r="BE1713" s="150">
        <f t="shared" si="134"/>
        <v>0</v>
      </c>
      <c r="BF1713" s="150">
        <f t="shared" si="135"/>
        <v>0</v>
      </c>
      <c r="BG1713" s="150">
        <f t="shared" si="136"/>
        <v>0</v>
      </c>
      <c r="BH1713" s="150">
        <f t="shared" si="137"/>
        <v>0</v>
      </c>
      <c r="BI1713" s="150">
        <f t="shared" si="138"/>
        <v>0</v>
      </c>
      <c r="BJ1713" s="17" t="s">
        <v>86</v>
      </c>
      <c r="BK1713" s="150">
        <f t="shared" si="139"/>
        <v>0</v>
      </c>
      <c r="BL1713" s="17" t="s">
        <v>298</v>
      </c>
      <c r="BM1713" s="149" t="s">
        <v>3822</v>
      </c>
    </row>
    <row r="1714" spans="2:65" s="1" customFormat="1" ht="24.25" customHeight="1">
      <c r="B1714" s="32"/>
      <c r="C1714" s="173" t="s">
        <v>2455</v>
      </c>
      <c r="D1714" s="173" t="s">
        <v>288</v>
      </c>
      <c r="E1714" s="174" t="s">
        <v>2468</v>
      </c>
      <c r="F1714" s="175" t="s">
        <v>2469</v>
      </c>
      <c r="G1714" s="176" t="s">
        <v>296</v>
      </c>
      <c r="H1714" s="177">
        <v>1</v>
      </c>
      <c r="I1714" s="178"/>
      <c r="J1714" s="179">
        <f t="shared" si="130"/>
        <v>0</v>
      </c>
      <c r="K1714" s="180"/>
      <c r="L1714" s="181"/>
      <c r="M1714" s="182" t="s">
        <v>1</v>
      </c>
      <c r="N1714" s="183" t="s">
        <v>39</v>
      </c>
      <c r="P1714" s="147">
        <f t="shared" si="131"/>
        <v>0</v>
      </c>
      <c r="Q1714" s="147">
        <v>0.44778000000000001</v>
      </c>
      <c r="R1714" s="147">
        <f t="shared" si="132"/>
        <v>0.44778000000000001</v>
      </c>
      <c r="S1714" s="147">
        <v>0</v>
      </c>
      <c r="T1714" s="148">
        <f t="shared" si="133"/>
        <v>0</v>
      </c>
      <c r="AR1714" s="149" t="s">
        <v>250</v>
      </c>
      <c r="AT1714" s="149" t="s">
        <v>288</v>
      </c>
      <c r="AU1714" s="149" t="s">
        <v>86</v>
      </c>
      <c r="AY1714" s="17" t="s">
        <v>199</v>
      </c>
      <c r="BE1714" s="150">
        <f t="shared" si="134"/>
        <v>0</v>
      </c>
      <c r="BF1714" s="150">
        <f t="shared" si="135"/>
        <v>0</v>
      </c>
      <c r="BG1714" s="150">
        <f t="shared" si="136"/>
        <v>0</v>
      </c>
      <c r="BH1714" s="150">
        <f t="shared" si="137"/>
        <v>0</v>
      </c>
      <c r="BI1714" s="150">
        <f t="shared" si="138"/>
        <v>0</v>
      </c>
      <c r="BJ1714" s="17" t="s">
        <v>86</v>
      </c>
      <c r="BK1714" s="150">
        <f t="shared" si="139"/>
        <v>0</v>
      </c>
      <c r="BL1714" s="17" t="s">
        <v>205</v>
      </c>
      <c r="BM1714" s="149" t="s">
        <v>3823</v>
      </c>
    </row>
    <row r="1715" spans="2:65" s="1" customFormat="1" ht="24.25" customHeight="1">
      <c r="B1715" s="32"/>
      <c r="C1715" s="173" t="s">
        <v>2459</v>
      </c>
      <c r="D1715" s="173" t="s">
        <v>288</v>
      </c>
      <c r="E1715" s="174" t="s">
        <v>2464</v>
      </c>
      <c r="F1715" s="175" t="s">
        <v>2465</v>
      </c>
      <c r="G1715" s="176" t="s">
        <v>296</v>
      </c>
      <c r="H1715" s="177">
        <v>2</v>
      </c>
      <c r="I1715" s="178"/>
      <c r="J1715" s="179">
        <f t="shared" si="130"/>
        <v>0</v>
      </c>
      <c r="K1715" s="180"/>
      <c r="L1715" s="181"/>
      <c r="M1715" s="182" t="s">
        <v>1</v>
      </c>
      <c r="N1715" s="183" t="s">
        <v>39</v>
      </c>
      <c r="P1715" s="147">
        <f t="shared" si="131"/>
        <v>0</v>
      </c>
      <c r="Q1715" s="147">
        <v>0.39261000000000001</v>
      </c>
      <c r="R1715" s="147">
        <f t="shared" si="132"/>
        <v>0.78522000000000003</v>
      </c>
      <c r="S1715" s="147">
        <v>0</v>
      </c>
      <c r="T1715" s="148">
        <f t="shared" si="133"/>
        <v>0</v>
      </c>
      <c r="AR1715" s="149" t="s">
        <v>250</v>
      </c>
      <c r="AT1715" s="149" t="s">
        <v>288</v>
      </c>
      <c r="AU1715" s="149" t="s">
        <v>86</v>
      </c>
      <c r="AY1715" s="17" t="s">
        <v>199</v>
      </c>
      <c r="BE1715" s="150">
        <f t="shared" si="134"/>
        <v>0</v>
      </c>
      <c r="BF1715" s="150">
        <f t="shared" si="135"/>
        <v>0</v>
      </c>
      <c r="BG1715" s="150">
        <f t="shared" si="136"/>
        <v>0</v>
      </c>
      <c r="BH1715" s="150">
        <f t="shared" si="137"/>
        <v>0</v>
      </c>
      <c r="BI1715" s="150">
        <f t="shared" si="138"/>
        <v>0</v>
      </c>
      <c r="BJ1715" s="17" t="s">
        <v>86</v>
      </c>
      <c r="BK1715" s="150">
        <f t="shared" si="139"/>
        <v>0</v>
      </c>
      <c r="BL1715" s="17" t="s">
        <v>205</v>
      </c>
      <c r="BM1715" s="149" t="s">
        <v>3824</v>
      </c>
    </row>
    <row r="1716" spans="2:65" s="1" customFormat="1" ht="24.25" customHeight="1">
      <c r="B1716" s="32"/>
      <c r="C1716" s="137" t="s">
        <v>2463</v>
      </c>
      <c r="D1716" s="137" t="s">
        <v>201</v>
      </c>
      <c r="E1716" s="138" t="s">
        <v>2472</v>
      </c>
      <c r="F1716" s="139" t="s">
        <v>2473</v>
      </c>
      <c r="G1716" s="140" t="s">
        <v>296</v>
      </c>
      <c r="H1716" s="141">
        <v>2</v>
      </c>
      <c r="I1716" s="142"/>
      <c r="J1716" s="143">
        <f t="shared" si="130"/>
        <v>0</v>
      </c>
      <c r="K1716" s="144"/>
      <c r="L1716" s="32"/>
      <c r="M1716" s="145" t="s">
        <v>1</v>
      </c>
      <c r="N1716" s="146" t="s">
        <v>39</v>
      </c>
      <c r="P1716" s="147">
        <f t="shared" si="131"/>
        <v>0</v>
      </c>
      <c r="Q1716" s="147">
        <v>0</v>
      </c>
      <c r="R1716" s="147">
        <f t="shared" si="132"/>
        <v>0</v>
      </c>
      <c r="S1716" s="147">
        <v>0</v>
      </c>
      <c r="T1716" s="148">
        <f t="shared" si="133"/>
        <v>0</v>
      </c>
      <c r="AR1716" s="149" t="s">
        <v>298</v>
      </c>
      <c r="AT1716" s="149" t="s">
        <v>201</v>
      </c>
      <c r="AU1716" s="149" t="s">
        <v>86</v>
      </c>
      <c r="AY1716" s="17" t="s">
        <v>199</v>
      </c>
      <c r="BE1716" s="150">
        <f t="shared" si="134"/>
        <v>0</v>
      </c>
      <c r="BF1716" s="150">
        <f t="shared" si="135"/>
        <v>0</v>
      </c>
      <c r="BG1716" s="150">
        <f t="shared" si="136"/>
        <v>0</v>
      </c>
      <c r="BH1716" s="150">
        <f t="shared" si="137"/>
        <v>0</v>
      </c>
      <c r="BI1716" s="150">
        <f t="shared" si="138"/>
        <v>0</v>
      </c>
      <c r="BJ1716" s="17" t="s">
        <v>86</v>
      </c>
      <c r="BK1716" s="150">
        <f t="shared" si="139"/>
        <v>0</v>
      </c>
      <c r="BL1716" s="17" t="s">
        <v>298</v>
      </c>
      <c r="BM1716" s="149" t="s">
        <v>3825</v>
      </c>
    </row>
    <row r="1717" spans="2:65" s="1" customFormat="1" ht="24.25" customHeight="1">
      <c r="B1717" s="32"/>
      <c r="C1717" s="173" t="s">
        <v>2467</v>
      </c>
      <c r="D1717" s="173" t="s">
        <v>288</v>
      </c>
      <c r="E1717" s="174" t="s">
        <v>2476</v>
      </c>
      <c r="F1717" s="175" t="s">
        <v>2477</v>
      </c>
      <c r="G1717" s="176" t="s">
        <v>296</v>
      </c>
      <c r="H1717" s="177">
        <v>1</v>
      </c>
      <c r="I1717" s="178"/>
      <c r="J1717" s="179">
        <f t="shared" si="130"/>
        <v>0</v>
      </c>
      <c r="K1717" s="180"/>
      <c r="L1717" s="181"/>
      <c r="M1717" s="182" t="s">
        <v>1</v>
      </c>
      <c r="N1717" s="183" t="s">
        <v>39</v>
      </c>
      <c r="P1717" s="147">
        <f t="shared" si="131"/>
        <v>0</v>
      </c>
      <c r="Q1717" s="147">
        <v>2.9000000000000001E-2</v>
      </c>
      <c r="R1717" s="147">
        <f t="shared" si="132"/>
        <v>2.9000000000000001E-2</v>
      </c>
      <c r="S1717" s="147">
        <v>0</v>
      </c>
      <c r="T1717" s="148">
        <f t="shared" si="133"/>
        <v>0</v>
      </c>
      <c r="AR1717" s="149" t="s">
        <v>250</v>
      </c>
      <c r="AT1717" s="149" t="s">
        <v>288</v>
      </c>
      <c r="AU1717" s="149" t="s">
        <v>86</v>
      </c>
      <c r="AY1717" s="17" t="s">
        <v>199</v>
      </c>
      <c r="BE1717" s="150">
        <f t="shared" si="134"/>
        <v>0</v>
      </c>
      <c r="BF1717" s="150">
        <f t="shared" si="135"/>
        <v>0</v>
      </c>
      <c r="BG1717" s="150">
        <f t="shared" si="136"/>
        <v>0</v>
      </c>
      <c r="BH1717" s="150">
        <f t="shared" si="137"/>
        <v>0</v>
      </c>
      <c r="BI1717" s="150">
        <f t="shared" si="138"/>
        <v>0</v>
      </c>
      <c r="BJ1717" s="17" t="s">
        <v>86</v>
      </c>
      <c r="BK1717" s="150">
        <f t="shared" si="139"/>
        <v>0</v>
      </c>
      <c r="BL1717" s="17" t="s">
        <v>205</v>
      </c>
      <c r="BM1717" s="149" t="s">
        <v>3826</v>
      </c>
    </row>
    <row r="1718" spans="2:65" s="1" customFormat="1" ht="24.25" customHeight="1">
      <c r="B1718" s="32"/>
      <c r="C1718" s="173" t="s">
        <v>2471</v>
      </c>
      <c r="D1718" s="173" t="s">
        <v>288</v>
      </c>
      <c r="E1718" s="174" t="s">
        <v>2480</v>
      </c>
      <c r="F1718" s="175" t="s">
        <v>2481</v>
      </c>
      <c r="G1718" s="176" t="s">
        <v>296</v>
      </c>
      <c r="H1718" s="177">
        <v>1</v>
      </c>
      <c r="I1718" s="178"/>
      <c r="J1718" s="179">
        <f t="shared" si="130"/>
        <v>0</v>
      </c>
      <c r="K1718" s="180"/>
      <c r="L1718" s="181"/>
      <c r="M1718" s="182" t="s">
        <v>1</v>
      </c>
      <c r="N1718" s="183" t="s">
        <v>39</v>
      </c>
      <c r="P1718" s="147">
        <f t="shared" si="131"/>
        <v>0</v>
      </c>
      <c r="Q1718" s="147">
        <v>1.7999999999999999E-2</v>
      </c>
      <c r="R1718" s="147">
        <f t="shared" si="132"/>
        <v>1.7999999999999999E-2</v>
      </c>
      <c r="S1718" s="147">
        <v>0</v>
      </c>
      <c r="T1718" s="148">
        <f t="shared" si="133"/>
        <v>0</v>
      </c>
      <c r="AR1718" s="149" t="s">
        <v>250</v>
      </c>
      <c r="AT1718" s="149" t="s">
        <v>288</v>
      </c>
      <c r="AU1718" s="149" t="s">
        <v>86</v>
      </c>
      <c r="AY1718" s="17" t="s">
        <v>199</v>
      </c>
      <c r="BE1718" s="150">
        <f t="shared" si="134"/>
        <v>0</v>
      </c>
      <c r="BF1718" s="150">
        <f t="shared" si="135"/>
        <v>0</v>
      </c>
      <c r="BG1718" s="150">
        <f t="shared" si="136"/>
        <v>0</v>
      </c>
      <c r="BH1718" s="150">
        <f t="shared" si="137"/>
        <v>0</v>
      </c>
      <c r="BI1718" s="150">
        <f t="shared" si="138"/>
        <v>0</v>
      </c>
      <c r="BJ1718" s="17" t="s">
        <v>86</v>
      </c>
      <c r="BK1718" s="150">
        <f t="shared" si="139"/>
        <v>0</v>
      </c>
      <c r="BL1718" s="17" t="s">
        <v>205</v>
      </c>
      <c r="BM1718" s="149" t="s">
        <v>3827</v>
      </c>
    </row>
    <row r="1719" spans="2:65" s="1" customFormat="1" ht="24.25" customHeight="1">
      <c r="B1719" s="32"/>
      <c r="C1719" s="137" t="s">
        <v>2475</v>
      </c>
      <c r="D1719" s="137" t="s">
        <v>201</v>
      </c>
      <c r="E1719" s="138" t="s">
        <v>2484</v>
      </c>
      <c r="F1719" s="139" t="s">
        <v>2485</v>
      </c>
      <c r="G1719" s="140" t="s">
        <v>296</v>
      </c>
      <c r="H1719" s="141">
        <v>1</v>
      </c>
      <c r="I1719" s="142"/>
      <c r="J1719" s="143">
        <f t="shared" si="130"/>
        <v>0</v>
      </c>
      <c r="K1719" s="144"/>
      <c r="L1719" s="32"/>
      <c r="M1719" s="145" t="s">
        <v>1</v>
      </c>
      <c r="N1719" s="146" t="s">
        <v>39</v>
      </c>
      <c r="P1719" s="147">
        <f t="shared" si="131"/>
        <v>0</v>
      </c>
      <c r="Q1719" s="147">
        <v>0</v>
      </c>
      <c r="R1719" s="147">
        <f t="shared" si="132"/>
        <v>0</v>
      </c>
      <c r="S1719" s="147">
        <v>0</v>
      </c>
      <c r="T1719" s="148">
        <f t="shared" si="133"/>
        <v>0</v>
      </c>
      <c r="AR1719" s="149" t="s">
        <v>298</v>
      </c>
      <c r="AT1719" s="149" t="s">
        <v>201</v>
      </c>
      <c r="AU1719" s="149" t="s">
        <v>86</v>
      </c>
      <c r="AY1719" s="17" t="s">
        <v>199</v>
      </c>
      <c r="BE1719" s="150">
        <f t="shared" si="134"/>
        <v>0</v>
      </c>
      <c r="BF1719" s="150">
        <f t="shared" si="135"/>
        <v>0</v>
      </c>
      <c r="BG1719" s="150">
        <f t="shared" si="136"/>
        <v>0</v>
      </c>
      <c r="BH1719" s="150">
        <f t="shared" si="137"/>
        <v>0</v>
      </c>
      <c r="BI1719" s="150">
        <f t="shared" si="138"/>
        <v>0</v>
      </c>
      <c r="BJ1719" s="17" t="s">
        <v>86</v>
      </c>
      <c r="BK1719" s="150">
        <f t="shared" si="139"/>
        <v>0</v>
      </c>
      <c r="BL1719" s="17" t="s">
        <v>298</v>
      </c>
      <c r="BM1719" s="149" t="s">
        <v>3828</v>
      </c>
    </row>
    <row r="1720" spans="2:65" s="1" customFormat="1" ht="24.25" customHeight="1">
      <c r="B1720" s="32"/>
      <c r="C1720" s="137" t="s">
        <v>2420</v>
      </c>
      <c r="D1720" s="137" t="s">
        <v>201</v>
      </c>
      <c r="E1720" s="138" t="s">
        <v>2432</v>
      </c>
      <c r="F1720" s="139" t="s">
        <v>2433</v>
      </c>
      <c r="G1720" s="140" t="s">
        <v>296</v>
      </c>
      <c r="H1720" s="141">
        <v>20</v>
      </c>
      <c r="I1720" s="142"/>
      <c r="J1720" s="143">
        <f t="shared" si="130"/>
        <v>0</v>
      </c>
      <c r="K1720" s="144"/>
      <c r="L1720" s="32"/>
      <c r="M1720" s="145" t="s">
        <v>1</v>
      </c>
      <c r="N1720" s="146" t="s">
        <v>39</v>
      </c>
      <c r="P1720" s="147">
        <f t="shared" si="131"/>
        <v>0</v>
      </c>
      <c r="Q1720" s="147">
        <v>4.8000000000000001E-4</v>
      </c>
      <c r="R1720" s="147">
        <f t="shared" si="132"/>
        <v>9.6000000000000009E-3</v>
      </c>
      <c r="S1720" s="147">
        <v>0</v>
      </c>
      <c r="T1720" s="148">
        <f t="shared" si="133"/>
        <v>0</v>
      </c>
      <c r="AR1720" s="149" t="s">
        <v>298</v>
      </c>
      <c r="AT1720" s="149" t="s">
        <v>201</v>
      </c>
      <c r="AU1720" s="149" t="s">
        <v>86</v>
      </c>
      <c r="AY1720" s="17" t="s">
        <v>199</v>
      </c>
      <c r="BE1720" s="150">
        <f t="shared" si="134"/>
        <v>0</v>
      </c>
      <c r="BF1720" s="150">
        <f t="shared" si="135"/>
        <v>0</v>
      </c>
      <c r="BG1720" s="150">
        <f t="shared" si="136"/>
        <v>0</v>
      </c>
      <c r="BH1720" s="150">
        <f t="shared" si="137"/>
        <v>0</v>
      </c>
      <c r="BI1720" s="150">
        <f t="shared" si="138"/>
        <v>0</v>
      </c>
      <c r="BJ1720" s="17" t="s">
        <v>86</v>
      </c>
      <c r="BK1720" s="150">
        <f t="shared" si="139"/>
        <v>0</v>
      </c>
      <c r="BL1720" s="17" t="s">
        <v>298</v>
      </c>
      <c r="BM1720" s="149" t="s">
        <v>3829</v>
      </c>
    </row>
    <row r="1721" spans="2:65" s="1" customFormat="1" ht="16.5" customHeight="1">
      <c r="B1721" s="32"/>
      <c r="C1721" s="173" t="s">
        <v>2479</v>
      </c>
      <c r="D1721" s="173" t="s">
        <v>288</v>
      </c>
      <c r="E1721" s="174" t="s">
        <v>2488</v>
      </c>
      <c r="F1721" s="175" t="s">
        <v>2489</v>
      </c>
      <c r="G1721" s="176" t="s">
        <v>296</v>
      </c>
      <c r="H1721" s="177">
        <v>1</v>
      </c>
      <c r="I1721" s="178"/>
      <c r="J1721" s="179">
        <f t="shared" si="130"/>
        <v>0</v>
      </c>
      <c r="K1721" s="180"/>
      <c r="L1721" s="181"/>
      <c r="M1721" s="182" t="s">
        <v>1</v>
      </c>
      <c r="N1721" s="183" t="s">
        <v>39</v>
      </c>
      <c r="P1721" s="147">
        <f t="shared" si="131"/>
        <v>0</v>
      </c>
      <c r="Q1721" s="147">
        <v>4.4999999999999998E-2</v>
      </c>
      <c r="R1721" s="147">
        <f t="shared" si="132"/>
        <v>4.4999999999999998E-2</v>
      </c>
      <c r="S1721" s="147">
        <v>0</v>
      </c>
      <c r="T1721" s="148">
        <f t="shared" si="133"/>
        <v>0</v>
      </c>
      <c r="AR1721" s="149" t="s">
        <v>250</v>
      </c>
      <c r="AT1721" s="149" t="s">
        <v>288</v>
      </c>
      <c r="AU1721" s="149" t="s">
        <v>86</v>
      </c>
      <c r="AY1721" s="17" t="s">
        <v>199</v>
      </c>
      <c r="BE1721" s="150">
        <f t="shared" si="134"/>
        <v>0</v>
      </c>
      <c r="BF1721" s="150">
        <f t="shared" si="135"/>
        <v>0</v>
      </c>
      <c r="BG1721" s="150">
        <f t="shared" si="136"/>
        <v>0</v>
      </c>
      <c r="BH1721" s="150">
        <f t="shared" si="137"/>
        <v>0</v>
      </c>
      <c r="BI1721" s="150">
        <f t="shared" si="138"/>
        <v>0</v>
      </c>
      <c r="BJ1721" s="17" t="s">
        <v>86</v>
      </c>
      <c r="BK1721" s="150">
        <f t="shared" si="139"/>
        <v>0</v>
      </c>
      <c r="BL1721" s="17" t="s">
        <v>205</v>
      </c>
      <c r="BM1721" s="149" t="s">
        <v>3830</v>
      </c>
    </row>
    <row r="1722" spans="2:65" s="1" customFormat="1" ht="24.25" customHeight="1">
      <c r="B1722" s="32"/>
      <c r="C1722" s="137" t="s">
        <v>2483</v>
      </c>
      <c r="D1722" s="137" t="s">
        <v>201</v>
      </c>
      <c r="E1722" s="138" t="s">
        <v>2492</v>
      </c>
      <c r="F1722" s="139" t="s">
        <v>2493</v>
      </c>
      <c r="G1722" s="140" t="s">
        <v>296</v>
      </c>
      <c r="H1722" s="141">
        <v>1</v>
      </c>
      <c r="I1722" s="142"/>
      <c r="J1722" s="143">
        <f t="shared" si="130"/>
        <v>0</v>
      </c>
      <c r="K1722" s="144"/>
      <c r="L1722" s="32"/>
      <c r="M1722" s="145" t="s">
        <v>1</v>
      </c>
      <c r="N1722" s="146" t="s">
        <v>39</v>
      </c>
      <c r="P1722" s="147">
        <f t="shared" si="131"/>
        <v>0</v>
      </c>
      <c r="Q1722" s="147">
        <v>0</v>
      </c>
      <c r="R1722" s="147">
        <f t="shared" si="132"/>
        <v>0</v>
      </c>
      <c r="S1722" s="147">
        <v>0</v>
      </c>
      <c r="T1722" s="148">
        <f t="shared" si="133"/>
        <v>0</v>
      </c>
      <c r="AR1722" s="149" t="s">
        <v>298</v>
      </c>
      <c r="AT1722" s="149" t="s">
        <v>201</v>
      </c>
      <c r="AU1722" s="149" t="s">
        <v>86</v>
      </c>
      <c r="AY1722" s="17" t="s">
        <v>199</v>
      </c>
      <c r="BE1722" s="150">
        <f t="shared" si="134"/>
        <v>0</v>
      </c>
      <c r="BF1722" s="150">
        <f t="shared" si="135"/>
        <v>0</v>
      </c>
      <c r="BG1722" s="150">
        <f t="shared" si="136"/>
        <v>0</v>
      </c>
      <c r="BH1722" s="150">
        <f t="shared" si="137"/>
        <v>0</v>
      </c>
      <c r="BI1722" s="150">
        <f t="shared" si="138"/>
        <v>0</v>
      </c>
      <c r="BJ1722" s="17" t="s">
        <v>86</v>
      </c>
      <c r="BK1722" s="150">
        <f t="shared" si="139"/>
        <v>0</v>
      </c>
      <c r="BL1722" s="17" t="s">
        <v>298</v>
      </c>
      <c r="BM1722" s="149" t="s">
        <v>3831</v>
      </c>
    </row>
    <row r="1723" spans="2:65" s="1" customFormat="1" ht="24.25" customHeight="1">
      <c r="B1723" s="32"/>
      <c r="C1723" s="173" t="s">
        <v>2487</v>
      </c>
      <c r="D1723" s="173" t="s">
        <v>288</v>
      </c>
      <c r="E1723" s="174" t="s">
        <v>2496</v>
      </c>
      <c r="F1723" s="175" t="s">
        <v>2497</v>
      </c>
      <c r="G1723" s="176" t="s">
        <v>296</v>
      </c>
      <c r="H1723" s="177">
        <v>1</v>
      </c>
      <c r="I1723" s="178"/>
      <c r="J1723" s="179">
        <f t="shared" si="130"/>
        <v>0</v>
      </c>
      <c r="K1723" s="180"/>
      <c r="L1723" s="181"/>
      <c r="M1723" s="182" t="s">
        <v>1</v>
      </c>
      <c r="N1723" s="183" t="s">
        <v>39</v>
      </c>
      <c r="P1723" s="147">
        <f t="shared" si="131"/>
        <v>0</v>
      </c>
      <c r="Q1723" s="147">
        <v>7.9000000000000001E-2</v>
      </c>
      <c r="R1723" s="147">
        <f t="shared" si="132"/>
        <v>7.9000000000000001E-2</v>
      </c>
      <c r="S1723" s="147">
        <v>0</v>
      </c>
      <c r="T1723" s="148">
        <f t="shared" si="133"/>
        <v>0</v>
      </c>
      <c r="AR1723" s="149" t="s">
        <v>250</v>
      </c>
      <c r="AT1723" s="149" t="s">
        <v>288</v>
      </c>
      <c r="AU1723" s="149" t="s">
        <v>86</v>
      </c>
      <c r="AY1723" s="17" t="s">
        <v>199</v>
      </c>
      <c r="BE1723" s="150">
        <f t="shared" si="134"/>
        <v>0</v>
      </c>
      <c r="BF1723" s="150">
        <f t="shared" si="135"/>
        <v>0</v>
      </c>
      <c r="BG1723" s="150">
        <f t="shared" si="136"/>
        <v>0</v>
      </c>
      <c r="BH1723" s="150">
        <f t="shared" si="137"/>
        <v>0</v>
      </c>
      <c r="BI1723" s="150">
        <f t="shared" si="138"/>
        <v>0</v>
      </c>
      <c r="BJ1723" s="17" t="s">
        <v>86</v>
      </c>
      <c r="BK1723" s="150">
        <f t="shared" si="139"/>
        <v>0</v>
      </c>
      <c r="BL1723" s="17" t="s">
        <v>205</v>
      </c>
      <c r="BM1723" s="149" t="s">
        <v>3832</v>
      </c>
    </row>
    <row r="1724" spans="2:65" s="1" customFormat="1" ht="24.25" customHeight="1">
      <c r="B1724" s="32"/>
      <c r="C1724" s="137" t="s">
        <v>2491</v>
      </c>
      <c r="D1724" s="137" t="s">
        <v>201</v>
      </c>
      <c r="E1724" s="138" t="s">
        <v>2500</v>
      </c>
      <c r="F1724" s="139" t="s">
        <v>2501</v>
      </c>
      <c r="G1724" s="140" t="s">
        <v>296</v>
      </c>
      <c r="H1724" s="141">
        <v>1</v>
      </c>
      <c r="I1724" s="142"/>
      <c r="J1724" s="143">
        <f t="shared" si="130"/>
        <v>0</v>
      </c>
      <c r="K1724" s="144"/>
      <c r="L1724" s="32"/>
      <c r="M1724" s="145" t="s">
        <v>1</v>
      </c>
      <c r="N1724" s="146" t="s">
        <v>39</v>
      </c>
      <c r="P1724" s="147">
        <f t="shared" si="131"/>
        <v>0</v>
      </c>
      <c r="Q1724" s="147">
        <v>0</v>
      </c>
      <c r="R1724" s="147">
        <f t="shared" si="132"/>
        <v>0</v>
      </c>
      <c r="S1724" s="147">
        <v>0</v>
      </c>
      <c r="T1724" s="148">
        <f t="shared" si="133"/>
        <v>0</v>
      </c>
      <c r="AR1724" s="149" t="s">
        <v>298</v>
      </c>
      <c r="AT1724" s="149" t="s">
        <v>201</v>
      </c>
      <c r="AU1724" s="149" t="s">
        <v>86</v>
      </c>
      <c r="AY1724" s="17" t="s">
        <v>199</v>
      </c>
      <c r="BE1724" s="150">
        <f t="shared" si="134"/>
        <v>0</v>
      </c>
      <c r="BF1724" s="150">
        <f t="shared" si="135"/>
        <v>0</v>
      </c>
      <c r="BG1724" s="150">
        <f t="shared" si="136"/>
        <v>0</v>
      </c>
      <c r="BH1724" s="150">
        <f t="shared" si="137"/>
        <v>0</v>
      </c>
      <c r="BI1724" s="150">
        <f t="shared" si="138"/>
        <v>0</v>
      </c>
      <c r="BJ1724" s="17" t="s">
        <v>86</v>
      </c>
      <c r="BK1724" s="150">
        <f t="shared" si="139"/>
        <v>0</v>
      </c>
      <c r="BL1724" s="17" t="s">
        <v>298</v>
      </c>
      <c r="BM1724" s="149" t="s">
        <v>3833</v>
      </c>
    </row>
    <row r="1725" spans="2:65" s="1" customFormat="1" ht="24.25" customHeight="1">
      <c r="B1725" s="32"/>
      <c r="C1725" s="173" t="s">
        <v>2495</v>
      </c>
      <c r="D1725" s="173" t="s">
        <v>288</v>
      </c>
      <c r="E1725" s="174" t="s">
        <v>2504</v>
      </c>
      <c r="F1725" s="175" t="s">
        <v>2505</v>
      </c>
      <c r="G1725" s="176" t="s">
        <v>296</v>
      </c>
      <c r="H1725" s="177">
        <v>1</v>
      </c>
      <c r="I1725" s="178"/>
      <c r="J1725" s="179">
        <f t="shared" si="130"/>
        <v>0</v>
      </c>
      <c r="K1725" s="180"/>
      <c r="L1725" s="181"/>
      <c r="M1725" s="182" t="s">
        <v>1</v>
      </c>
      <c r="N1725" s="183" t="s">
        <v>39</v>
      </c>
      <c r="P1725" s="147">
        <f t="shared" si="131"/>
        <v>0</v>
      </c>
      <c r="Q1725" s="147">
        <v>7.2499999999999995E-2</v>
      </c>
      <c r="R1725" s="147">
        <f t="shared" si="132"/>
        <v>7.2499999999999995E-2</v>
      </c>
      <c r="S1725" s="147">
        <v>0</v>
      </c>
      <c r="T1725" s="148">
        <f t="shared" si="133"/>
        <v>0</v>
      </c>
      <c r="AR1725" s="149" t="s">
        <v>250</v>
      </c>
      <c r="AT1725" s="149" t="s">
        <v>288</v>
      </c>
      <c r="AU1725" s="149" t="s">
        <v>86</v>
      </c>
      <c r="AY1725" s="17" t="s">
        <v>199</v>
      </c>
      <c r="BE1725" s="150">
        <f t="shared" si="134"/>
        <v>0</v>
      </c>
      <c r="BF1725" s="150">
        <f t="shared" si="135"/>
        <v>0</v>
      </c>
      <c r="BG1725" s="150">
        <f t="shared" si="136"/>
        <v>0</v>
      </c>
      <c r="BH1725" s="150">
        <f t="shared" si="137"/>
        <v>0</v>
      </c>
      <c r="BI1725" s="150">
        <f t="shared" si="138"/>
        <v>0</v>
      </c>
      <c r="BJ1725" s="17" t="s">
        <v>86</v>
      </c>
      <c r="BK1725" s="150">
        <f t="shared" si="139"/>
        <v>0</v>
      </c>
      <c r="BL1725" s="17" t="s">
        <v>205</v>
      </c>
      <c r="BM1725" s="149" t="s">
        <v>3834</v>
      </c>
    </row>
    <row r="1726" spans="2:65" s="1" customFormat="1" ht="24.25" customHeight="1">
      <c r="B1726" s="32"/>
      <c r="C1726" s="137" t="s">
        <v>2499</v>
      </c>
      <c r="D1726" s="137" t="s">
        <v>201</v>
      </c>
      <c r="E1726" s="138" t="s">
        <v>2508</v>
      </c>
      <c r="F1726" s="139" t="s">
        <v>2509</v>
      </c>
      <c r="G1726" s="140" t="s">
        <v>296</v>
      </c>
      <c r="H1726" s="141">
        <v>2</v>
      </c>
      <c r="I1726" s="142"/>
      <c r="J1726" s="143">
        <f t="shared" si="130"/>
        <v>0</v>
      </c>
      <c r="K1726" s="144"/>
      <c r="L1726" s="32"/>
      <c r="M1726" s="145" t="s">
        <v>1</v>
      </c>
      <c r="N1726" s="146" t="s">
        <v>39</v>
      </c>
      <c r="P1726" s="147">
        <f t="shared" si="131"/>
        <v>0</v>
      </c>
      <c r="Q1726" s="147">
        <v>0</v>
      </c>
      <c r="R1726" s="147">
        <f t="shared" si="132"/>
        <v>0</v>
      </c>
      <c r="S1726" s="147">
        <v>0</v>
      </c>
      <c r="T1726" s="148">
        <f t="shared" si="133"/>
        <v>0</v>
      </c>
      <c r="AR1726" s="149" t="s">
        <v>298</v>
      </c>
      <c r="AT1726" s="149" t="s">
        <v>201</v>
      </c>
      <c r="AU1726" s="149" t="s">
        <v>86</v>
      </c>
      <c r="AY1726" s="17" t="s">
        <v>199</v>
      </c>
      <c r="BE1726" s="150">
        <f t="shared" si="134"/>
        <v>0</v>
      </c>
      <c r="BF1726" s="150">
        <f t="shared" si="135"/>
        <v>0</v>
      </c>
      <c r="BG1726" s="150">
        <f t="shared" si="136"/>
        <v>0</v>
      </c>
      <c r="BH1726" s="150">
        <f t="shared" si="137"/>
        <v>0</v>
      </c>
      <c r="BI1726" s="150">
        <f t="shared" si="138"/>
        <v>0</v>
      </c>
      <c r="BJ1726" s="17" t="s">
        <v>86</v>
      </c>
      <c r="BK1726" s="150">
        <f t="shared" si="139"/>
        <v>0</v>
      </c>
      <c r="BL1726" s="17" t="s">
        <v>298</v>
      </c>
      <c r="BM1726" s="149" t="s">
        <v>3835</v>
      </c>
    </row>
    <row r="1727" spans="2:65" s="1" customFormat="1" ht="24.25" customHeight="1">
      <c r="B1727" s="32"/>
      <c r="C1727" s="137" t="s">
        <v>2503</v>
      </c>
      <c r="D1727" s="137" t="s">
        <v>201</v>
      </c>
      <c r="E1727" s="138" t="s">
        <v>2516</v>
      </c>
      <c r="F1727" s="139" t="s">
        <v>2517</v>
      </c>
      <c r="G1727" s="140" t="s">
        <v>296</v>
      </c>
      <c r="H1727" s="141">
        <v>1</v>
      </c>
      <c r="I1727" s="142"/>
      <c r="J1727" s="143">
        <f t="shared" si="130"/>
        <v>0</v>
      </c>
      <c r="K1727" s="144"/>
      <c r="L1727" s="32"/>
      <c r="M1727" s="145" t="s">
        <v>1</v>
      </c>
      <c r="N1727" s="146" t="s">
        <v>39</v>
      </c>
      <c r="P1727" s="147">
        <f t="shared" si="131"/>
        <v>0</v>
      </c>
      <c r="Q1727" s="147">
        <v>0</v>
      </c>
      <c r="R1727" s="147">
        <f t="shared" si="132"/>
        <v>0</v>
      </c>
      <c r="S1727" s="147">
        <v>0</v>
      </c>
      <c r="T1727" s="148">
        <f t="shared" si="133"/>
        <v>0</v>
      </c>
      <c r="AR1727" s="149" t="s">
        <v>298</v>
      </c>
      <c r="AT1727" s="149" t="s">
        <v>201</v>
      </c>
      <c r="AU1727" s="149" t="s">
        <v>86</v>
      </c>
      <c r="AY1727" s="17" t="s">
        <v>199</v>
      </c>
      <c r="BE1727" s="150">
        <f t="shared" si="134"/>
        <v>0</v>
      </c>
      <c r="BF1727" s="150">
        <f t="shared" si="135"/>
        <v>0</v>
      </c>
      <c r="BG1727" s="150">
        <f t="shared" si="136"/>
        <v>0</v>
      </c>
      <c r="BH1727" s="150">
        <f t="shared" si="137"/>
        <v>0</v>
      </c>
      <c r="BI1727" s="150">
        <f t="shared" si="138"/>
        <v>0</v>
      </c>
      <c r="BJ1727" s="17" t="s">
        <v>86</v>
      </c>
      <c r="BK1727" s="150">
        <f t="shared" si="139"/>
        <v>0</v>
      </c>
      <c r="BL1727" s="17" t="s">
        <v>298</v>
      </c>
      <c r="BM1727" s="149" t="s">
        <v>3836</v>
      </c>
    </row>
    <row r="1728" spans="2:65" s="1" customFormat="1" ht="24.25" customHeight="1">
      <c r="B1728" s="32"/>
      <c r="C1728" s="173" t="s">
        <v>2507</v>
      </c>
      <c r="D1728" s="173" t="s">
        <v>288</v>
      </c>
      <c r="E1728" s="174" t="s">
        <v>2520</v>
      </c>
      <c r="F1728" s="175" t="s">
        <v>2521</v>
      </c>
      <c r="G1728" s="176" t="s">
        <v>204</v>
      </c>
      <c r="H1728" s="177">
        <v>8</v>
      </c>
      <c r="I1728" s="178"/>
      <c r="J1728" s="179">
        <f t="shared" si="130"/>
        <v>0</v>
      </c>
      <c r="K1728" s="180"/>
      <c r="L1728" s="181"/>
      <c r="M1728" s="182" t="s">
        <v>1</v>
      </c>
      <c r="N1728" s="183" t="s">
        <v>39</v>
      </c>
      <c r="P1728" s="147">
        <f t="shared" si="131"/>
        <v>0</v>
      </c>
      <c r="Q1728" s="147">
        <v>3.4200000000000001E-2</v>
      </c>
      <c r="R1728" s="147">
        <f t="shared" si="132"/>
        <v>0.27360000000000001</v>
      </c>
      <c r="S1728" s="147">
        <v>0</v>
      </c>
      <c r="T1728" s="148">
        <f t="shared" si="133"/>
        <v>0</v>
      </c>
      <c r="AR1728" s="149" t="s">
        <v>384</v>
      </c>
      <c r="AT1728" s="149" t="s">
        <v>288</v>
      </c>
      <c r="AU1728" s="149" t="s">
        <v>86</v>
      </c>
      <c r="AY1728" s="17" t="s">
        <v>199</v>
      </c>
      <c r="BE1728" s="150">
        <f t="shared" si="134"/>
        <v>0</v>
      </c>
      <c r="BF1728" s="150">
        <f t="shared" si="135"/>
        <v>0</v>
      </c>
      <c r="BG1728" s="150">
        <f t="shared" si="136"/>
        <v>0</v>
      </c>
      <c r="BH1728" s="150">
        <f t="shared" si="137"/>
        <v>0</v>
      </c>
      <c r="BI1728" s="150">
        <f t="shared" si="138"/>
        <v>0</v>
      </c>
      <c r="BJ1728" s="17" t="s">
        <v>86</v>
      </c>
      <c r="BK1728" s="150">
        <f t="shared" si="139"/>
        <v>0</v>
      </c>
      <c r="BL1728" s="17" t="s">
        <v>298</v>
      </c>
      <c r="BM1728" s="149" t="s">
        <v>3837</v>
      </c>
    </row>
    <row r="1729" spans="2:65" s="1" customFormat="1" ht="24.25" customHeight="1">
      <c r="B1729" s="32"/>
      <c r="C1729" s="137" t="s">
        <v>2511</v>
      </c>
      <c r="D1729" s="137" t="s">
        <v>201</v>
      </c>
      <c r="E1729" s="138" t="s">
        <v>2512</v>
      </c>
      <c r="F1729" s="139" t="s">
        <v>2513</v>
      </c>
      <c r="G1729" s="140" t="s">
        <v>296</v>
      </c>
      <c r="H1729" s="141">
        <v>2</v>
      </c>
      <c r="I1729" s="142"/>
      <c r="J1729" s="143">
        <f t="shared" si="130"/>
        <v>0</v>
      </c>
      <c r="K1729" s="144"/>
      <c r="L1729" s="32"/>
      <c r="M1729" s="145" t="s">
        <v>1</v>
      </c>
      <c r="N1729" s="146" t="s">
        <v>39</v>
      </c>
      <c r="P1729" s="147">
        <f t="shared" si="131"/>
        <v>0</v>
      </c>
      <c r="Q1729" s="147">
        <v>0</v>
      </c>
      <c r="R1729" s="147">
        <f t="shared" si="132"/>
        <v>0</v>
      </c>
      <c r="S1729" s="147">
        <v>0</v>
      </c>
      <c r="T1729" s="148">
        <f t="shared" si="133"/>
        <v>0</v>
      </c>
      <c r="AR1729" s="149" t="s">
        <v>298</v>
      </c>
      <c r="AT1729" s="149" t="s">
        <v>201</v>
      </c>
      <c r="AU1729" s="149" t="s">
        <v>86</v>
      </c>
      <c r="AY1729" s="17" t="s">
        <v>199</v>
      </c>
      <c r="BE1729" s="150">
        <f t="shared" si="134"/>
        <v>0</v>
      </c>
      <c r="BF1729" s="150">
        <f t="shared" si="135"/>
        <v>0</v>
      </c>
      <c r="BG1729" s="150">
        <f t="shared" si="136"/>
        <v>0</v>
      </c>
      <c r="BH1729" s="150">
        <f t="shared" si="137"/>
        <v>0</v>
      </c>
      <c r="BI1729" s="150">
        <f t="shared" si="138"/>
        <v>0</v>
      </c>
      <c r="BJ1729" s="17" t="s">
        <v>86</v>
      </c>
      <c r="BK1729" s="150">
        <f t="shared" si="139"/>
        <v>0</v>
      </c>
      <c r="BL1729" s="17" t="s">
        <v>298</v>
      </c>
      <c r="BM1729" s="149" t="s">
        <v>3838</v>
      </c>
    </row>
    <row r="1730" spans="2:65" s="1" customFormat="1" ht="24.25" customHeight="1">
      <c r="B1730" s="32"/>
      <c r="C1730" s="137" t="s">
        <v>2515</v>
      </c>
      <c r="D1730" s="137" t="s">
        <v>201</v>
      </c>
      <c r="E1730" s="138" t="s">
        <v>2524</v>
      </c>
      <c r="F1730" s="139" t="s">
        <v>2525</v>
      </c>
      <c r="G1730" s="140" t="s">
        <v>296</v>
      </c>
      <c r="H1730" s="141">
        <v>2</v>
      </c>
      <c r="I1730" s="142"/>
      <c r="J1730" s="143">
        <f t="shared" si="130"/>
        <v>0</v>
      </c>
      <c r="K1730" s="144"/>
      <c r="L1730" s="32"/>
      <c r="M1730" s="145" t="s">
        <v>1</v>
      </c>
      <c r="N1730" s="146" t="s">
        <v>39</v>
      </c>
      <c r="P1730" s="147">
        <f t="shared" si="131"/>
        <v>0</v>
      </c>
      <c r="Q1730" s="147">
        <v>0</v>
      </c>
      <c r="R1730" s="147">
        <f t="shared" si="132"/>
        <v>0</v>
      </c>
      <c r="S1730" s="147">
        <v>0</v>
      </c>
      <c r="T1730" s="148">
        <f t="shared" si="133"/>
        <v>0</v>
      </c>
      <c r="AR1730" s="149" t="s">
        <v>298</v>
      </c>
      <c r="AT1730" s="149" t="s">
        <v>201</v>
      </c>
      <c r="AU1730" s="149" t="s">
        <v>86</v>
      </c>
      <c r="AY1730" s="17" t="s">
        <v>199</v>
      </c>
      <c r="BE1730" s="150">
        <f t="shared" si="134"/>
        <v>0</v>
      </c>
      <c r="BF1730" s="150">
        <f t="shared" si="135"/>
        <v>0</v>
      </c>
      <c r="BG1730" s="150">
        <f t="shared" si="136"/>
        <v>0</v>
      </c>
      <c r="BH1730" s="150">
        <f t="shared" si="137"/>
        <v>0</v>
      </c>
      <c r="BI1730" s="150">
        <f t="shared" si="138"/>
        <v>0</v>
      </c>
      <c r="BJ1730" s="17" t="s">
        <v>86</v>
      </c>
      <c r="BK1730" s="150">
        <f t="shared" si="139"/>
        <v>0</v>
      </c>
      <c r="BL1730" s="17" t="s">
        <v>298</v>
      </c>
      <c r="BM1730" s="149" t="s">
        <v>3839</v>
      </c>
    </row>
    <row r="1731" spans="2:65" s="1" customFormat="1" ht="24.25" customHeight="1">
      <c r="B1731" s="32"/>
      <c r="C1731" s="137" t="s">
        <v>2519</v>
      </c>
      <c r="D1731" s="137" t="s">
        <v>201</v>
      </c>
      <c r="E1731" s="138" t="s">
        <v>2528</v>
      </c>
      <c r="F1731" s="139" t="s">
        <v>2529</v>
      </c>
      <c r="G1731" s="140" t="s">
        <v>296</v>
      </c>
      <c r="H1731" s="141">
        <v>1</v>
      </c>
      <c r="I1731" s="142"/>
      <c r="J1731" s="143">
        <f t="shared" si="130"/>
        <v>0</v>
      </c>
      <c r="K1731" s="144"/>
      <c r="L1731" s="32"/>
      <c r="M1731" s="145" t="s">
        <v>1</v>
      </c>
      <c r="N1731" s="146" t="s">
        <v>39</v>
      </c>
      <c r="P1731" s="147">
        <f t="shared" si="131"/>
        <v>0</v>
      </c>
      <c r="Q1731" s="147">
        <v>1.3999999999999999E-4</v>
      </c>
      <c r="R1731" s="147">
        <f t="shared" si="132"/>
        <v>1.3999999999999999E-4</v>
      </c>
      <c r="S1731" s="147">
        <v>0</v>
      </c>
      <c r="T1731" s="148">
        <f t="shared" si="133"/>
        <v>0</v>
      </c>
      <c r="AR1731" s="149" t="s">
        <v>298</v>
      </c>
      <c r="AT1731" s="149" t="s">
        <v>201</v>
      </c>
      <c r="AU1731" s="149" t="s">
        <v>86</v>
      </c>
      <c r="AY1731" s="17" t="s">
        <v>199</v>
      </c>
      <c r="BE1731" s="150">
        <f t="shared" si="134"/>
        <v>0</v>
      </c>
      <c r="BF1731" s="150">
        <f t="shared" si="135"/>
        <v>0</v>
      </c>
      <c r="BG1731" s="150">
        <f t="shared" si="136"/>
        <v>0</v>
      </c>
      <c r="BH1731" s="150">
        <f t="shared" si="137"/>
        <v>0</v>
      </c>
      <c r="BI1731" s="150">
        <f t="shared" si="138"/>
        <v>0</v>
      </c>
      <c r="BJ1731" s="17" t="s">
        <v>86</v>
      </c>
      <c r="BK1731" s="150">
        <f t="shared" si="139"/>
        <v>0</v>
      </c>
      <c r="BL1731" s="17" t="s">
        <v>298</v>
      </c>
      <c r="BM1731" s="149" t="s">
        <v>3840</v>
      </c>
    </row>
    <row r="1732" spans="2:65" s="1" customFormat="1" ht="16.5" customHeight="1">
      <c r="B1732" s="32"/>
      <c r="C1732" s="173" t="s">
        <v>2523</v>
      </c>
      <c r="D1732" s="173" t="s">
        <v>288</v>
      </c>
      <c r="E1732" s="174" t="s">
        <v>2532</v>
      </c>
      <c r="F1732" s="175" t="s">
        <v>2533</v>
      </c>
      <c r="G1732" s="176" t="s">
        <v>296</v>
      </c>
      <c r="H1732" s="177">
        <v>1</v>
      </c>
      <c r="I1732" s="178"/>
      <c r="J1732" s="179">
        <f t="shared" si="130"/>
        <v>0</v>
      </c>
      <c r="K1732" s="180"/>
      <c r="L1732" s="181"/>
      <c r="M1732" s="182" t="s">
        <v>1</v>
      </c>
      <c r="N1732" s="183" t="s">
        <v>39</v>
      </c>
      <c r="P1732" s="147">
        <f t="shared" si="131"/>
        <v>0</v>
      </c>
      <c r="Q1732" s="147">
        <v>1.0500000000000001E-2</v>
      </c>
      <c r="R1732" s="147">
        <f t="shared" si="132"/>
        <v>1.0500000000000001E-2</v>
      </c>
      <c r="S1732" s="147">
        <v>0</v>
      </c>
      <c r="T1732" s="148">
        <f t="shared" si="133"/>
        <v>0</v>
      </c>
      <c r="AR1732" s="149" t="s">
        <v>250</v>
      </c>
      <c r="AT1732" s="149" t="s">
        <v>288</v>
      </c>
      <c r="AU1732" s="149" t="s">
        <v>86</v>
      </c>
      <c r="AY1732" s="17" t="s">
        <v>199</v>
      </c>
      <c r="BE1732" s="150">
        <f t="shared" si="134"/>
        <v>0</v>
      </c>
      <c r="BF1732" s="150">
        <f t="shared" si="135"/>
        <v>0</v>
      </c>
      <c r="BG1732" s="150">
        <f t="shared" si="136"/>
        <v>0</v>
      </c>
      <c r="BH1732" s="150">
        <f t="shared" si="137"/>
        <v>0</v>
      </c>
      <c r="BI1732" s="150">
        <f t="shared" si="138"/>
        <v>0</v>
      </c>
      <c r="BJ1732" s="17" t="s">
        <v>86</v>
      </c>
      <c r="BK1732" s="150">
        <f t="shared" si="139"/>
        <v>0</v>
      </c>
      <c r="BL1732" s="17" t="s">
        <v>205</v>
      </c>
      <c r="BM1732" s="149" t="s">
        <v>3841</v>
      </c>
    </row>
    <row r="1733" spans="2:65" s="1" customFormat="1" ht="24.25" customHeight="1">
      <c r="B1733" s="32"/>
      <c r="C1733" s="137" t="s">
        <v>2527</v>
      </c>
      <c r="D1733" s="137" t="s">
        <v>201</v>
      </c>
      <c r="E1733" s="138" t="s">
        <v>2536</v>
      </c>
      <c r="F1733" s="139" t="s">
        <v>2537</v>
      </c>
      <c r="G1733" s="140" t="s">
        <v>296</v>
      </c>
      <c r="H1733" s="141">
        <v>1</v>
      </c>
      <c r="I1733" s="142"/>
      <c r="J1733" s="143">
        <f t="shared" si="130"/>
        <v>0</v>
      </c>
      <c r="K1733" s="144"/>
      <c r="L1733" s="32"/>
      <c r="M1733" s="145" t="s">
        <v>1</v>
      </c>
      <c r="N1733" s="146" t="s">
        <v>39</v>
      </c>
      <c r="P1733" s="147">
        <f t="shared" si="131"/>
        <v>0</v>
      </c>
      <c r="Q1733" s="147">
        <v>8.0000000000000007E-5</v>
      </c>
      <c r="R1733" s="147">
        <f t="shared" si="132"/>
        <v>8.0000000000000007E-5</v>
      </c>
      <c r="S1733" s="147">
        <v>0</v>
      </c>
      <c r="T1733" s="148">
        <f t="shared" si="133"/>
        <v>0</v>
      </c>
      <c r="AR1733" s="149" t="s">
        <v>298</v>
      </c>
      <c r="AT1733" s="149" t="s">
        <v>201</v>
      </c>
      <c r="AU1733" s="149" t="s">
        <v>86</v>
      </c>
      <c r="AY1733" s="17" t="s">
        <v>199</v>
      </c>
      <c r="BE1733" s="150">
        <f t="shared" si="134"/>
        <v>0</v>
      </c>
      <c r="BF1733" s="150">
        <f t="shared" si="135"/>
        <v>0</v>
      </c>
      <c r="BG1733" s="150">
        <f t="shared" si="136"/>
        <v>0</v>
      </c>
      <c r="BH1733" s="150">
        <f t="shared" si="137"/>
        <v>0</v>
      </c>
      <c r="BI1733" s="150">
        <f t="shared" si="138"/>
        <v>0</v>
      </c>
      <c r="BJ1733" s="17" t="s">
        <v>86</v>
      </c>
      <c r="BK1733" s="150">
        <f t="shared" si="139"/>
        <v>0</v>
      </c>
      <c r="BL1733" s="17" t="s">
        <v>298</v>
      </c>
      <c r="BM1733" s="149" t="s">
        <v>3842</v>
      </c>
    </row>
    <row r="1734" spans="2:65" s="1" customFormat="1" ht="24.25" customHeight="1">
      <c r="B1734" s="32"/>
      <c r="C1734" s="137" t="s">
        <v>2531</v>
      </c>
      <c r="D1734" s="137" t="s">
        <v>201</v>
      </c>
      <c r="E1734" s="138" t="s">
        <v>2541</v>
      </c>
      <c r="F1734" s="139" t="s">
        <v>2542</v>
      </c>
      <c r="G1734" s="140" t="s">
        <v>296</v>
      </c>
      <c r="H1734" s="141">
        <v>2</v>
      </c>
      <c r="I1734" s="142"/>
      <c r="J1734" s="143">
        <f t="shared" si="130"/>
        <v>0</v>
      </c>
      <c r="K1734" s="144"/>
      <c r="L1734" s="32"/>
      <c r="M1734" s="145" t="s">
        <v>1</v>
      </c>
      <c r="N1734" s="146" t="s">
        <v>39</v>
      </c>
      <c r="P1734" s="147">
        <f t="shared" si="131"/>
        <v>0</v>
      </c>
      <c r="Q1734" s="147">
        <v>0</v>
      </c>
      <c r="R1734" s="147">
        <f t="shared" si="132"/>
        <v>0</v>
      </c>
      <c r="S1734" s="147">
        <v>0</v>
      </c>
      <c r="T1734" s="148">
        <f t="shared" si="133"/>
        <v>0</v>
      </c>
      <c r="AR1734" s="149" t="s">
        <v>298</v>
      </c>
      <c r="AT1734" s="149" t="s">
        <v>201</v>
      </c>
      <c r="AU1734" s="149" t="s">
        <v>86</v>
      </c>
      <c r="AY1734" s="17" t="s">
        <v>199</v>
      </c>
      <c r="BE1734" s="150">
        <f t="shared" si="134"/>
        <v>0</v>
      </c>
      <c r="BF1734" s="150">
        <f t="shared" si="135"/>
        <v>0</v>
      </c>
      <c r="BG1734" s="150">
        <f t="shared" si="136"/>
        <v>0</v>
      </c>
      <c r="BH1734" s="150">
        <f t="shared" si="137"/>
        <v>0</v>
      </c>
      <c r="BI1734" s="150">
        <f t="shared" si="138"/>
        <v>0</v>
      </c>
      <c r="BJ1734" s="17" t="s">
        <v>86</v>
      </c>
      <c r="BK1734" s="150">
        <f t="shared" si="139"/>
        <v>0</v>
      </c>
      <c r="BL1734" s="17" t="s">
        <v>298</v>
      </c>
      <c r="BM1734" s="149" t="s">
        <v>3843</v>
      </c>
    </row>
    <row r="1735" spans="2:65" s="1" customFormat="1" ht="24.25" customHeight="1">
      <c r="B1735" s="32"/>
      <c r="C1735" s="173" t="s">
        <v>2535</v>
      </c>
      <c r="D1735" s="173" t="s">
        <v>288</v>
      </c>
      <c r="E1735" s="174" t="s">
        <v>2545</v>
      </c>
      <c r="F1735" s="175" t="s">
        <v>2546</v>
      </c>
      <c r="G1735" s="176" t="s">
        <v>204</v>
      </c>
      <c r="H1735" s="177">
        <v>5</v>
      </c>
      <c r="I1735" s="178"/>
      <c r="J1735" s="179">
        <f t="shared" si="130"/>
        <v>0</v>
      </c>
      <c r="K1735" s="180"/>
      <c r="L1735" s="181"/>
      <c r="M1735" s="182" t="s">
        <v>1</v>
      </c>
      <c r="N1735" s="183" t="s">
        <v>39</v>
      </c>
      <c r="P1735" s="147">
        <f t="shared" si="131"/>
        <v>0</v>
      </c>
      <c r="Q1735" s="147">
        <v>2.2950000000000002E-2</v>
      </c>
      <c r="R1735" s="147">
        <f t="shared" si="132"/>
        <v>0.11475</v>
      </c>
      <c r="S1735" s="147">
        <v>0</v>
      </c>
      <c r="T1735" s="148">
        <f t="shared" si="133"/>
        <v>0</v>
      </c>
      <c r="AR1735" s="149" t="s">
        <v>384</v>
      </c>
      <c r="AT1735" s="149" t="s">
        <v>288</v>
      </c>
      <c r="AU1735" s="149" t="s">
        <v>86</v>
      </c>
      <c r="AY1735" s="17" t="s">
        <v>199</v>
      </c>
      <c r="BE1735" s="150">
        <f t="shared" si="134"/>
        <v>0</v>
      </c>
      <c r="BF1735" s="150">
        <f t="shared" si="135"/>
        <v>0</v>
      </c>
      <c r="BG1735" s="150">
        <f t="shared" si="136"/>
        <v>0</v>
      </c>
      <c r="BH1735" s="150">
        <f t="shared" si="137"/>
        <v>0</v>
      </c>
      <c r="BI1735" s="150">
        <f t="shared" si="138"/>
        <v>0</v>
      </c>
      <c r="BJ1735" s="17" t="s">
        <v>86</v>
      </c>
      <c r="BK1735" s="150">
        <f t="shared" si="139"/>
        <v>0</v>
      </c>
      <c r="BL1735" s="17" t="s">
        <v>298</v>
      </c>
      <c r="BM1735" s="149" t="s">
        <v>3844</v>
      </c>
    </row>
    <row r="1736" spans="2:65" s="1" customFormat="1" ht="24.25" customHeight="1">
      <c r="B1736" s="32"/>
      <c r="C1736" s="137" t="s">
        <v>2540</v>
      </c>
      <c r="D1736" s="137" t="s">
        <v>201</v>
      </c>
      <c r="E1736" s="138" t="s">
        <v>2549</v>
      </c>
      <c r="F1736" s="139" t="s">
        <v>2550</v>
      </c>
      <c r="G1736" s="140" t="s">
        <v>296</v>
      </c>
      <c r="H1736" s="141">
        <v>10</v>
      </c>
      <c r="I1736" s="142"/>
      <c r="J1736" s="143">
        <f t="shared" si="130"/>
        <v>0</v>
      </c>
      <c r="K1736" s="144"/>
      <c r="L1736" s="32"/>
      <c r="M1736" s="145" t="s">
        <v>1</v>
      </c>
      <c r="N1736" s="146" t="s">
        <v>39</v>
      </c>
      <c r="P1736" s="147">
        <f t="shared" si="131"/>
        <v>0</v>
      </c>
      <c r="Q1736" s="147">
        <v>0</v>
      </c>
      <c r="R1736" s="147">
        <f t="shared" si="132"/>
        <v>0</v>
      </c>
      <c r="S1736" s="147">
        <v>0</v>
      </c>
      <c r="T1736" s="148">
        <f t="shared" si="133"/>
        <v>0</v>
      </c>
      <c r="AR1736" s="149" t="s">
        <v>298</v>
      </c>
      <c r="AT1736" s="149" t="s">
        <v>201</v>
      </c>
      <c r="AU1736" s="149" t="s">
        <v>86</v>
      </c>
      <c r="AY1736" s="17" t="s">
        <v>199</v>
      </c>
      <c r="BE1736" s="150">
        <f t="shared" si="134"/>
        <v>0</v>
      </c>
      <c r="BF1736" s="150">
        <f t="shared" si="135"/>
        <v>0</v>
      </c>
      <c r="BG1736" s="150">
        <f t="shared" si="136"/>
        <v>0</v>
      </c>
      <c r="BH1736" s="150">
        <f t="shared" si="137"/>
        <v>0</v>
      </c>
      <c r="BI1736" s="150">
        <f t="shared" si="138"/>
        <v>0</v>
      </c>
      <c r="BJ1736" s="17" t="s">
        <v>86</v>
      </c>
      <c r="BK1736" s="150">
        <f t="shared" si="139"/>
        <v>0</v>
      </c>
      <c r="BL1736" s="17" t="s">
        <v>298</v>
      </c>
      <c r="BM1736" s="149" t="s">
        <v>3845</v>
      </c>
    </row>
    <row r="1737" spans="2:65" s="1" customFormat="1" ht="16.5" customHeight="1">
      <c r="B1737" s="32"/>
      <c r="C1737" s="137" t="s">
        <v>2544</v>
      </c>
      <c r="D1737" s="137" t="s">
        <v>201</v>
      </c>
      <c r="E1737" s="138" t="s">
        <v>2577</v>
      </c>
      <c r="F1737" s="139" t="s">
        <v>2578</v>
      </c>
      <c r="G1737" s="140" t="s">
        <v>296</v>
      </c>
      <c r="H1737" s="141">
        <v>20</v>
      </c>
      <c r="I1737" s="142"/>
      <c r="J1737" s="143">
        <f t="shared" si="130"/>
        <v>0</v>
      </c>
      <c r="K1737" s="144"/>
      <c r="L1737" s="32"/>
      <c r="M1737" s="145" t="s">
        <v>1</v>
      </c>
      <c r="N1737" s="146" t="s">
        <v>39</v>
      </c>
      <c r="P1737" s="147">
        <f t="shared" si="131"/>
        <v>0</v>
      </c>
      <c r="Q1737" s="147">
        <v>0</v>
      </c>
      <c r="R1737" s="147">
        <f t="shared" si="132"/>
        <v>0</v>
      </c>
      <c r="S1737" s="147">
        <v>0</v>
      </c>
      <c r="T1737" s="148">
        <f t="shared" si="133"/>
        <v>0</v>
      </c>
      <c r="AR1737" s="149" t="s">
        <v>298</v>
      </c>
      <c r="AT1737" s="149" t="s">
        <v>201</v>
      </c>
      <c r="AU1737" s="149" t="s">
        <v>86</v>
      </c>
      <c r="AY1737" s="17" t="s">
        <v>199</v>
      </c>
      <c r="BE1737" s="150">
        <f t="shared" si="134"/>
        <v>0</v>
      </c>
      <c r="BF1737" s="150">
        <f t="shared" si="135"/>
        <v>0</v>
      </c>
      <c r="BG1737" s="150">
        <f t="shared" si="136"/>
        <v>0</v>
      </c>
      <c r="BH1737" s="150">
        <f t="shared" si="137"/>
        <v>0</v>
      </c>
      <c r="BI1737" s="150">
        <f t="shared" si="138"/>
        <v>0</v>
      </c>
      <c r="BJ1737" s="17" t="s">
        <v>86</v>
      </c>
      <c r="BK1737" s="150">
        <f t="shared" si="139"/>
        <v>0</v>
      </c>
      <c r="BL1737" s="17" t="s">
        <v>298</v>
      </c>
      <c r="BM1737" s="149" t="s">
        <v>3846</v>
      </c>
    </row>
    <row r="1738" spans="2:65" s="1" customFormat="1" ht="16.5" customHeight="1">
      <c r="B1738" s="32"/>
      <c r="C1738" s="173" t="s">
        <v>2548</v>
      </c>
      <c r="D1738" s="173" t="s">
        <v>288</v>
      </c>
      <c r="E1738" s="174" t="s">
        <v>2581</v>
      </c>
      <c r="F1738" s="175" t="s">
        <v>2582</v>
      </c>
      <c r="G1738" s="176" t="s">
        <v>296</v>
      </c>
      <c r="H1738" s="177">
        <v>13</v>
      </c>
      <c r="I1738" s="178"/>
      <c r="J1738" s="179">
        <f t="shared" si="130"/>
        <v>0</v>
      </c>
      <c r="K1738" s="180"/>
      <c r="L1738" s="181"/>
      <c r="M1738" s="182" t="s">
        <v>1</v>
      </c>
      <c r="N1738" s="183" t="s">
        <v>39</v>
      </c>
      <c r="P1738" s="147">
        <f t="shared" si="131"/>
        <v>0</v>
      </c>
      <c r="Q1738" s="147">
        <v>2.2000000000000001E-3</v>
      </c>
      <c r="R1738" s="147">
        <f t="shared" si="132"/>
        <v>2.86E-2</v>
      </c>
      <c r="S1738" s="147">
        <v>0</v>
      </c>
      <c r="T1738" s="148">
        <f t="shared" si="133"/>
        <v>0</v>
      </c>
      <c r="AR1738" s="149" t="s">
        <v>384</v>
      </c>
      <c r="AT1738" s="149" t="s">
        <v>288</v>
      </c>
      <c r="AU1738" s="149" t="s">
        <v>86</v>
      </c>
      <c r="AY1738" s="17" t="s">
        <v>199</v>
      </c>
      <c r="BE1738" s="150">
        <f t="shared" si="134"/>
        <v>0</v>
      </c>
      <c r="BF1738" s="150">
        <f t="shared" si="135"/>
        <v>0</v>
      </c>
      <c r="BG1738" s="150">
        <f t="shared" si="136"/>
        <v>0</v>
      </c>
      <c r="BH1738" s="150">
        <f t="shared" si="137"/>
        <v>0</v>
      </c>
      <c r="BI1738" s="150">
        <f t="shared" si="138"/>
        <v>0</v>
      </c>
      <c r="BJ1738" s="17" t="s">
        <v>86</v>
      </c>
      <c r="BK1738" s="150">
        <f t="shared" si="139"/>
        <v>0</v>
      </c>
      <c r="BL1738" s="17" t="s">
        <v>298</v>
      </c>
      <c r="BM1738" s="149" t="s">
        <v>3847</v>
      </c>
    </row>
    <row r="1739" spans="2:65" s="1" customFormat="1" ht="16.5" customHeight="1">
      <c r="B1739" s="32"/>
      <c r="C1739" s="173" t="s">
        <v>2552</v>
      </c>
      <c r="D1739" s="173" t="s">
        <v>288</v>
      </c>
      <c r="E1739" s="174" t="s">
        <v>2585</v>
      </c>
      <c r="F1739" s="175" t="s">
        <v>2586</v>
      </c>
      <c r="G1739" s="176" t="s">
        <v>296</v>
      </c>
      <c r="H1739" s="177">
        <v>7</v>
      </c>
      <c r="I1739" s="178"/>
      <c r="J1739" s="179">
        <f t="shared" si="130"/>
        <v>0</v>
      </c>
      <c r="K1739" s="180"/>
      <c r="L1739" s="181"/>
      <c r="M1739" s="182" t="s">
        <v>1</v>
      </c>
      <c r="N1739" s="183" t="s">
        <v>39</v>
      </c>
      <c r="P1739" s="147">
        <f t="shared" si="131"/>
        <v>0</v>
      </c>
      <c r="Q1739" s="147">
        <v>2.2000000000000001E-3</v>
      </c>
      <c r="R1739" s="147">
        <f t="shared" si="132"/>
        <v>1.54E-2</v>
      </c>
      <c r="S1739" s="147">
        <v>0</v>
      </c>
      <c r="T1739" s="148">
        <f t="shared" si="133"/>
        <v>0</v>
      </c>
      <c r="AR1739" s="149" t="s">
        <v>384</v>
      </c>
      <c r="AT1739" s="149" t="s">
        <v>288</v>
      </c>
      <c r="AU1739" s="149" t="s">
        <v>86</v>
      </c>
      <c r="AY1739" s="17" t="s">
        <v>199</v>
      </c>
      <c r="BE1739" s="150">
        <f t="shared" si="134"/>
        <v>0</v>
      </c>
      <c r="BF1739" s="150">
        <f t="shared" si="135"/>
        <v>0</v>
      </c>
      <c r="BG1739" s="150">
        <f t="shared" si="136"/>
        <v>0</v>
      </c>
      <c r="BH1739" s="150">
        <f t="shared" si="137"/>
        <v>0</v>
      </c>
      <c r="BI1739" s="150">
        <f t="shared" si="138"/>
        <v>0</v>
      </c>
      <c r="BJ1739" s="17" t="s">
        <v>86</v>
      </c>
      <c r="BK1739" s="150">
        <f t="shared" si="139"/>
        <v>0</v>
      </c>
      <c r="BL1739" s="17" t="s">
        <v>298</v>
      </c>
      <c r="BM1739" s="149" t="s">
        <v>3848</v>
      </c>
    </row>
    <row r="1740" spans="2:65" s="1" customFormat="1" ht="24.25" customHeight="1">
      <c r="B1740" s="32"/>
      <c r="C1740" s="137" t="s">
        <v>2556</v>
      </c>
      <c r="D1740" s="137" t="s">
        <v>201</v>
      </c>
      <c r="E1740" s="138" t="s">
        <v>2589</v>
      </c>
      <c r="F1740" s="139" t="s">
        <v>2590</v>
      </c>
      <c r="G1740" s="140" t="s">
        <v>264</v>
      </c>
      <c r="H1740" s="141">
        <v>12</v>
      </c>
      <c r="I1740" s="142"/>
      <c r="J1740" s="143">
        <f t="shared" si="130"/>
        <v>0</v>
      </c>
      <c r="K1740" s="144"/>
      <c r="L1740" s="32"/>
      <c r="M1740" s="145" t="s">
        <v>1</v>
      </c>
      <c r="N1740" s="146" t="s">
        <v>39</v>
      </c>
      <c r="P1740" s="147">
        <f t="shared" si="131"/>
        <v>0</v>
      </c>
      <c r="Q1740" s="147">
        <v>0</v>
      </c>
      <c r="R1740" s="147">
        <f t="shared" si="132"/>
        <v>0</v>
      </c>
      <c r="S1740" s="147">
        <v>0</v>
      </c>
      <c r="T1740" s="148">
        <f t="shared" si="133"/>
        <v>0</v>
      </c>
      <c r="AR1740" s="149" t="s">
        <v>298</v>
      </c>
      <c r="AT1740" s="149" t="s">
        <v>201</v>
      </c>
      <c r="AU1740" s="149" t="s">
        <v>86</v>
      </c>
      <c r="AY1740" s="17" t="s">
        <v>199</v>
      </c>
      <c r="BE1740" s="150">
        <f t="shared" si="134"/>
        <v>0</v>
      </c>
      <c r="BF1740" s="150">
        <f t="shared" si="135"/>
        <v>0</v>
      </c>
      <c r="BG1740" s="150">
        <f t="shared" si="136"/>
        <v>0</v>
      </c>
      <c r="BH1740" s="150">
        <f t="shared" si="137"/>
        <v>0</v>
      </c>
      <c r="BI1740" s="150">
        <f t="shared" si="138"/>
        <v>0</v>
      </c>
      <c r="BJ1740" s="17" t="s">
        <v>86</v>
      </c>
      <c r="BK1740" s="150">
        <f t="shared" si="139"/>
        <v>0</v>
      </c>
      <c r="BL1740" s="17" t="s">
        <v>298</v>
      </c>
      <c r="BM1740" s="149" t="s">
        <v>3849</v>
      </c>
    </row>
    <row r="1741" spans="2:65" s="12" customFormat="1" ht="12">
      <c r="B1741" s="151"/>
      <c r="D1741" s="152" t="s">
        <v>207</v>
      </c>
      <c r="E1741" s="153" t="s">
        <v>1</v>
      </c>
      <c r="F1741" s="154" t="s">
        <v>2320</v>
      </c>
      <c r="H1741" s="155">
        <v>12</v>
      </c>
      <c r="I1741" s="156"/>
      <c r="L1741" s="151"/>
      <c r="M1741" s="157"/>
      <c r="T1741" s="158"/>
      <c r="AT1741" s="153" t="s">
        <v>207</v>
      </c>
      <c r="AU1741" s="153" t="s">
        <v>86</v>
      </c>
      <c r="AV1741" s="12" t="s">
        <v>86</v>
      </c>
      <c r="AW1741" s="12" t="s">
        <v>30</v>
      </c>
      <c r="AX1741" s="12" t="s">
        <v>73</v>
      </c>
      <c r="AY1741" s="153" t="s">
        <v>199</v>
      </c>
    </row>
    <row r="1742" spans="2:65" s="13" customFormat="1" ht="12">
      <c r="B1742" s="159"/>
      <c r="D1742" s="152" t="s">
        <v>207</v>
      </c>
      <c r="E1742" s="160" t="s">
        <v>1</v>
      </c>
      <c r="F1742" s="161" t="s">
        <v>209</v>
      </c>
      <c r="H1742" s="162">
        <v>12</v>
      </c>
      <c r="I1742" s="163"/>
      <c r="L1742" s="159"/>
      <c r="M1742" s="164"/>
      <c r="T1742" s="165"/>
      <c r="AT1742" s="160" t="s">
        <v>207</v>
      </c>
      <c r="AU1742" s="160" t="s">
        <v>86</v>
      </c>
      <c r="AV1742" s="13" t="s">
        <v>205</v>
      </c>
      <c r="AW1742" s="13" t="s">
        <v>30</v>
      </c>
      <c r="AX1742" s="13" t="s">
        <v>80</v>
      </c>
      <c r="AY1742" s="160" t="s">
        <v>199</v>
      </c>
    </row>
    <row r="1743" spans="2:65" s="1" customFormat="1" ht="16.5" customHeight="1">
      <c r="B1743" s="32"/>
      <c r="C1743" s="173" t="s">
        <v>2560</v>
      </c>
      <c r="D1743" s="173" t="s">
        <v>288</v>
      </c>
      <c r="E1743" s="174" t="s">
        <v>2593</v>
      </c>
      <c r="F1743" s="175" t="s">
        <v>2594</v>
      </c>
      <c r="G1743" s="176" t="s">
        <v>264</v>
      </c>
      <c r="H1743" s="177">
        <v>12</v>
      </c>
      <c r="I1743" s="178"/>
      <c r="J1743" s="179">
        <f>ROUND(I1743*H1743,2)</f>
        <v>0</v>
      </c>
      <c r="K1743" s="180"/>
      <c r="L1743" s="181"/>
      <c r="M1743" s="182" t="s">
        <v>1</v>
      </c>
      <c r="N1743" s="183" t="s">
        <v>39</v>
      </c>
      <c r="P1743" s="147">
        <f>O1743*H1743</f>
        <v>0</v>
      </c>
      <c r="Q1743" s="147">
        <v>1.8E-3</v>
      </c>
      <c r="R1743" s="147">
        <f>Q1743*H1743</f>
        <v>2.1600000000000001E-2</v>
      </c>
      <c r="S1743" s="147">
        <v>0</v>
      </c>
      <c r="T1743" s="148">
        <f>S1743*H1743</f>
        <v>0</v>
      </c>
      <c r="AR1743" s="149" t="s">
        <v>384</v>
      </c>
      <c r="AT1743" s="149" t="s">
        <v>288</v>
      </c>
      <c r="AU1743" s="149" t="s">
        <v>86</v>
      </c>
      <c r="AY1743" s="17" t="s">
        <v>199</v>
      </c>
      <c r="BE1743" s="150">
        <f>IF(N1743="základní",J1743,0)</f>
        <v>0</v>
      </c>
      <c r="BF1743" s="150">
        <f>IF(N1743="snížená",J1743,0)</f>
        <v>0</v>
      </c>
      <c r="BG1743" s="150">
        <f>IF(N1743="zákl. přenesená",J1743,0)</f>
        <v>0</v>
      </c>
      <c r="BH1743" s="150">
        <f>IF(N1743="sníž. přenesená",J1743,0)</f>
        <v>0</v>
      </c>
      <c r="BI1743" s="150">
        <f>IF(N1743="nulová",J1743,0)</f>
        <v>0</v>
      </c>
      <c r="BJ1743" s="17" t="s">
        <v>86</v>
      </c>
      <c r="BK1743" s="150">
        <f>ROUND(I1743*H1743,2)</f>
        <v>0</v>
      </c>
      <c r="BL1743" s="17" t="s">
        <v>298</v>
      </c>
      <c r="BM1743" s="149" t="s">
        <v>3850</v>
      </c>
    </row>
    <row r="1744" spans="2:65" s="12" customFormat="1" ht="12">
      <c r="B1744" s="151"/>
      <c r="D1744" s="152" t="s">
        <v>207</v>
      </c>
      <c r="E1744" s="153" t="s">
        <v>1</v>
      </c>
      <c r="F1744" s="154" t="s">
        <v>2320</v>
      </c>
      <c r="H1744" s="155">
        <v>12</v>
      </c>
      <c r="I1744" s="156"/>
      <c r="L1744" s="151"/>
      <c r="M1744" s="157"/>
      <c r="T1744" s="158"/>
      <c r="AT1744" s="153" t="s">
        <v>207</v>
      </c>
      <c r="AU1744" s="153" t="s">
        <v>86</v>
      </c>
      <c r="AV1744" s="12" t="s">
        <v>86</v>
      </c>
      <c r="AW1744" s="12" t="s">
        <v>30</v>
      </c>
      <c r="AX1744" s="12" t="s">
        <v>73</v>
      </c>
      <c r="AY1744" s="153" t="s">
        <v>199</v>
      </c>
    </row>
    <row r="1745" spans="2:65" s="13" customFormat="1" ht="12">
      <c r="B1745" s="159"/>
      <c r="D1745" s="152" t="s">
        <v>207</v>
      </c>
      <c r="E1745" s="160" t="s">
        <v>1</v>
      </c>
      <c r="F1745" s="161" t="s">
        <v>209</v>
      </c>
      <c r="H1745" s="162">
        <v>12</v>
      </c>
      <c r="I1745" s="163"/>
      <c r="L1745" s="159"/>
      <c r="M1745" s="164"/>
      <c r="T1745" s="165"/>
      <c r="AT1745" s="160" t="s">
        <v>207</v>
      </c>
      <c r="AU1745" s="160" t="s">
        <v>86</v>
      </c>
      <c r="AV1745" s="13" t="s">
        <v>205</v>
      </c>
      <c r="AW1745" s="13" t="s">
        <v>30</v>
      </c>
      <c r="AX1745" s="13" t="s">
        <v>80</v>
      </c>
      <c r="AY1745" s="160" t="s">
        <v>199</v>
      </c>
    </row>
    <row r="1746" spans="2:65" s="1" customFormat="1" ht="24.25" customHeight="1">
      <c r="B1746" s="32"/>
      <c r="C1746" s="137" t="s">
        <v>2564</v>
      </c>
      <c r="D1746" s="137" t="s">
        <v>201</v>
      </c>
      <c r="E1746" s="138" t="s">
        <v>2597</v>
      </c>
      <c r="F1746" s="139" t="s">
        <v>2598</v>
      </c>
      <c r="G1746" s="140" t="s">
        <v>247</v>
      </c>
      <c r="H1746" s="141">
        <v>0.85399999999999998</v>
      </c>
      <c r="I1746" s="142"/>
      <c r="J1746" s="143">
        <f>ROUND(I1746*H1746,2)</f>
        <v>0</v>
      </c>
      <c r="K1746" s="144"/>
      <c r="L1746" s="32"/>
      <c r="M1746" s="145" t="s">
        <v>1</v>
      </c>
      <c r="N1746" s="146" t="s">
        <v>39</v>
      </c>
      <c r="P1746" s="147">
        <f>O1746*H1746</f>
        <v>0</v>
      </c>
      <c r="Q1746" s="147">
        <v>0</v>
      </c>
      <c r="R1746" s="147">
        <f>Q1746*H1746</f>
        <v>0</v>
      </c>
      <c r="S1746" s="147">
        <v>0</v>
      </c>
      <c r="T1746" s="148">
        <f>S1746*H1746</f>
        <v>0</v>
      </c>
      <c r="AR1746" s="149" t="s">
        <v>298</v>
      </c>
      <c r="AT1746" s="149" t="s">
        <v>201</v>
      </c>
      <c r="AU1746" s="149" t="s">
        <v>86</v>
      </c>
      <c r="AY1746" s="17" t="s">
        <v>199</v>
      </c>
      <c r="BE1746" s="150">
        <f>IF(N1746="základní",J1746,0)</f>
        <v>0</v>
      </c>
      <c r="BF1746" s="150">
        <f>IF(N1746="snížená",J1746,0)</f>
        <v>0</v>
      </c>
      <c r="BG1746" s="150">
        <f>IF(N1746="zákl. přenesená",J1746,0)</f>
        <v>0</v>
      </c>
      <c r="BH1746" s="150">
        <f>IF(N1746="sníž. přenesená",J1746,0)</f>
        <v>0</v>
      </c>
      <c r="BI1746" s="150">
        <f>IF(N1746="nulová",J1746,0)</f>
        <v>0</v>
      </c>
      <c r="BJ1746" s="17" t="s">
        <v>86</v>
      </c>
      <c r="BK1746" s="150">
        <f>ROUND(I1746*H1746,2)</f>
        <v>0</v>
      </c>
      <c r="BL1746" s="17" t="s">
        <v>298</v>
      </c>
      <c r="BM1746" s="149" t="s">
        <v>3851</v>
      </c>
    </row>
    <row r="1747" spans="2:65" s="11" customFormat="1" ht="23" customHeight="1">
      <c r="B1747" s="125"/>
      <c r="D1747" s="126" t="s">
        <v>72</v>
      </c>
      <c r="E1747" s="135" t="s">
        <v>2600</v>
      </c>
      <c r="F1747" s="135" t="s">
        <v>2601</v>
      </c>
      <c r="I1747" s="128"/>
      <c r="J1747" s="136">
        <f>BK1747</f>
        <v>0</v>
      </c>
      <c r="L1747" s="125"/>
      <c r="M1747" s="130"/>
      <c r="P1747" s="131">
        <f>SUM(P1748:P1778)</f>
        <v>0</v>
      </c>
      <c r="R1747" s="131">
        <f>SUM(R1748:R1778)</f>
        <v>0.68661977000000007</v>
      </c>
      <c r="T1747" s="132">
        <f>SUM(T1748:T1778)</f>
        <v>6.0000000000000006E-4</v>
      </c>
      <c r="AR1747" s="126" t="s">
        <v>86</v>
      </c>
      <c r="AT1747" s="133" t="s">
        <v>72</v>
      </c>
      <c r="AU1747" s="133" t="s">
        <v>80</v>
      </c>
      <c r="AY1747" s="126" t="s">
        <v>199</v>
      </c>
      <c r="BK1747" s="134">
        <f>SUM(BK1748:BK1778)</f>
        <v>0</v>
      </c>
    </row>
    <row r="1748" spans="2:65" s="1" customFormat="1" ht="24.25" customHeight="1">
      <c r="B1748" s="32"/>
      <c r="C1748" s="137" t="s">
        <v>651</v>
      </c>
      <c r="D1748" s="137" t="s">
        <v>201</v>
      </c>
      <c r="E1748" s="138" t="s">
        <v>2612</v>
      </c>
      <c r="F1748" s="139" t="s">
        <v>2613</v>
      </c>
      <c r="G1748" s="140" t="s">
        <v>296</v>
      </c>
      <c r="H1748" s="141">
        <v>1</v>
      </c>
      <c r="I1748" s="142"/>
      <c r="J1748" s="143">
        <f>ROUND(I1748*H1748,2)</f>
        <v>0</v>
      </c>
      <c r="K1748" s="144"/>
      <c r="L1748" s="32"/>
      <c r="M1748" s="145" t="s">
        <v>1</v>
      </c>
      <c r="N1748" s="146" t="s">
        <v>39</v>
      </c>
      <c r="P1748" s="147">
        <f>O1748*H1748</f>
        <v>0</v>
      </c>
      <c r="Q1748" s="147">
        <v>0</v>
      </c>
      <c r="R1748" s="147">
        <f>Q1748*H1748</f>
        <v>0</v>
      </c>
      <c r="S1748" s="147">
        <v>0</v>
      </c>
      <c r="T1748" s="148">
        <f>S1748*H1748</f>
        <v>0</v>
      </c>
      <c r="AR1748" s="149" t="s">
        <v>298</v>
      </c>
      <c r="AT1748" s="149" t="s">
        <v>201</v>
      </c>
      <c r="AU1748" s="149" t="s">
        <v>86</v>
      </c>
      <c r="AY1748" s="17" t="s">
        <v>199</v>
      </c>
      <c r="BE1748" s="150">
        <f>IF(N1748="základní",J1748,0)</f>
        <v>0</v>
      </c>
      <c r="BF1748" s="150">
        <f>IF(N1748="snížená",J1748,0)</f>
        <v>0</v>
      </c>
      <c r="BG1748" s="150">
        <f>IF(N1748="zákl. přenesená",J1748,0)</f>
        <v>0</v>
      </c>
      <c r="BH1748" s="150">
        <f>IF(N1748="sníž. přenesená",J1748,0)</f>
        <v>0</v>
      </c>
      <c r="BI1748" s="150">
        <f>IF(N1748="nulová",J1748,0)</f>
        <v>0</v>
      </c>
      <c r="BJ1748" s="17" t="s">
        <v>86</v>
      </c>
      <c r="BK1748" s="150">
        <f>ROUND(I1748*H1748,2)</f>
        <v>0</v>
      </c>
      <c r="BL1748" s="17" t="s">
        <v>298</v>
      </c>
      <c r="BM1748" s="149" t="s">
        <v>3852</v>
      </c>
    </row>
    <row r="1749" spans="2:65" s="1" customFormat="1" ht="16.5" customHeight="1">
      <c r="B1749" s="32"/>
      <c r="C1749" s="173" t="s">
        <v>2683</v>
      </c>
      <c r="D1749" s="173" t="s">
        <v>288</v>
      </c>
      <c r="E1749" s="174" t="s">
        <v>2616</v>
      </c>
      <c r="F1749" s="175" t="s">
        <v>2617</v>
      </c>
      <c r="G1749" s="176" t="s">
        <v>204</v>
      </c>
      <c r="H1749" s="177">
        <v>0.5</v>
      </c>
      <c r="I1749" s="178"/>
      <c r="J1749" s="179">
        <f>ROUND(I1749*H1749,2)</f>
        <v>0</v>
      </c>
      <c r="K1749" s="180"/>
      <c r="L1749" s="181"/>
      <c r="M1749" s="182" t="s">
        <v>1</v>
      </c>
      <c r="N1749" s="183" t="s">
        <v>39</v>
      </c>
      <c r="P1749" s="147">
        <f>O1749*H1749</f>
        <v>0</v>
      </c>
      <c r="Q1749" s="147">
        <v>1.7999999999999999E-2</v>
      </c>
      <c r="R1749" s="147">
        <f>Q1749*H1749</f>
        <v>8.9999999999999993E-3</v>
      </c>
      <c r="S1749" s="147">
        <v>0</v>
      </c>
      <c r="T1749" s="148">
        <f>S1749*H1749</f>
        <v>0</v>
      </c>
      <c r="AR1749" s="149" t="s">
        <v>384</v>
      </c>
      <c r="AT1749" s="149" t="s">
        <v>288</v>
      </c>
      <c r="AU1749" s="149" t="s">
        <v>86</v>
      </c>
      <c r="AY1749" s="17" t="s">
        <v>199</v>
      </c>
      <c r="BE1749" s="150">
        <f>IF(N1749="základní",J1749,0)</f>
        <v>0</v>
      </c>
      <c r="BF1749" s="150">
        <f>IF(N1749="snížená",J1749,0)</f>
        <v>0</v>
      </c>
      <c r="BG1749" s="150">
        <f>IF(N1749="zákl. přenesená",J1749,0)</f>
        <v>0</v>
      </c>
      <c r="BH1749" s="150">
        <f>IF(N1749="sníž. přenesená",J1749,0)</f>
        <v>0</v>
      </c>
      <c r="BI1749" s="150">
        <f>IF(N1749="nulová",J1749,0)</f>
        <v>0</v>
      </c>
      <c r="BJ1749" s="17" t="s">
        <v>86</v>
      </c>
      <c r="BK1749" s="150">
        <f>ROUND(I1749*H1749,2)</f>
        <v>0</v>
      </c>
      <c r="BL1749" s="17" t="s">
        <v>298</v>
      </c>
      <c r="BM1749" s="149" t="s">
        <v>3853</v>
      </c>
    </row>
    <row r="1750" spans="2:65" s="12" customFormat="1" ht="24">
      <c r="B1750" s="151"/>
      <c r="D1750" s="152" t="s">
        <v>207</v>
      </c>
      <c r="F1750" s="154" t="s">
        <v>2619</v>
      </c>
      <c r="H1750" s="155">
        <v>0.5</v>
      </c>
      <c r="I1750" s="156"/>
      <c r="L1750" s="151"/>
      <c r="M1750" s="157"/>
      <c r="T1750" s="158"/>
      <c r="AT1750" s="153" t="s">
        <v>207</v>
      </c>
      <c r="AU1750" s="153" t="s">
        <v>86</v>
      </c>
      <c r="AV1750" s="12" t="s">
        <v>86</v>
      </c>
      <c r="AW1750" s="12" t="s">
        <v>4</v>
      </c>
      <c r="AX1750" s="12" t="s">
        <v>80</v>
      </c>
      <c r="AY1750" s="153" t="s">
        <v>199</v>
      </c>
    </row>
    <row r="1751" spans="2:65" s="1" customFormat="1" ht="24.25" customHeight="1">
      <c r="B1751" s="32"/>
      <c r="C1751" s="137" t="s">
        <v>2568</v>
      </c>
      <c r="D1751" s="137" t="s">
        <v>201</v>
      </c>
      <c r="E1751" s="138" t="s">
        <v>3854</v>
      </c>
      <c r="F1751" s="139" t="s">
        <v>3855</v>
      </c>
      <c r="G1751" s="140" t="s">
        <v>296</v>
      </c>
      <c r="H1751" s="141">
        <v>6</v>
      </c>
      <c r="I1751" s="142"/>
      <c r="J1751" s="143">
        <f>ROUND(I1751*H1751,2)</f>
        <v>0</v>
      </c>
      <c r="K1751" s="144"/>
      <c r="L1751" s="32"/>
      <c r="M1751" s="145" t="s">
        <v>1</v>
      </c>
      <c r="N1751" s="146" t="s">
        <v>39</v>
      </c>
      <c r="P1751" s="147">
        <f>O1751*H1751</f>
        <v>0</v>
      </c>
      <c r="Q1751" s="147">
        <v>0</v>
      </c>
      <c r="R1751" s="147">
        <f>Q1751*H1751</f>
        <v>0</v>
      </c>
      <c r="S1751" s="147">
        <v>0</v>
      </c>
      <c r="T1751" s="148">
        <f>S1751*H1751</f>
        <v>0</v>
      </c>
      <c r="AR1751" s="149" t="s">
        <v>298</v>
      </c>
      <c r="AT1751" s="149" t="s">
        <v>201</v>
      </c>
      <c r="AU1751" s="149" t="s">
        <v>86</v>
      </c>
      <c r="AY1751" s="17" t="s">
        <v>199</v>
      </c>
      <c r="BE1751" s="150">
        <f>IF(N1751="základní",J1751,0)</f>
        <v>0</v>
      </c>
      <c r="BF1751" s="150">
        <f>IF(N1751="snížená",J1751,0)</f>
        <v>0</v>
      </c>
      <c r="BG1751" s="150">
        <f>IF(N1751="zákl. přenesená",J1751,0)</f>
        <v>0</v>
      </c>
      <c r="BH1751" s="150">
        <f>IF(N1751="sníž. přenesená",J1751,0)</f>
        <v>0</v>
      </c>
      <c r="BI1751" s="150">
        <f>IF(N1751="nulová",J1751,0)</f>
        <v>0</v>
      </c>
      <c r="BJ1751" s="17" t="s">
        <v>86</v>
      </c>
      <c r="BK1751" s="150">
        <f>ROUND(I1751*H1751,2)</f>
        <v>0</v>
      </c>
      <c r="BL1751" s="17" t="s">
        <v>298</v>
      </c>
      <c r="BM1751" s="149" t="s">
        <v>3856</v>
      </c>
    </row>
    <row r="1752" spans="2:65" s="1" customFormat="1" ht="55.5" customHeight="1">
      <c r="B1752" s="32"/>
      <c r="C1752" s="173" t="s">
        <v>2584</v>
      </c>
      <c r="D1752" s="173" t="s">
        <v>288</v>
      </c>
      <c r="E1752" s="174" t="s">
        <v>3857</v>
      </c>
      <c r="F1752" s="175" t="s">
        <v>3858</v>
      </c>
      <c r="G1752" s="176" t="s">
        <v>1607</v>
      </c>
      <c r="H1752" s="177">
        <v>6</v>
      </c>
      <c r="I1752" s="178"/>
      <c r="J1752" s="179">
        <f>ROUND(I1752*H1752,2)</f>
        <v>0</v>
      </c>
      <c r="K1752" s="180"/>
      <c r="L1752" s="181"/>
      <c r="M1752" s="182" t="s">
        <v>1</v>
      </c>
      <c r="N1752" s="183" t="s">
        <v>39</v>
      </c>
      <c r="P1752" s="147">
        <f>O1752*H1752</f>
        <v>0</v>
      </c>
      <c r="Q1752" s="147">
        <v>0</v>
      </c>
      <c r="R1752" s="147">
        <f>Q1752*H1752</f>
        <v>0</v>
      </c>
      <c r="S1752" s="147">
        <v>0</v>
      </c>
      <c r="T1752" s="148">
        <f>S1752*H1752</f>
        <v>0</v>
      </c>
      <c r="AR1752" s="149" t="s">
        <v>250</v>
      </c>
      <c r="AT1752" s="149" t="s">
        <v>288</v>
      </c>
      <c r="AU1752" s="149" t="s">
        <v>86</v>
      </c>
      <c r="AY1752" s="17" t="s">
        <v>199</v>
      </c>
      <c r="BE1752" s="150">
        <f>IF(N1752="základní",J1752,0)</f>
        <v>0</v>
      </c>
      <c r="BF1752" s="150">
        <f>IF(N1752="snížená",J1752,0)</f>
        <v>0</v>
      </c>
      <c r="BG1752" s="150">
        <f>IF(N1752="zákl. přenesená",J1752,0)</f>
        <v>0</v>
      </c>
      <c r="BH1752" s="150">
        <f>IF(N1752="sníž. přenesená",J1752,0)</f>
        <v>0</v>
      </c>
      <c r="BI1752" s="150">
        <f>IF(N1752="nulová",J1752,0)</f>
        <v>0</v>
      </c>
      <c r="BJ1752" s="17" t="s">
        <v>86</v>
      </c>
      <c r="BK1752" s="150">
        <f>ROUND(I1752*H1752,2)</f>
        <v>0</v>
      </c>
      <c r="BL1752" s="17" t="s">
        <v>205</v>
      </c>
      <c r="BM1752" s="149" t="s">
        <v>3859</v>
      </c>
    </row>
    <row r="1753" spans="2:65" s="1" customFormat="1" ht="24.25" customHeight="1">
      <c r="B1753" s="32"/>
      <c r="C1753" s="137" t="s">
        <v>2588</v>
      </c>
      <c r="D1753" s="137" t="s">
        <v>201</v>
      </c>
      <c r="E1753" s="138" t="s">
        <v>2603</v>
      </c>
      <c r="F1753" s="139" t="s">
        <v>2604</v>
      </c>
      <c r="G1753" s="140" t="s">
        <v>204</v>
      </c>
      <c r="H1753" s="141">
        <v>9.5549999999999997</v>
      </c>
      <c r="I1753" s="142"/>
      <c r="J1753" s="143">
        <f>ROUND(I1753*H1753,2)</f>
        <v>0</v>
      </c>
      <c r="K1753" s="144"/>
      <c r="L1753" s="32"/>
      <c r="M1753" s="145" t="s">
        <v>1</v>
      </c>
      <c r="N1753" s="146" t="s">
        <v>39</v>
      </c>
      <c r="P1753" s="147">
        <f>O1753*H1753</f>
        <v>0</v>
      </c>
      <c r="Q1753" s="147">
        <v>0</v>
      </c>
      <c r="R1753" s="147">
        <f>Q1753*H1753</f>
        <v>0</v>
      </c>
      <c r="S1753" s="147">
        <v>0</v>
      </c>
      <c r="T1753" s="148">
        <f>S1753*H1753</f>
        <v>0</v>
      </c>
      <c r="AR1753" s="149" t="s">
        <v>298</v>
      </c>
      <c r="AT1753" s="149" t="s">
        <v>201</v>
      </c>
      <c r="AU1753" s="149" t="s">
        <v>86</v>
      </c>
      <c r="AY1753" s="17" t="s">
        <v>199</v>
      </c>
      <c r="BE1753" s="150">
        <f>IF(N1753="základní",J1753,0)</f>
        <v>0</v>
      </c>
      <c r="BF1753" s="150">
        <f>IF(N1753="snížená",J1753,0)</f>
        <v>0</v>
      </c>
      <c r="BG1753" s="150">
        <f>IF(N1753="zákl. přenesená",J1753,0)</f>
        <v>0</v>
      </c>
      <c r="BH1753" s="150">
        <f>IF(N1753="sníž. přenesená",J1753,0)</f>
        <v>0</v>
      </c>
      <c r="BI1753" s="150">
        <f>IF(N1753="nulová",J1753,0)</f>
        <v>0</v>
      </c>
      <c r="BJ1753" s="17" t="s">
        <v>86</v>
      </c>
      <c r="BK1753" s="150">
        <f>ROUND(I1753*H1753,2)</f>
        <v>0</v>
      </c>
      <c r="BL1753" s="17" t="s">
        <v>298</v>
      </c>
      <c r="BM1753" s="149" t="s">
        <v>3860</v>
      </c>
    </row>
    <row r="1754" spans="2:65" s="12" customFormat="1" ht="12">
      <c r="B1754" s="151"/>
      <c r="D1754" s="152" t="s">
        <v>207</v>
      </c>
      <c r="E1754" s="153" t="s">
        <v>1</v>
      </c>
      <c r="F1754" s="154" t="s">
        <v>2606</v>
      </c>
      <c r="H1754" s="155">
        <v>9.5549999999999997</v>
      </c>
      <c r="I1754" s="156"/>
      <c r="L1754" s="151"/>
      <c r="M1754" s="157"/>
      <c r="T1754" s="158"/>
      <c r="AT1754" s="153" t="s">
        <v>207</v>
      </c>
      <c r="AU1754" s="153" t="s">
        <v>86</v>
      </c>
      <c r="AV1754" s="12" t="s">
        <v>86</v>
      </c>
      <c r="AW1754" s="12" t="s">
        <v>30</v>
      </c>
      <c r="AX1754" s="12" t="s">
        <v>73</v>
      </c>
      <c r="AY1754" s="153" t="s">
        <v>199</v>
      </c>
    </row>
    <row r="1755" spans="2:65" s="13" customFormat="1" ht="12">
      <c r="B1755" s="159"/>
      <c r="D1755" s="152" t="s">
        <v>207</v>
      </c>
      <c r="E1755" s="160" t="s">
        <v>1</v>
      </c>
      <c r="F1755" s="161" t="s">
        <v>209</v>
      </c>
      <c r="H1755" s="162">
        <v>9.5549999999999997</v>
      </c>
      <c r="I1755" s="163"/>
      <c r="L1755" s="159"/>
      <c r="M1755" s="164"/>
      <c r="T1755" s="165"/>
      <c r="AT1755" s="160" t="s">
        <v>207</v>
      </c>
      <c r="AU1755" s="160" t="s">
        <v>86</v>
      </c>
      <c r="AV1755" s="13" t="s">
        <v>205</v>
      </c>
      <c r="AW1755" s="13" t="s">
        <v>30</v>
      </c>
      <c r="AX1755" s="13" t="s">
        <v>80</v>
      </c>
      <c r="AY1755" s="160" t="s">
        <v>199</v>
      </c>
    </row>
    <row r="1756" spans="2:65" s="1" customFormat="1" ht="24.25" customHeight="1">
      <c r="B1756" s="32"/>
      <c r="C1756" s="173" t="s">
        <v>2592</v>
      </c>
      <c r="D1756" s="173" t="s">
        <v>288</v>
      </c>
      <c r="E1756" s="174" t="s">
        <v>2608</v>
      </c>
      <c r="F1756" s="175" t="s">
        <v>2609</v>
      </c>
      <c r="G1756" s="176" t="s">
        <v>204</v>
      </c>
      <c r="H1756" s="177">
        <v>9.5549999999999997</v>
      </c>
      <c r="I1756" s="178"/>
      <c r="J1756" s="179">
        <f>ROUND(I1756*H1756,2)</f>
        <v>0</v>
      </c>
      <c r="K1756" s="180"/>
      <c r="L1756" s="181"/>
      <c r="M1756" s="182" t="s">
        <v>1</v>
      </c>
      <c r="N1756" s="183" t="s">
        <v>39</v>
      </c>
      <c r="P1756" s="147">
        <f>O1756*H1756</f>
        <v>0</v>
      </c>
      <c r="Q1756" s="147">
        <v>2.5000000000000001E-2</v>
      </c>
      <c r="R1756" s="147">
        <f>Q1756*H1756</f>
        <v>0.238875</v>
      </c>
      <c r="S1756" s="147">
        <v>0</v>
      </c>
      <c r="T1756" s="148">
        <f>S1756*H1756</f>
        <v>0</v>
      </c>
      <c r="AR1756" s="149" t="s">
        <v>384</v>
      </c>
      <c r="AT1756" s="149" t="s">
        <v>288</v>
      </c>
      <c r="AU1756" s="149" t="s">
        <v>86</v>
      </c>
      <c r="AY1756" s="17" t="s">
        <v>199</v>
      </c>
      <c r="BE1756" s="150">
        <f>IF(N1756="základní",J1756,0)</f>
        <v>0</v>
      </c>
      <c r="BF1756" s="150">
        <f>IF(N1756="snížená",J1756,0)</f>
        <v>0</v>
      </c>
      <c r="BG1756" s="150">
        <f>IF(N1756="zákl. přenesená",J1756,0)</f>
        <v>0</v>
      </c>
      <c r="BH1756" s="150">
        <f>IF(N1756="sníž. přenesená",J1756,0)</f>
        <v>0</v>
      </c>
      <c r="BI1756" s="150">
        <f>IF(N1756="nulová",J1756,0)</f>
        <v>0</v>
      </c>
      <c r="BJ1756" s="17" t="s">
        <v>86</v>
      </c>
      <c r="BK1756" s="150">
        <f>ROUND(I1756*H1756,2)</f>
        <v>0</v>
      </c>
      <c r="BL1756" s="17" t="s">
        <v>298</v>
      </c>
      <c r="BM1756" s="149" t="s">
        <v>3861</v>
      </c>
    </row>
    <row r="1757" spans="2:65" s="1" customFormat="1" ht="24.25" customHeight="1">
      <c r="B1757" s="32"/>
      <c r="C1757" s="137" t="s">
        <v>2596</v>
      </c>
      <c r="D1757" s="137" t="s">
        <v>201</v>
      </c>
      <c r="E1757" s="138" t="s">
        <v>2621</v>
      </c>
      <c r="F1757" s="139" t="s">
        <v>2622</v>
      </c>
      <c r="G1757" s="140" t="s">
        <v>264</v>
      </c>
      <c r="H1757" s="141">
        <v>27.58</v>
      </c>
      <c r="I1757" s="142"/>
      <c r="J1757" s="143">
        <f>ROUND(I1757*H1757,2)</f>
        <v>0</v>
      </c>
      <c r="K1757" s="144"/>
      <c r="L1757" s="32"/>
      <c r="M1757" s="145" t="s">
        <v>1</v>
      </c>
      <c r="N1757" s="146" t="s">
        <v>39</v>
      </c>
      <c r="P1757" s="147">
        <f>O1757*H1757</f>
        <v>0</v>
      </c>
      <c r="Q1757" s="147">
        <v>6.0000000000000002E-5</v>
      </c>
      <c r="R1757" s="147">
        <f>Q1757*H1757</f>
        <v>1.6547999999999999E-3</v>
      </c>
      <c r="S1757" s="147">
        <v>0</v>
      </c>
      <c r="T1757" s="148">
        <f>S1757*H1757</f>
        <v>0</v>
      </c>
      <c r="AR1757" s="149" t="s">
        <v>298</v>
      </c>
      <c r="AT1757" s="149" t="s">
        <v>201</v>
      </c>
      <c r="AU1757" s="149" t="s">
        <v>86</v>
      </c>
      <c r="AY1757" s="17" t="s">
        <v>199</v>
      </c>
      <c r="BE1757" s="150">
        <f>IF(N1757="základní",J1757,0)</f>
        <v>0</v>
      </c>
      <c r="BF1757" s="150">
        <f>IF(N1757="snížená",J1757,0)</f>
        <v>0</v>
      </c>
      <c r="BG1757" s="150">
        <f>IF(N1757="zákl. přenesená",J1757,0)</f>
        <v>0</v>
      </c>
      <c r="BH1757" s="150">
        <f>IF(N1757="sníž. přenesená",J1757,0)</f>
        <v>0</v>
      </c>
      <c r="BI1757" s="150">
        <f>IF(N1757="nulová",J1757,0)</f>
        <v>0</v>
      </c>
      <c r="BJ1757" s="17" t="s">
        <v>86</v>
      </c>
      <c r="BK1757" s="150">
        <f>ROUND(I1757*H1757,2)</f>
        <v>0</v>
      </c>
      <c r="BL1757" s="17" t="s">
        <v>298</v>
      </c>
      <c r="BM1757" s="149" t="s">
        <v>3862</v>
      </c>
    </row>
    <row r="1758" spans="2:65" s="12" customFormat="1" ht="12">
      <c r="B1758" s="151"/>
      <c r="D1758" s="152" t="s">
        <v>207</v>
      </c>
      <c r="E1758" s="153" t="s">
        <v>1</v>
      </c>
      <c r="F1758" s="154" t="s">
        <v>711</v>
      </c>
      <c r="H1758" s="155">
        <v>15.54</v>
      </c>
      <c r="I1758" s="156"/>
      <c r="L1758" s="151"/>
      <c r="M1758" s="157"/>
      <c r="T1758" s="158"/>
      <c r="AT1758" s="153" t="s">
        <v>207</v>
      </c>
      <c r="AU1758" s="153" t="s">
        <v>86</v>
      </c>
      <c r="AV1758" s="12" t="s">
        <v>86</v>
      </c>
      <c r="AW1758" s="12" t="s">
        <v>30</v>
      </c>
      <c r="AX1758" s="12" t="s">
        <v>73</v>
      </c>
      <c r="AY1758" s="153" t="s">
        <v>199</v>
      </c>
    </row>
    <row r="1759" spans="2:65" s="12" customFormat="1" ht="12">
      <c r="B1759" s="151"/>
      <c r="D1759" s="152" t="s">
        <v>207</v>
      </c>
      <c r="E1759" s="153" t="s">
        <v>1</v>
      </c>
      <c r="F1759" s="154" t="s">
        <v>716</v>
      </c>
      <c r="H1759" s="155">
        <v>5.72</v>
      </c>
      <c r="I1759" s="156"/>
      <c r="L1759" s="151"/>
      <c r="M1759" s="157"/>
      <c r="T1759" s="158"/>
      <c r="AT1759" s="153" t="s">
        <v>207</v>
      </c>
      <c r="AU1759" s="153" t="s">
        <v>86</v>
      </c>
      <c r="AV1759" s="12" t="s">
        <v>86</v>
      </c>
      <c r="AW1759" s="12" t="s">
        <v>30</v>
      </c>
      <c r="AX1759" s="12" t="s">
        <v>73</v>
      </c>
      <c r="AY1759" s="153" t="s">
        <v>199</v>
      </c>
    </row>
    <row r="1760" spans="2:65" s="12" customFormat="1" ht="12">
      <c r="B1760" s="151"/>
      <c r="D1760" s="152" t="s">
        <v>207</v>
      </c>
      <c r="E1760" s="153" t="s">
        <v>1</v>
      </c>
      <c r="F1760" s="154" t="s">
        <v>705</v>
      </c>
      <c r="H1760" s="155">
        <v>6.32</v>
      </c>
      <c r="I1760" s="156"/>
      <c r="L1760" s="151"/>
      <c r="M1760" s="157"/>
      <c r="T1760" s="158"/>
      <c r="AT1760" s="153" t="s">
        <v>207</v>
      </c>
      <c r="AU1760" s="153" t="s">
        <v>86</v>
      </c>
      <c r="AV1760" s="12" t="s">
        <v>86</v>
      </c>
      <c r="AW1760" s="12" t="s">
        <v>30</v>
      </c>
      <c r="AX1760" s="12" t="s">
        <v>73</v>
      </c>
      <c r="AY1760" s="153" t="s">
        <v>199</v>
      </c>
    </row>
    <row r="1761" spans="2:65" s="13" customFormat="1" ht="12">
      <c r="B1761" s="159"/>
      <c r="D1761" s="152" t="s">
        <v>207</v>
      </c>
      <c r="E1761" s="160" t="s">
        <v>1</v>
      </c>
      <c r="F1761" s="161" t="s">
        <v>209</v>
      </c>
      <c r="H1761" s="162">
        <v>27.58</v>
      </c>
      <c r="I1761" s="163"/>
      <c r="L1761" s="159"/>
      <c r="M1761" s="164"/>
      <c r="T1761" s="165"/>
      <c r="AT1761" s="160" t="s">
        <v>207</v>
      </c>
      <c r="AU1761" s="160" t="s">
        <v>86</v>
      </c>
      <c r="AV1761" s="13" t="s">
        <v>205</v>
      </c>
      <c r="AW1761" s="13" t="s">
        <v>30</v>
      </c>
      <c r="AX1761" s="13" t="s">
        <v>80</v>
      </c>
      <c r="AY1761" s="160" t="s">
        <v>199</v>
      </c>
    </row>
    <row r="1762" spans="2:65" s="1" customFormat="1" ht="24.25" customHeight="1">
      <c r="B1762" s="32"/>
      <c r="C1762" s="137" t="s">
        <v>2602</v>
      </c>
      <c r="D1762" s="137" t="s">
        <v>201</v>
      </c>
      <c r="E1762" s="138" t="s">
        <v>2625</v>
      </c>
      <c r="F1762" s="139" t="s">
        <v>2626</v>
      </c>
      <c r="G1762" s="140" t="s">
        <v>264</v>
      </c>
      <c r="H1762" s="141">
        <v>27.58</v>
      </c>
      <c r="I1762" s="142"/>
      <c r="J1762" s="143">
        <f>ROUND(I1762*H1762,2)</f>
        <v>0</v>
      </c>
      <c r="K1762" s="144"/>
      <c r="L1762" s="32"/>
      <c r="M1762" s="145" t="s">
        <v>1</v>
      </c>
      <c r="N1762" s="146" t="s">
        <v>39</v>
      </c>
      <c r="P1762" s="147">
        <f>O1762*H1762</f>
        <v>0</v>
      </c>
      <c r="Q1762" s="147">
        <v>5.0000000000000002E-5</v>
      </c>
      <c r="R1762" s="147">
        <f>Q1762*H1762</f>
        <v>1.379E-3</v>
      </c>
      <c r="S1762" s="147">
        <v>0</v>
      </c>
      <c r="T1762" s="148">
        <f>S1762*H1762</f>
        <v>0</v>
      </c>
      <c r="AR1762" s="149" t="s">
        <v>298</v>
      </c>
      <c r="AT1762" s="149" t="s">
        <v>201</v>
      </c>
      <c r="AU1762" s="149" t="s">
        <v>86</v>
      </c>
      <c r="AY1762" s="17" t="s">
        <v>199</v>
      </c>
      <c r="BE1762" s="150">
        <f>IF(N1762="základní",J1762,0)</f>
        <v>0</v>
      </c>
      <c r="BF1762" s="150">
        <f>IF(N1762="snížená",J1762,0)</f>
        <v>0</v>
      </c>
      <c r="BG1762" s="150">
        <f>IF(N1762="zákl. přenesená",J1762,0)</f>
        <v>0</v>
      </c>
      <c r="BH1762" s="150">
        <f>IF(N1762="sníž. přenesená",J1762,0)</f>
        <v>0</v>
      </c>
      <c r="BI1762" s="150">
        <f>IF(N1762="nulová",J1762,0)</f>
        <v>0</v>
      </c>
      <c r="BJ1762" s="17" t="s">
        <v>86</v>
      </c>
      <c r="BK1762" s="150">
        <f>ROUND(I1762*H1762,2)</f>
        <v>0</v>
      </c>
      <c r="BL1762" s="17" t="s">
        <v>298</v>
      </c>
      <c r="BM1762" s="149" t="s">
        <v>3863</v>
      </c>
    </row>
    <row r="1763" spans="2:65" s="12" customFormat="1" ht="12">
      <c r="B1763" s="151"/>
      <c r="D1763" s="152" t="s">
        <v>207</v>
      </c>
      <c r="E1763" s="153" t="s">
        <v>1</v>
      </c>
      <c r="F1763" s="154" t="s">
        <v>711</v>
      </c>
      <c r="H1763" s="155">
        <v>15.54</v>
      </c>
      <c r="I1763" s="156"/>
      <c r="L1763" s="151"/>
      <c r="M1763" s="157"/>
      <c r="T1763" s="158"/>
      <c r="AT1763" s="153" t="s">
        <v>207</v>
      </c>
      <c r="AU1763" s="153" t="s">
        <v>86</v>
      </c>
      <c r="AV1763" s="12" t="s">
        <v>86</v>
      </c>
      <c r="AW1763" s="12" t="s">
        <v>30</v>
      </c>
      <c r="AX1763" s="12" t="s">
        <v>73</v>
      </c>
      <c r="AY1763" s="153" t="s">
        <v>199</v>
      </c>
    </row>
    <row r="1764" spans="2:65" s="12" customFormat="1" ht="12">
      <c r="B1764" s="151"/>
      <c r="D1764" s="152" t="s">
        <v>207</v>
      </c>
      <c r="E1764" s="153" t="s">
        <v>1</v>
      </c>
      <c r="F1764" s="154" t="s">
        <v>716</v>
      </c>
      <c r="H1764" s="155">
        <v>5.72</v>
      </c>
      <c r="I1764" s="156"/>
      <c r="L1764" s="151"/>
      <c r="M1764" s="157"/>
      <c r="T1764" s="158"/>
      <c r="AT1764" s="153" t="s">
        <v>207</v>
      </c>
      <c r="AU1764" s="153" t="s">
        <v>86</v>
      </c>
      <c r="AV1764" s="12" t="s">
        <v>86</v>
      </c>
      <c r="AW1764" s="12" t="s">
        <v>30</v>
      </c>
      <c r="AX1764" s="12" t="s">
        <v>73</v>
      </c>
      <c r="AY1764" s="153" t="s">
        <v>199</v>
      </c>
    </row>
    <row r="1765" spans="2:65" s="12" customFormat="1" ht="12">
      <c r="B1765" s="151"/>
      <c r="D1765" s="152" t="s">
        <v>207</v>
      </c>
      <c r="E1765" s="153" t="s">
        <v>1</v>
      </c>
      <c r="F1765" s="154" t="s">
        <v>705</v>
      </c>
      <c r="H1765" s="155">
        <v>6.32</v>
      </c>
      <c r="I1765" s="156"/>
      <c r="L1765" s="151"/>
      <c r="M1765" s="157"/>
      <c r="T1765" s="158"/>
      <c r="AT1765" s="153" t="s">
        <v>207</v>
      </c>
      <c r="AU1765" s="153" t="s">
        <v>86</v>
      </c>
      <c r="AV1765" s="12" t="s">
        <v>86</v>
      </c>
      <c r="AW1765" s="12" t="s">
        <v>30</v>
      </c>
      <c r="AX1765" s="12" t="s">
        <v>73</v>
      </c>
      <c r="AY1765" s="153" t="s">
        <v>199</v>
      </c>
    </row>
    <row r="1766" spans="2:65" s="13" customFormat="1" ht="12">
      <c r="B1766" s="159"/>
      <c r="D1766" s="152" t="s">
        <v>207</v>
      </c>
      <c r="E1766" s="160" t="s">
        <v>1</v>
      </c>
      <c r="F1766" s="161" t="s">
        <v>209</v>
      </c>
      <c r="H1766" s="162">
        <v>27.58</v>
      </c>
      <c r="I1766" s="163"/>
      <c r="L1766" s="159"/>
      <c r="M1766" s="164"/>
      <c r="T1766" s="165"/>
      <c r="AT1766" s="160" t="s">
        <v>207</v>
      </c>
      <c r="AU1766" s="160" t="s">
        <v>86</v>
      </c>
      <c r="AV1766" s="13" t="s">
        <v>205</v>
      </c>
      <c r="AW1766" s="13" t="s">
        <v>30</v>
      </c>
      <c r="AX1766" s="13" t="s">
        <v>80</v>
      </c>
      <c r="AY1766" s="160" t="s">
        <v>199</v>
      </c>
    </row>
    <row r="1767" spans="2:65" s="1" customFormat="1" ht="24.25" customHeight="1">
      <c r="B1767" s="32"/>
      <c r="C1767" s="137" t="s">
        <v>2607</v>
      </c>
      <c r="D1767" s="137" t="s">
        <v>201</v>
      </c>
      <c r="E1767" s="138" t="s">
        <v>2629</v>
      </c>
      <c r="F1767" s="139" t="s">
        <v>2630</v>
      </c>
      <c r="G1767" s="140" t="s">
        <v>204</v>
      </c>
      <c r="H1767" s="141">
        <v>14.477</v>
      </c>
      <c r="I1767" s="142"/>
      <c r="J1767" s="143">
        <f>ROUND(I1767*H1767,2)</f>
        <v>0</v>
      </c>
      <c r="K1767" s="144"/>
      <c r="L1767" s="32"/>
      <c r="M1767" s="145" t="s">
        <v>1</v>
      </c>
      <c r="N1767" s="146" t="s">
        <v>39</v>
      </c>
      <c r="P1767" s="147">
        <f>O1767*H1767</f>
        <v>0</v>
      </c>
      <c r="Q1767" s="147">
        <v>6.0999999999999997E-4</v>
      </c>
      <c r="R1767" s="147">
        <f>Q1767*H1767</f>
        <v>8.8309700000000005E-3</v>
      </c>
      <c r="S1767" s="147">
        <v>0</v>
      </c>
      <c r="T1767" s="148">
        <f>S1767*H1767</f>
        <v>0</v>
      </c>
      <c r="AR1767" s="149" t="s">
        <v>298</v>
      </c>
      <c r="AT1767" s="149" t="s">
        <v>201</v>
      </c>
      <c r="AU1767" s="149" t="s">
        <v>86</v>
      </c>
      <c r="AY1767" s="17" t="s">
        <v>199</v>
      </c>
      <c r="BE1767" s="150">
        <f>IF(N1767="základní",J1767,0)</f>
        <v>0</v>
      </c>
      <c r="BF1767" s="150">
        <f>IF(N1767="snížená",J1767,0)</f>
        <v>0</v>
      </c>
      <c r="BG1767" s="150">
        <f>IF(N1767="zákl. přenesená",J1767,0)</f>
        <v>0</v>
      </c>
      <c r="BH1767" s="150">
        <f>IF(N1767="sníž. přenesená",J1767,0)</f>
        <v>0</v>
      </c>
      <c r="BI1767" s="150">
        <f>IF(N1767="nulová",J1767,0)</f>
        <v>0</v>
      </c>
      <c r="BJ1767" s="17" t="s">
        <v>86</v>
      </c>
      <c r="BK1767" s="150">
        <f>ROUND(I1767*H1767,2)</f>
        <v>0</v>
      </c>
      <c r="BL1767" s="17" t="s">
        <v>298</v>
      </c>
      <c r="BM1767" s="149" t="s">
        <v>3864</v>
      </c>
    </row>
    <row r="1768" spans="2:65" s="12" customFormat="1" ht="12">
      <c r="B1768" s="151"/>
      <c r="D1768" s="152" t="s">
        <v>207</v>
      </c>
      <c r="E1768" s="153" t="s">
        <v>1</v>
      </c>
      <c r="F1768" s="154" t="s">
        <v>647</v>
      </c>
      <c r="H1768" s="155">
        <v>14.477</v>
      </c>
      <c r="I1768" s="156"/>
      <c r="L1768" s="151"/>
      <c r="M1768" s="157"/>
      <c r="T1768" s="158"/>
      <c r="AT1768" s="153" t="s">
        <v>207</v>
      </c>
      <c r="AU1768" s="153" t="s">
        <v>86</v>
      </c>
      <c r="AV1768" s="12" t="s">
        <v>86</v>
      </c>
      <c r="AW1768" s="12" t="s">
        <v>30</v>
      </c>
      <c r="AX1768" s="12" t="s">
        <v>73</v>
      </c>
      <c r="AY1768" s="153" t="s">
        <v>199</v>
      </c>
    </row>
    <row r="1769" spans="2:65" s="13" customFormat="1" ht="12">
      <c r="B1769" s="159"/>
      <c r="D1769" s="152" t="s">
        <v>207</v>
      </c>
      <c r="E1769" s="160" t="s">
        <v>1</v>
      </c>
      <c r="F1769" s="161" t="s">
        <v>209</v>
      </c>
      <c r="H1769" s="162">
        <v>14.477</v>
      </c>
      <c r="I1769" s="163"/>
      <c r="L1769" s="159"/>
      <c r="M1769" s="164"/>
      <c r="T1769" s="165"/>
      <c r="AT1769" s="160" t="s">
        <v>207</v>
      </c>
      <c r="AU1769" s="160" t="s">
        <v>86</v>
      </c>
      <c r="AV1769" s="13" t="s">
        <v>205</v>
      </c>
      <c r="AW1769" s="13" t="s">
        <v>30</v>
      </c>
      <c r="AX1769" s="13" t="s">
        <v>80</v>
      </c>
      <c r="AY1769" s="160" t="s">
        <v>199</v>
      </c>
    </row>
    <row r="1770" spans="2:65" s="1" customFormat="1" ht="24.25" customHeight="1">
      <c r="B1770" s="32"/>
      <c r="C1770" s="173" t="s">
        <v>2620</v>
      </c>
      <c r="D1770" s="173" t="s">
        <v>288</v>
      </c>
      <c r="E1770" s="174" t="s">
        <v>2633</v>
      </c>
      <c r="F1770" s="175" t="s">
        <v>2634</v>
      </c>
      <c r="G1770" s="176" t="s">
        <v>296</v>
      </c>
      <c r="H1770" s="177">
        <v>2</v>
      </c>
      <c r="I1770" s="178"/>
      <c r="J1770" s="179">
        <f t="shared" ref="J1770:J1778" si="140">ROUND(I1770*H1770,2)</f>
        <v>0</v>
      </c>
      <c r="K1770" s="180"/>
      <c r="L1770" s="181"/>
      <c r="M1770" s="182" t="s">
        <v>1</v>
      </c>
      <c r="N1770" s="183" t="s">
        <v>39</v>
      </c>
      <c r="P1770" s="147">
        <f t="shared" ref="P1770:P1778" si="141">O1770*H1770</f>
        <v>0</v>
      </c>
      <c r="Q1770" s="147">
        <v>0.17499999999999999</v>
      </c>
      <c r="R1770" s="147">
        <f t="shared" ref="R1770:R1778" si="142">Q1770*H1770</f>
        <v>0.35</v>
      </c>
      <c r="S1770" s="147">
        <v>0</v>
      </c>
      <c r="T1770" s="148">
        <f t="shared" ref="T1770:T1778" si="143">S1770*H1770</f>
        <v>0</v>
      </c>
      <c r="AR1770" s="149" t="s">
        <v>384</v>
      </c>
      <c r="AT1770" s="149" t="s">
        <v>288</v>
      </c>
      <c r="AU1770" s="149" t="s">
        <v>86</v>
      </c>
      <c r="AY1770" s="17" t="s">
        <v>199</v>
      </c>
      <c r="BE1770" s="150">
        <f t="shared" ref="BE1770:BE1778" si="144">IF(N1770="základní",J1770,0)</f>
        <v>0</v>
      </c>
      <c r="BF1770" s="150">
        <f t="shared" ref="BF1770:BF1778" si="145">IF(N1770="snížená",J1770,0)</f>
        <v>0</v>
      </c>
      <c r="BG1770" s="150">
        <f t="shared" ref="BG1770:BG1778" si="146">IF(N1770="zákl. přenesená",J1770,0)</f>
        <v>0</v>
      </c>
      <c r="BH1770" s="150">
        <f t="shared" ref="BH1770:BH1778" si="147">IF(N1770="sníž. přenesená",J1770,0)</f>
        <v>0</v>
      </c>
      <c r="BI1770" s="150">
        <f t="shared" ref="BI1770:BI1778" si="148">IF(N1770="nulová",J1770,0)</f>
        <v>0</v>
      </c>
      <c r="BJ1770" s="17" t="s">
        <v>86</v>
      </c>
      <c r="BK1770" s="150">
        <f t="shared" ref="BK1770:BK1778" si="149">ROUND(I1770*H1770,2)</f>
        <v>0</v>
      </c>
      <c r="BL1770" s="17" t="s">
        <v>298</v>
      </c>
      <c r="BM1770" s="149" t="s">
        <v>3865</v>
      </c>
    </row>
    <row r="1771" spans="2:65" s="1" customFormat="1" ht="24.25" customHeight="1">
      <c r="B1771" s="32"/>
      <c r="C1771" s="137" t="s">
        <v>2624</v>
      </c>
      <c r="D1771" s="137" t="s">
        <v>201</v>
      </c>
      <c r="E1771" s="138" t="s">
        <v>2637</v>
      </c>
      <c r="F1771" s="139" t="s">
        <v>2638</v>
      </c>
      <c r="G1771" s="140" t="s">
        <v>296</v>
      </c>
      <c r="H1771" s="141">
        <v>1</v>
      </c>
      <c r="I1771" s="142"/>
      <c r="J1771" s="143">
        <f t="shared" si="140"/>
        <v>0</v>
      </c>
      <c r="K1771" s="144"/>
      <c r="L1771" s="32"/>
      <c r="M1771" s="145" t="s">
        <v>1</v>
      </c>
      <c r="N1771" s="146" t="s">
        <v>39</v>
      </c>
      <c r="P1771" s="147">
        <f t="shared" si="141"/>
        <v>0</v>
      </c>
      <c r="Q1771" s="147">
        <v>0</v>
      </c>
      <c r="R1771" s="147">
        <f t="shared" si="142"/>
        <v>0</v>
      </c>
      <c r="S1771" s="147">
        <v>0</v>
      </c>
      <c r="T1771" s="148">
        <f t="shared" si="143"/>
        <v>0</v>
      </c>
      <c r="AR1771" s="149" t="s">
        <v>298</v>
      </c>
      <c r="AT1771" s="149" t="s">
        <v>201</v>
      </c>
      <c r="AU1771" s="149" t="s">
        <v>86</v>
      </c>
      <c r="AY1771" s="17" t="s">
        <v>199</v>
      </c>
      <c r="BE1771" s="150">
        <f t="shared" si="144"/>
        <v>0</v>
      </c>
      <c r="BF1771" s="150">
        <f t="shared" si="145"/>
        <v>0</v>
      </c>
      <c r="BG1771" s="150">
        <f t="shared" si="146"/>
        <v>0</v>
      </c>
      <c r="BH1771" s="150">
        <f t="shared" si="147"/>
        <v>0</v>
      </c>
      <c r="BI1771" s="150">
        <f t="shared" si="148"/>
        <v>0</v>
      </c>
      <c r="BJ1771" s="17" t="s">
        <v>86</v>
      </c>
      <c r="BK1771" s="150">
        <f t="shared" si="149"/>
        <v>0</v>
      </c>
      <c r="BL1771" s="17" t="s">
        <v>298</v>
      </c>
      <c r="BM1771" s="149" t="s">
        <v>3866</v>
      </c>
    </row>
    <row r="1772" spans="2:65" s="1" customFormat="1" ht="24.25" customHeight="1">
      <c r="B1772" s="32"/>
      <c r="C1772" s="173" t="s">
        <v>2628</v>
      </c>
      <c r="D1772" s="173" t="s">
        <v>288</v>
      </c>
      <c r="E1772" s="174" t="s">
        <v>2641</v>
      </c>
      <c r="F1772" s="175" t="s">
        <v>2642</v>
      </c>
      <c r="G1772" s="176" t="s">
        <v>296</v>
      </c>
      <c r="H1772" s="177">
        <v>1</v>
      </c>
      <c r="I1772" s="178"/>
      <c r="J1772" s="179">
        <f t="shared" si="140"/>
        <v>0</v>
      </c>
      <c r="K1772" s="180"/>
      <c r="L1772" s="181"/>
      <c r="M1772" s="182" t="s">
        <v>1</v>
      </c>
      <c r="N1772" s="183" t="s">
        <v>39</v>
      </c>
      <c r="P1772" s="147">
        <f t="shared" si="141"/>
        <v>0</v>
      </c>
      <c r="Q1772" s="147">
        <v>3.8289999999999998E-2</v>
      </c>
      <c r="R1772" s="147">
        <f t="shared" si="142"/>
        <v>3.8289999999999998E-2</v>
      </c>
      <c r="S1772" s="147">
        <v>0</v>
      </c>
      <c r="T1772" s="148">
        <f t="shared" si="143"/>
        <v>0</v>
      </c>
      <c r="AR1772" s="149" t="s">
        <v>384</v>
      </c>
      <c r="AT1772" s="149" t="s">
        <v>288</v>
      </c>
      <c r="AU1772" s="149" t="s">
        <v>86</v>
      </c>
      <c r="AY1772" s="17" t="s">
        <v>199</v>
      </c>
      <c r="BE1772" s="150">
        <f t="shared" si="144"/>
        <v>0</v>
      </c>
      <c r="BF1772" s="150">
        <f t="shared" si="145"/>
        <v>0</v>
      </c>
      <c r="BG1772" s="150">
        <f t="shared" si="146"/>
        <v>0</v>
      </c>
      <c r="BH1772" s="150">
        <f t="shared" si="147"/>
        <v>0</v>
      </c>
      <c r="BI1772" s="150">
        <f t="shared" si="148"/>
        <v>0</v>
      </c>
      <c r="BJ1772" s="17" t="s">
        <v>86</v>
      </c>
      <c r="BK1772" s="150">
        <f t="shared" si="149"/>
        <v>0</v>
      </c>
      <c r="BL1772" s="17" t="s">
        <v>298</v>
      </c>
      <c r="BM1772" s="149" t="s">
        <v>3867</v>
      </c>
    </row>
    <row r="1773" spans="2:65" s="1" customFormat="1" ht="33" customHeight="1">
      <c r="B1773" s="32"/>
      <c r="C1773" s="137" t="s">
        <v>2632</v>
      </c>
      <c r="D1773" s="137" t="s">
        <v>201</v>
      </c>
      <c r="E1773" s="138" t="s">
        <v>2645</v>
      </c>
      <c r="F1773" s="139" t="s">
        <v>2646</v>
      </c>
      <c r="G1773" s="140" t="s">
        <v>296</v>
      </c>
      <c r="H1773" s="141">
        <v>1</v>
      </c>
      <c r="I1773" s="142"/>
      <c r="J1773" s="143">
        <f t="shared" si="140"/>
        <v>0</v>
      </c>
      <c r="K1773" s="144"/>
      <c r="L1773" s="32"/>
      <c r="M1773" s="145" t="s">
        <v>1</v>
      </c>
      <c r="N1773" s="146" t="s">
        <v>39</v>
      </c>
      <c r="P1773" s="147">
        <f t="shared" si="141"/>
        <v>0</v>
      </c>
      <c r="Q1773" s="147">
        <v>0</v>
      </c>
      <c r="R1773" s="147">
        <f t="shared" si="142"/>
        <v>0</v>
      </c>
      <c r="S1773" s="147">
        <v>0</v>
      </c>
      <c r="T1773" s="148">
        <f t="shared" si="143"/>
        <v>0</v>
      </c>
      <c r="AR1773" s="149" t="s">
        <v>298</v>
      </c>
      <c r="AT1773" s="149" t="s">
        <v>201</v>
      </c>
      <c r="AU1773" s="149" t="s">
        <v>86</v>
      </c>
      <c r="AY1773" s="17" t="s">
        <v>199</v>
      </c>
      <c r="BE1773" s="150">
        <f t="shared" si="144"/>
        <v>0</v>
      </c>
      <c r="BF1773" s="150">
        <f t="shared" si="145"/>
        <v>0</v>
      </c>
      <c r="BG1773" s="150">
        <f t="shared" si="146"/>
        <v>0</v>
      </c>
      <c r="BH1773" s="150">
        <f t="shared" si="147"/>
        <v>0</v>
      </c>
      <c r="BI1773" s="150">
        <f t="shared" si="148"/>
        <v>0</v>
      </c>
      <c r="BJ1773" s="17" t="s">
        <v>86</v>
      </c>
      <c r="BK1773" s="150">
        <f t="shared" si="149"/>
        <v>0</v>
      </c>
      <c r="BL1773" s="17" t="s">
        <v>298</v>
      </c>
      <c r="BM1773" s="149" t="s">
        <v>3868</v>
      </c>
    </row>
    <row r="1774" spans="2:65" s="1" customFormat="1" ht="24.25" customHeight="1">
      <c r="B1774" s="32"/>
      <c r="C1774" s="173" t="s">
        <v>2636</v>
      </c>
      <c r="D1774" s="173" t="s">
        <v>288</v>
      </c>
      <c r="E1774" s="174" t="s">
        <v>2649</v>
      </c>
      <c r="F1774" s="175" t="s">
        <v>2650</v>
      </c>
      <c r="G1774" s="176" t="s">
        <v>296</v>
      </c>
      <c r="H1774" s="177">
        <v>1</v>
      </c>
      <c r="I1774" s="178"/>
      <c r="J1774" s="179">
        <f t="shared" si="140"/>
        <v>0</v>
      </c>
      <c r="K1774" s="180"/>
      <c r="L1774" s="181"/>
      <c r="M1774" s="182" t="s">
        <v>1</v>
      </c>
      <c r="N1774" s="183" t="s">
        <v>39</v>
      </c>
      <c r="P1774" s="147">
        <f t="shared" si="141"/>
        <v>0</v>
      </c>
      <c r="Q1774" s="147">
        <v>3.8289999999999998E-2</v>
      </c>
      <c r="R1774" s="147">
        <f t="shared" si="142"/>
        <v>3.8289999999999998E-2</v>
      </c>
      <c r="S1774" s="147">
        <v>0</v>
      </c>
      <c r="T1774" s="148">
        <f t="shared" si="143"/>
        <v>0</v>
      </c>
      <c r="AR1774" s="149" t="s">
        <v>384</v>
      </c>
      <c r="AT1774" s="149" t="s">
        <v>288</v>
      </c>
      <c r="AU1774" s="149" t="s">
        <v>86</v>
      </c>
      <c r="AY1774" s="17" t="s">
        <v>199</v>
      </c>
      <c r="BE1774" s="150">
        <f t="shared" si="144"/>
        <v>0</v>
      </c>
      <c r="BF1774" s="150">
        <f t="shared" si="145"/>
        <v>0</v>
      </c>
      <c r="BG1774" s="150">
        <f t="shared" si="146"/>
        <v>0</v>
      </c>
      <c r="BH1774" s="150">
        <f t="shared" si="147"/>
        <v>0</v>
      </c>
      <c r="BI1774" s="150">
        <f t="shared" si="148"/>
        <v>0</v>
      </c>
      <c r="BJ1774" s="17" t="s">
        <v>86</v>
      </c>
      <c r="BK1774" s="150">
        <f t="shared" si="149"/>
        <v>0</v>
      </c>
      <c r="BL1774" s="17" t="s">
        <v>298</v>
      </c>
      <c r="BM1774" s="149" t="s">
        <v>3869</v>
      </c>
    </row>
    <row r="1775" spans="2:65" s="1" customFormat="1" ht="16.5" customHeight="1">
      <c r="B1775" s="32"/>
      <c r="C1775" s="137" t="s">
        <v>2640</v>
      </c>
      <c r="D1775" s="137" t="s">
        <v>201</v>
      </c>
      <c r="E1775" s="138" t="s">
        <v>2653</v>
      </c>
      <c r="F1775" s="139" t="s">
        <v>2654</v>
      </c>
      <c r="G1775" s="140" t="s">
        <v>296</v>
      </c>
      <c r="H1775" s="141">
        <v>6</v>
      </c>
      <c r="I1775" s="142"/>
      <c r="J1775" s="143">
        <f t="shared" si="140"/>
        <v>0</v>
      </c>
      <c r="K1775" s="144"/>
      <c r="L1775" s="32"/>
      <c r="M1775" s="145" t="s">
        <v>1</v>
      </c>
      <c r="N1775" s="146" t="s">
        <v>39</v>
      </c>
      <c r="P1775" s="147">
        <f t="shared" si="141"/>
        <v>0</v>
      </c>
      <c r="Q1775" s="147">
        <v>5.0000000000000002E-5</v>
      </c>
      <c r="R1775" s="147">
        <f t="shared" si="142"/>
        <v>3.0000000000000003E-4</v>
      </c>
      <c r="S1775" s="147">
        <v>1E-4</v>
      </c>
      <c r="T1775" s="148">
        <f t="shared" si="143"/>
        <v>6.0000000000000006E-4</v>
      </c>
      <c r="AR1775" s="149" t="s">
        <v>298</v>
      </c>
      <c r="AT1775" s="149" t="s">
        <v>201</v>
      </c>
      <c r="AU1775" s="149" t="s">
        <v>86</v>
      </c>
      <c r="AY1775" s="17" t="s">
        <v>199</v>
      </c>
      <c r="BE1775" s="150">
        <f t="shared" si="144"/>
        <v>0</v>
      </c>
      <c r="BF1775" s="150">
        <f t="shared" si="145"/>
        <v>0</v>
      </c>
      <c r="BG1775" s="150">
        <f t="shared" si="146"/>
        <v>0</v>
      </c>
      <c r="BH1775" s="150">
        <f t="shared" si="147"/>
        <v>0</v>
      </c>
      <c r="BI1775" s="150">
        <f t="shared" si="148"/>
        <v>0</v>
      </c>
      <c r="BJ1775" s="17" t="s">
        <v>86</v>
      </c>
      <c r="BK1775" s="150">
        <f t="shared" si="149"/>
        <v>0</v>
      </c>
      <c r="BL1775" s="17" t="s">
        <v>298</v>
      </c>
      <c r="BM1775" s="149" t="s">
        <v>3870</v>
      </c>
    </row>
    <row r="1776" spans="2:65" s="1" customFormat="1" ht="16.5" customHeight="1">
      <c r="B1776" s="32"/>
      <c r="C1776" s="137" t="s">
        <v>2611</v>
      </c>
      <c r="D1776" s="137" t="s">
        <v>201</v>
      </c>
      <c r="E1776" s="138" t="s">
        <v>2657</v>
      </c>
      <c r="F1776" s="139" t="s">
        <v>2658</v>
      </c>
      <c r="G1776" s="140" t="s">
        <v>354</v>
      </c>
      <c r="H1776" s="141">
        <v>1</v>
      </c>
      <c r="I1776" s="142"/>
      <c r="J1776" s="143">
        <f t="shared" si="140"/>
        <v>0</v>
      </c>
      <c r="K1776" s="144"/>
      <c r="L1776" s="32"/>
      <c r="M1776" s="145" t="s">
        <v>1</v>
      </c>
      <c r="N1776" s="146" t="s">
        <v>39</v>
      </c>
      <c r="P1776" s="147">
        <f t="shared" si="141"/>
        <v>0</v>
      </c>
      <c r="Q1776" s="147">
        <v>0</v>
      </c>
      <c r="R1776" s="147">
        <f t="shared" si="142"/>
        <v>0</v>
      </c>
      <c r="S1776" s="147">
        <v>0</v>
      </c>
      <c r="T1776" s="148">
        <f t="shared" si="143"/>
        <v>0</v>
      </c>
      <c r="AR1776" s="149" t="s">
        <v>298</v>
      </c>
      <c r="AT1776" s="149" t="s">
        <v>201</v>
      </c>
      <c r="AU1776" s="149" t="s">
        <v>86</v>
      </c>
      <c r="AY1776" s="17" t="s">
        <v>199</v>
      </c>
      <c r="BE1776" s="150">
        <f t="shared" si="144"/>
        <v>0</v>
      </c>
      <c r="BF1776" s="150">
        <f t="shared" si="145"/>
        <v>0</v>
      </c>
      <c r="BG1776" s="150">
        <f t="shared" si="146"/>
        <v>0</v>
      </c>
      <c r="BH1776" s="150">
        <f t="shared" si="147"/>
        <v>0</v>
      </c>
      <c r="BI1776" s="150">
        <f t="shared" si="148"/>
        <v>0</v>
      </c>
      <c r="BJ1776" s="17" t="s">
        <v>86</v>
      </c>
      <c r="BK1776" s="150">
        <f t="shared" si="149"/>
        <v>0</v>
      </c>
      <c r="BL1776" s="17" t="s">
        <v>298</v>
      </c>
      <c r="BM1776" s="149" t="s">
        <v>3871</v>
      </c>
    </row>
    <row r="1777" spans="2:65" s="1" customFormat="1" ht="33" customHeight="1">
      <c r="B1777" s="32"/>
      <c r="C1777" s="137" t="s">
        <v>2644</v>
      </c>
      <c r="D1777" s="137" t="s">
        <v>201</v>
      </c>
      <c r="E1777" s="138" t="s">
        <v>2661</v>
      </c>
      <c r="F1777" s="139" t="s">
        <v>2662</v>
      </c>
      <c r="G1777" s="140" t="s">
        <v>1607</v>
      </c>
      <c r="H1777" s="141">
        <v>1</v>
      </c>
      <c r="I1777" s="142"/>
      <c r="J1777" s="143">
        <f t="shared" si="140"/>
        <v>0</v>
      </c>
      <c r="K1777" s="144"/>
      <c r="L1777" s="32"/>
      <c r="M1777" s="145" t="s">
        <v>1</v>
      </c>
      <c r="N1777" s="146" t="s">
        <v>39</v>
      </c>
      <c r="P1777" s="147">
        <f t="shared" si="141"/>
        <v>0</v>
      </c>
      <c r="Q1777" s="147">
        <v>0</v>
      </c>
      <c r="R1777" s="147">
        <f t="shared" si="142"/>
        <v>0</v>
      </c>
      <c r="S1777" s="147">
        <v>0</v>
      </c>
      <c r="T1777" s="148">
        <f t="shared" si="143"/>
        <v>0</v>
      </c>
      <c r="AR1777" s="149" t="s">
        <v>298</v>
      </c>
      <c r="AT1777" s="149" t="s">
        <v>201</v>
      </c>
      <c r="AU1777" s="149" t="s">
        <v>86</v>
      </c>
      <c r="AY1777" s="17" t="s">
        <v>199</v>
      </c>
      <c r="BE1777" s="150">
        <f t="shared" si="144"/>
        <v>0</v>
      </c>
      <c r="BF1777" s="150">
        <f t="shared" si="145"/>
        <v>0</v>
      </c>
      <c r="BG1777" s="150">
        <f t="shared" si="146"/>
        <v>0</v>
      </c>
      <c r="BH1777" s="150">
        <f t="shared" si="147"/>
        <v>0</v>
      </c>
      <c r="BI1777" s="150">
        <f t="shared" si="148"/>
        <v>0</v>
      </c>
      <c r="BJ1777" s="17" t="s">
        <v>86</v>
      </c>
      <c r="BK1777" s="150">
        <f t="shared" si="149"/>
        <v>0</v>
      </c>
      <c r="BL1777" s="17" t="s">
        <v>298</v>
      </c>
      <c r="BM1777" s="149" t="s">
        <v>3872</v>
      </c>
    </row>
    <row r="1778" spans="2:65" s="1" customFormat="1" ht="24.25" customHeight="1">
      <c r="B1778" s="32"/>
      <c r="C1778" s="137" t="s">
        <v>2648</v>
      </c>
      <c r="D1778" s="137" t="s">
        <v>201</v>
      </c>
      <c r="E1778" s="138" t="s">
        <v>2665</v>
      </c>
      <c r="F1778" s="139" t="s">
        <v>2666</v>
      </c>
      <c r="G1778" s="140" t="s">
        <v>247</v>
      </c>
      <c r="H1778" s="141">
        <v>0.66800000000000004</v>
      </c>
      <c r="I1778" s="142"/>
      <c r="J1778" s="143">
        <f t="shared" si="140"/>
        <v>0</v>
      </c>
      <c r="K1778" s="144"/>
      <c r="L1778" s="32"/>
      <c r="M1778" s="145" t="s">
        <v>1</v>
      </c>
      <c r="N1778" s="146" t="s">
        <v>39</v>
      </c>
      <c r="P1778" s="147">
        <f t="shared" si="141"/>
        <v>0</v>
      </c>
      <c r="Q1778" s="147">
        <v>0</v>
      </c>
      <c r="R1778" s="147">
        <f t="shared" si="142"/>
        <v>0</v>
      </c>
      <c r="S1778" s="147">
        <v>0</v>
      </c>
      <c r="T1778" s="148">
        <f t="shared" si="143"/>
        <v>0</v>
      </c>
      <c r="AR1778" s="149" t="s">
        <v>298</v>
      </c>
      <c r="AT1778" s="149" t="s">
        <v>201</v>
      </c>
      <c r="AU1778" s="149" t="s">
        <v>86</v>
      </c>
      <c r="AY1778" s="17" t="s">
        <v>199</v>
      </c>
      <c r="BE1778" s="150">
        <f t="shared" si="144"/>
        <v>0</v>
      </c>
      <c r="BF1778" s="150">
        <f t="shared" si="145"/>
        <v>0</v>
      </c>
      <c r="BG1778" s="150">
        <f t="shared" si="146"/>
        <v>0</v>
      </c>
      <c r="BH1778" s="150">
        <f t="shared" si="147"/>
        <v>0</v>
      </c>
      <c r="BI1778" s="150">
        <f t="shared" si="148"/>
        <v>0</v>
      </c>
      <c r="BJ1778" s="17" t="s">
        <v>86</v>
      </c>
      <c r="BK1778" s="150">
        <f t="shared" si="149"/>
        <v>0</v>
      </c>
      <c r="BL1778" s="17" t="s">
        <v>298</v>
      </c>
      <c r="BM1778" s="149" t="s">
        <v>3873</v>
      </c>
    </row>
    <row r="1779" spans="2:65" s="11" customFormat="1" ht="23" customHeight="1">
      <c r="B1779" s="125"/>
      <c r="D1779" s="126" t="s">
        <v>72</v>
      </c>
      <c r="E1779" s="135" t="s">
        <v>2668</v>
      </c>
      <c r="F1779" s="135" t="s">
        <v>2669</v>
      </c>
      <c r="I1779" s="128"/>
      <c r="J1779" s="136">
        <f>BK1779</f>
        <v>0</v>
      </c>
      <c r="L1779" s="125"/>
      <c r="M1779" s="130"/>
      <c r="P1779" s="131">
        <f>SUM(P1780:P1937)</f>
        <v>0</v>
      </c>
      <c r="R1779" s="131">
        <f>SUM(R1780:R1937)</f>
        <v>3.6374820199999998</v>
      </c>
      <c r="T1779" s="132">
        <f>SUM(T1780:T1937)</f>
        <v>0</v>
      </c>
      <c r="AR1779" s="126" t="s">
        <v>86</v>
      </c>
      <c r="AT1779" s="133" t="s">
        <v>72</v>
      </c>
      <c r="AU1779" s="133" t="s">
        <v>80</v>
      </c>
      <c r="AY1779" s="126" t="s">
        <v>199</v>
      </c>
      <c r="BK1779" s="134">
        <f>SUM(BK1780:BK1937)</f>
        <v>0</v>
      </c>
    </row>
    <row r="1780" spans="2:65" s="1" customFormat="1" ht="16.5" customHeight="1">
      <c r="B1780" s="32"/>
      <c r="C1780" s="137" t="s">
        <v>2652</v>
      </c>
      <c r="D1780" s="137" t="s">
        <v>201</v>
      </c>
      <c r="E1780" s="138" t="s">
        <v>2671</v>
      </c>
      <c r="F1780" s="139" t="s">
        <v>2672</v>
      </c>
      <c r="G1780" s="140" t="s">
        <v>204</v>
      </c>
      <c r="H1780" s="141">
        <v>107.72</v>
      </c>
      <c r="I1780" s="142"/>
      <c r="J1780" s="143">
        <f>ROUND(I1780*H1780,2)</f>
        <v>0</v>
      </c>
      <c r="K1780" s="144"/>
      <c r="L1780" s="32"/>
      <c r="M1780" s="145" t="s">
        <v>1</v>
      </c>
      <c r="N1780" s="146" t="s">
        <v>39</v>
      </c>
      <c r="P1780" s="147">
        <f>O1780*H1780</f>
        <v>0</v>
      </c>
      <c r="Q1780" s="147">
        <v>2.9999999999999997E-4</v>
      </c>
      <c r="R1780" s="147">
        <f>Q1780*H1780</f>
        <v>3.2315999999999998E-2</v>
      </c>
      <c r="S1780" s="147">
        <v>0</v>
      </c>
      <c r="T1780" s="148">
        <f>S1780*H1780</f>
        <v>0</v>
      </c>
      <c r="AR1780" s="149" t="s">
        <v>298</v>
      </c>
      <c r="AT1780" s="149" t="s">
        <v>201</v>
      </c>
      <c r="AU1780" s="149" t="s">
        <v>86</v>
      </c>
      <c r="AY1780" s="17" t="s">
        <v>199</v>
      </c>
      <c r="BE1780" s="150">
        <f>IF(N1780="základní",J1780,0)</f>
        <v>0</v>
      </c>
      <c r="BF1780" s="150">
        <f>IF(N1780="snížená",J1780,0)</f>
        <v>0</v>
      </c>
      <c r="BG1780" s="150">
        <f>IF(N1780="zákl. přenesená",J1780,0)</f>
        <v>0</v>
      </c>
      <c r="BH1780" s="150">
        <f>IF(N1780="sníž. přenesená",J1780,0)</f>
        <v>0</v>
      </c>
      <c r="BI1780" s="150">
        <f>IF(N1780="nulová",J1780,0)</f>
        <v>0</v>
      </c>
      <c r="BJ1780" s="17" t="s">
        <v>86</v>
      </c>
      <c r="BK1780" s="150">
        <f>ROUND(I1780*H1780,2)</f>
        <v>0</v>
      </c>
      <c r="BL1780" s="17" t="s">
        <v>298</v>
      </c>
      <c r="BM1780" s="149" t="s">
        <v>3874</v>
      </c>
    </row>
    <row r="1781" spans="2:65" s="12" customFormat="1" ht="12">
      <c r="B1781" s="151"/>
      <c r="D1781" s="152" t="s">
        <v>207</v>
      </c>
      <c r="E1781" s="153" t="s">
        <v>1</v>
      </c>
      <c r="F1781" s="154" t="s">
        <v>848</v>
      </c>
      <c r="H1781" s="155">
        <v>13.77</v>
      </c>
      <c r="I1781" s="156"/>
      <c r="L1781" s="151"/>
      <c r="M1781" s="157"/>
      <c r="T1781" s="158"/>
      <c r="AT1781" s="153" t="s">
        <v>207</v>
      </c>
      <c r="AU1781" s="153" t="s">
        <v>86</v>
      </c>
      <c r="AV1781" s="12" t="s">
        <v>86</v>
      </c>
      <c r="AW1781" s="12" t="s">
        <v>30</v>
      </c>
      <c r="AX1781" s="12" t="s">
        <v>73</v>
      </c>
      <c r="AY1781" s="153" t="s">
        <v>199</v>
      </c>
    </row>
    <row r="1782" spans="2:65" s="12" customFormat="1" ht="12">
      <c r="B1782" s="151"/>
      <c r="D1782" s="152" t="s">
        <v>207</v>
      </c>
      <c r="E1782" s="153" t="s">
        <v>1</v>
      </c>
      <c r="F1782" s="154" t="s">
        <v>849</v>
      </c>
      <c r="H1782" s="155">
        <v>9.7200000000000006</v>
      </c>
      <c r="I1782" s="156"/>
      <c r="L1782" s="151"/>
      <c r="M1782" s="157"/>
      <c r="T1782" s="158"/>
      <c r="AT1782" s="153" t="s">
        <v>207</v>
      </c>
      <c r="AU1782" s="153" t="s">
        <v>86</v>
      </c>
      <c r="AV1782" s="12" t="s">
        <v>86</v>
      </c>
      <c r="AW1782" s="12" t="s">
        <v>30</v>
      </c>
      <c r="AX1782" s="12" t="s">
        <v>73</v>
      </c>
      <c r="AY1782" s="153" t="s">
        <v>199</v>
      </c>
    </row>
    <row r="1783" spans="2:65" s="12" customFormat="1" ht="12">
      <c r="B1783" s="151"/>
      <c r="D1783" s="152" t="s">
        <v>207</v>
      </c>
      <c r="E1783" s="153" t="s">
        <v>1</v>
      </c>
      <c r="F1783" s="154" t="s">
        <v>850</v>
      </c>
      <c r="H1783" s="155">
        <v>2.36</v>
      </c>
      <c r="I1783" s="156"/>
      <c r="L1783" s="151"/>
      <c r="M1783" s="157"/>
      <c r="T1783" s="158"/>
      <c r="AT1783" s="153" t="s">
        <v>207</v>
      </c>
      <c r="AU1783" s="153" t="s">
        <v>86</v>
      </c>
      <c r="AV1783" s="12" t="s">
        <v>86</v>
      </c>
      <c r="AW1783" s="12" t="s">
        <v>30</v>
      </c>
      <c r="AX1783" s="12" t="s">
        <v>73</v>
      </c>
      <c r="AY1783" s="153" t="s">
        <v>199</v>
      </c>
    </row>
    <row r="1784" spans="2:65" s="12" customFormat="1" ht="12">
      <c r="B1784" s="151"/>
      <c r="D1784" s="152" t="s">
        <v>207</v>
      </c>
      <c r="E1784" s="153" t="s">
        <v>1</v>
      </c>
      <c r="F1784" s="154" t="s">
        <v>851</v>
      </c>
      <c r="H1784" s="155">
        <v>8.4600000000000009</v>
      </c>
      <c r="I1784" s="156"/>
      <c r="L1784" s="151"/>
      <c r="M1784" s="157"/>
      <c r="T1784" s="158"/>
      <c r="AT1784" s="153" t="s">
        <v>207</v>
      </c>
      <c r="AU1784" s="153" t="s">
        <v>86</v>
      </c>
      <c r="AV1784" s="12" t="s">
        <v>86</v>
      </c>
      <c r="AW1784" s="12" t="s">
        <v>30</v>
      </c>
      <c r="AX1784" s="12" t="s">
        <v>73</v>
      </c>
      <c r="AY1784" s="153" t="s">
        <v>199</v>
      </c>
    </row>
    <row r="1785" spans="2:65" s="12" customFormat="1" ht="12">
      <c r="B1785" s="151"/>
      <c r="D1785" s="152" t="s">
        <v>207</v>
      </c>
      <c r="E1785" s="153" t="s">
        <v>1</v>
      </c>
      <c r="F1785" s="154" t="s">
        <v>853</v>
      </c>
      <c r="H1785" s="155">
        <v>6.57</v>
      </c>
      <c r="I1785" s="156"/>
      <c r="L1785" s="151"/>
      <c r="M1785" s="157"/>
      <c r="T1785" s="158"/>
      <c r="AT1785" s="153" t="s">
        <v>207</v>
      </c>
      <c r="AU1785" s="153" t="s">
        <v>86</v>
      </c>
      <c r="AV1785" s="12" t="s">
        <v>86</v>
      </c>
      <c r="AW1785" s="12" t="s">
        <v>30</v>
      </c>
      <c r="AX1785" s="12" t="s">
        <v>73</v>
      </c>
      <c r="AY1785" s="153" t="s">
        <v>199</v>
      </c>
    </row>
    <row r="1786" spans="2:65" s="12" customFormat="1" ht="12">
      <c r="B1786" s="151"/>
      <c r="D1786" s="152" t="s">
        <v>207</v>
      </c>
      <c r="E1786" s="153" t="s">
        <v>1</v>
      </c>
      <c r="F1786" s="154" t="s">
        <v>854</v>
      </c>
      <c r="H1786" s="155">
        <v>6.74</v>
      </c>
      <c r="I1786" s="156"/>
      <c r="L1786" s="151"/>
      <c r="M1786" s="157"/>
      <c r="T1786" s="158"/>
      <c r="AT1786" s="153" t="s">
        <v>207</v>
      </c>
      <c r="AU1786" s="153" t="s">
        <v>86</v>
      </c>
      <c r="AV1786" s="12" t="s">
        <v>86</v>
      </c>
      <c r="AW1786" s="12" t="s">
        <v>30</v>
      </c>
      <c r="AX1786" s="12" t="s">
        <v>73</v>
      </c>
      <c r="AY1786" s="153" t="s">
        <v>199</v>
      </c>
    </row>
    <row r="1787" spans="2:65" s="12" customFormat="1" ht="12">
      <c r="B1787" s="151"/>
      <c r="D1787" s="152" t="s">
        <v>207</v>
      </c>
      <c r="E1787" s="153" t="s">
        <v>1</v>
      </c>
      <c r="F1787" s="154" t="s">
        <v>857</v>
      </c>
      <c r="H1787" s="155">
        <v>6.74</v>
      </c>
      <c r="I1787" s="156"/>
      <c r="L1787" s="151"/>
      <c r="M1787" s="157"/>
      <c r="T1787" s="158"/>
      <c r="AT1787" s="153" t="s">
        <v>207</v>
      </c>
      <c r="AU1787" s="153" t="s">
        <v>86</v>
      </c>
      <c r="AV1787" s="12" t="s">
        <v>86</v>
      </c>
      <c r="AW1787" s="12" t="s">
        <v>30</v>
      </c>
      <c r="AX1787" s="12" t="s">
        <v>73</v>
      </c>
      <c r="AY1787" s="153" t="s">
        <v>199</v>
      </c>
    </row>
    <row r="1788" spans="2:65" s="12" customFormat="1" ht="12">
      <c r="B1788" s="151"/>
      <c r="D1788" s="152" t="s">
        <v>207</v>
      </c>
      <c r="E1788" s="153" t="s">
        <v>1</v>
      </c>
      <c r="F1788" s="154" t="s">
        <v>858</v>
      </c>
      <c r="H1788" s="155">
        <v>6.74</v>
      </c>
      <c r="I1788" s="156"/>
      <c r="L1788" s="151"/>
      <c r="M1788" s="157"/>
      <c r="T1788" s="158"/>
      <c r="AT1788" s="153" t="s">
        <v>207</v>
      </c>
      <c r="AU1788" s="153" t="s">
        <v>86</v>
      </c>
      <c r="AV1788" s="12" t="s">
        <v>86</v>
      </c>
      <c r="AW1788" s="12" t="s">
        <v>30</v>
      </c>
      <c r="AX1788" s="12" t="s">
        <v>73</v>
      </c>
      <c r="AY1788" s="153" t="s">
        <v>199</v>
      </c>
    </row>
    <row r="1789" spans="2:65" s="12" customFormat="1" ht="12">
      <c r="B1789" s="151"/>
      <c r="D1789" s="152" t="s">
        <v>207</v>
      </c>
      <c r="E1789" s="153" t="s">
        <v>1</v>
      </c>
      <c r="F1789" s="154" t="s">
        <v>861</v>
      </c>
      <c r="H1789" s="155">
        <v>17.23</v>
      </c>
      <c r="I1789" s="156"/>
      <c r="L1789" s="151"/>
      <c r="M1789" s="157"/>
      <c r="T1789" s="158"/>
      <c r="AT1789" s="153" t="s">
        <v>207</v>
      </c>
      <c r="AU1789" s="153" t="s">
        <v>86</v>
      </c>
      <c r="AV1789" s="12" t="s">
        <v>86</v>
      </c>
      <c r="AW1789" s="12" t="s">
        <v>30</v>
      </c>
      <c r="AX1789" s="12" t="s">
        <v>73</v>
      </c>
      <c r="AY1789" s="153" t="s">
        <v>199</v>
      </c>
    </row>
    <row r="1790" spans="2:65" s="12" customFormat="1" ht="12">
      <c r="B1790" s="151"/>
      <c r="D1790" s="152" t="s">
        <v>207</v>
      </c>
      <c r="E1790" s="153" t="s">
        <v>1</v>
      </c>
      <c r="F1790" s="154" t="s">
        <v>862</v>
      </c>
      <c r="H1790" s="155">
        <v>6.74</v>
      </c>
      <c r="I1790" s="156"/>
      <c r="L1790" s="151"/>
      <c r="M1790" s="157"/>
      <c r="T1790" s="158"/>
      <c r="AT1790" s="153" t="s">
        <v>207</v>
      </c>
      <c r="AU1790" s="153" t="s">
        <v>86</v>
      </c>
      <c r="AV1790" s="12" t="s">
        <v>86</v>
      </c>
      <c r="AW1790" s="12" t="s">
        <v>30</v>
      </c>
      <c r="AX1790" s="12" t="s">
        <v>73</v>
      </c>
      <c r="AY1790" s="153" t="s">
        <v>199</v>
      </c>
    </row>
    <row r="1791" spans="2:65" s="12" customFormat="1" ht="12">
      <c r="B1791" s="151"/>
      <c r="D1791" s="152" t="s">
        <v>207</v>
      </c>
      <c r="E1791" s="153" t="s">
        <v>1</v>
      </c>
      <c r="F1791" s="154" t="s">
        <v>863</v>
      </c>
      <c r="H1791" s="155">
        <v>6.74</v>
      </c>
      <c r="I1791" s="156"/>
      <c r="L1791" s="151"/>
      <c r="M1791" s="157"/>
      <c r="T1791" s="158"/>
      <c r="AT1791" s="153" t="s">
        <v>207</v>
      </c>
      <c r="AU1791" s="153" t="s">
        <v>86</v>
      </c>
      <c r="AV1791" s="12" t="s">
        <v>86</v>
      </c>
      <c r="AW1791" s="12" t="s">
        <v>30</v>
      </c>
      <c r="AX1791" s="12" t="s">
        <v>73</v>
      </c>
      <c r="AY1791" s="153" t="s">
        <v>199</v>
      </c>
    </row>
    <row r="1792" spans="2:65" s="12" customFormat="1" ht="12">
      <c r="B1792" s="151"/>
      <c r="D1792" s="152" t="s">
        <v>207</v>
      </c>
      <c r="E1792" s="153" t="s">
        <v>1</v>
      </c>
      <c r="F1792" s="154" t="s">
        <v>866</v>
      </c>
      <c r="H1792" s="155">
        <v>7.83</v>
      </c>
      <c r="I1792" s="156"/>
      <c r="L1792" s="151"/>
      <c r="M1792" s="157"/>
      <c r="T1792" s="158"/>
      <c r="AT1792" s="153" t="s">
        <v>207</v>
      </c>
      <c r="AU1792" s="153" t="s">
        <v>86</v>
      </c>
      <c r="AV1792" s="12" t="s">
        <v>86</v>
      </c>
      <c r="AW1792" s="12" t="s">
        <v>30</v>
      </c>
      <c r="AX1792" s="12" t="s">
        <v>73</v>
      </c>
      <c r="AY1792" s="153" t="s">
        <v>199</v>
      </c>
    </row>
    <row r="1793" spans="2:65" s="12" customFormat="1" ht="12">
      <c r="B1793" s="151"/>
      <c r="D1793" s="152" t="s">
        <v>207</v>
      </c>
      <c r="E1793" s="153" t="s">
        <v>1</v>
      </c>
      <c r="F1793" s="154" t="s">
        <v>867</v>
      </c>
      <c r="H1793" s="155">
        <v>2.37</v>
      </c>
      <c r="I1793" s="156"/>
      <c r="L1793" s="151"/>
      <c r="M1793" s="157"/>
      <c r="T1793" s="158"/>
      <c r="AT1793" s="153" t="s">
        <v>207</v>
      </c>
      <c r="AU1793" s="153" t="s">
        <v>86</v>
      </c>
      <c r="AV1793" s="12" t="s">
        <v>86</v>
      </c>
      <c r="AW1793" s="12" t="s">
        <v>30</v>
      </c>
      <c r="AX1793" s="12" t="s">
        <v>73</v>
      </c>
      <c r="AY1793" s="153" t="s">
        <v>199</v>
      </c>
    </row>
    <row r="1794" spans="2:65" s="12" customFormat="1" ht="12">
      <c r="B1794" s="151"/>
      <c r="D1794" s="152" t="s">
        <v>207</v>
      </c>
      <c r="E1794" s="153" t="s">
        <v>1</v>
      </c>
      <c r="F1794" s="154" t="s">
        <v>868</v>
      </c>
      <c r="H1794" s="155">
        <v>5.71</v>
      </c>
      <c r="I1794" s="156"/>
      <c r="L1794" s="151"/>
      <c r="M1794" s="157"/>
      <c r="T1794" s="158"/>
      <c r="AT1794" s="153" t="s">
        <v>207</v>
      </c>
      <c r="AU1794" s="153" t="s">
        <v>86</v>
      </c>
      <c r="AV1794" s="12" t="s">
        <v>86</v>
      </c>
      <c r="AW1794" s="12" t="s">
        <v>30</v>
      </c>
      <c r="AX1794" s="12" t="s">
        <v>73</v>
      </c>
      <c r="AY1794" s="153" t="s">
        <v>199</v>
      </c>
    </row>
    <row r="1795" spans="2:65" s="13" customFormat="1" ht="12">
      <c r="B1795" s="159"/>
      <c r="D1795" s="152" t="s">
        <v>207</v>
      </c>
      <c r="E1795" s="160" t="s">
        <v>1</v>
      </c>
      <c r="F1795" s="161" t="s">
        <v>209</v>
      </c>
      <c r="H1795" s="162">
        <v>107.72</v>
      </c>
      <c r="I1795" s="163"/>
      <c r="L1795" s="159"/>
      <c r="M1795" s="164"/>
      <c r="T1795" s="165"/>
      <c r="AT1795" s="160" t="s">
        <v>207</v>
      </c>
      <c r="AU1795" s="160" t="s">
        <v>86</v>
      </c>
      <c r="AV1795" s="13" t="s">
        <v>205</v>
      </c>
      <c r="AW1795" s="13" t="s">
        <v>30</v>
      </c>
      <c r="AX1795" s="13" t="s">
        <v>80</v>
      </c>
      <c r="AY1795" s="160" t="s">
        <v>199</v>
      </c>
    </row>
    <row r="1796" spans="2:65" s="1" customFormat="1" ht="24.25" customHeight="1">
      <c r="B1796" s="32"/>
      <c r="C1796" s="137" t="s">
        <v>2660</v>
      </c>
      <c r="D1796" s="137" t="s">
        <v>201</v>
      </c>
      <c r="E1796" s="138" t="s">
        <v>2675</v>
      </c>
      <c r="F1796" s="139" t="s">
        <v>2676</v>
      </c>
      <c r="G1796" s="140" t="s">
        <v>264</v>
      </c>
      <c r="H1796" s="141">
        <v>45.74</v>
      </c>
      <c r="I1796" s="142"/>
      <c r="J1796" s="143">
        <f>ROUND(I1796*H1796,2)</f>
        <v>0</v>
      </c>
      <c r="K1796" s="144"/>
      <c r="L1796" s="32"/>
      <c r="M1796" s="145" t="s">
        <v>1</v>
      </c>
      <c r="N1796" s="146" t="s">
        <v>39</v>
      </c>
      <c r="P1796" s="147">
        <f>O1796*H1796</f>
        <v>0</v>
      </c>
      <c r="Q1796" s="147">
        <v>4.2999999999999999E-4</v>
      </c>
      <c r="R1796" s="147">
        <f>Q1796*H1796</f>
        <v>1.96682E-2</v>
      </c>
      <c r="S1796" s="147">
        <v>0</v>
      </c>
      <c r="T1796" s="148">
        <f>S1796*H1796</f>
        <v>0</v>
      </c>
      <c r="AR1796" s="149" t="s">
        <v>298</v>
      </c>
      <c r="AT1796" s="149" t="s">
        <v>201</v>
      </c>
      <c r="AU1796" s="149" t="s">
        <v>86</v>
      </c>
      <c r="AY1796" s="17" t="s">
        <v>199</v>
      </c>
      <c r="BE1796" s="150">
        <f>IF(N1796="základní",J1796,0)</f>
        <v>0</v>
      </c>
      <c r="BF1796" s="150">
        <f>IF(N1796="snížená",J1796,0)</f>
        <v>0</v>
      </c>
      <c r="BG1796" s="150">
        <f>IF(N1796="zákl. přenesená",J1796,0)</f>
        <v>0</v>
      </c>
      <c r="BH1796" s="150">
        <f>IF(N1796="sníž. přenesená",J1796,0)</f>
        <v>0</v>
      </c>
      <c r="BI1796" s="150">
        <f>IF(N1796="nulová",J1796,0)</f>
        <v>0</v>
      </c>
      <c r="BJ1796" s="17" t="s">
        <v>86</v>
      </c>
      <c r="BK1796" s="150">
        <f>ROUND(I1796*H1796,2)</f>
        <v>0</v>
      </c>
      <c r="BL1796" s="17" t="s">
        <v>298</v>
      </c>
      <c r="BM1796" s="149" t="s">
        <v>3875</v>
      </c>
    </row>
    <row r="1797" spans="2:65" s="15" customFormat="1" ht="12">
      <c r="B1797" s="184"/>
      <c r="D1797" s="152" t="s">
        <v>207</v>
      </c>
      <c r="E1797" s="185" t="s">
        <v>1</v>
      </c>
      <c r="F1797" s="186" t="s">
        <v>655</v>
      </c>
      <c r="H1797" s="185" t="s">
        <v>1</v>
      </c>
      <c r="I1797" s="187"/>
      <c r="L1797" s="184"/>
      <c r="M1797" s="188"/>
      <c r="T1797" s="189"/>
      <c r="AT1797" s="185" t="s">
        <v>207</v>
      </c>
      <c r="AU1797" s="185" t="s">
        <v>86</v>
      </c>
      <c r="AV1797" s="15" t="s">
        <v>80</v>
      </c>
      <c r="AW1797" s="15" t="s">
        <v>30</v>
      </c>
      <c r="AX1797" s="15" t="s">
        <v>73</v>
      </c>
      <c r="AY1797" s="185" t="s">
        <v>199</v>
      </c>
    </row>
    <row r="1798" spans="2:65" s="12" customFormat="1" ht="12">
      <c r="B1798" s="151"/>
      <c r="D1798" s="152" t="s">
        <v>207</v>
      </c>
      <c r="E1798" s="153" t="s">
        <v>1</v>
      </c>
      <c r="F1798" s="154" t="s">
        <v>656</v>
      </c>
      <c r="H1798" s="155">
        <v>14.85</v>
      </c>
      <c r="I1798" s="156"/>
      <c r="L1798" s="151"/>
      <c r="M1798" s="157"/>
      <c r="T1798" s="158"/>
      <c r="AT1798" s="153" t="s">
        <v>207</v>
      </c>
      <c r="AU1798" s="153" t="s">
        <v>86</v>
      </c>
      <c r="AV1798" s="12" t="s">
        <v>86</v>
      </c>
      <c r="AW1798" s="12" t="s">
        <v>30</v>
      </c>
      <c r="AX1798" s="12" t="s">
        <v>73</v>
      </c>
      <c r="AY1798" s="153" t="s">
        <v>199</v>
      </c>
    </row>
    <row r="1799" spans="2:65" s="12" customFormat="1" ht="12">
      <c r="B1799" s="151"/>
      <c r="D1799" s="152" t="s">
        <v>207</v>
      </c>
      <c r="E1799" s="153" t="s">
        <v>1</v>
      </c>
      <c r="F1799" s="154" t="s">
        <v>657</v>
      </c>
      <c r="H1799" s="155">
        <v>-4.45</v>
      </c>
      <c r="I1799" s="156"/>
      <c r="L1799" s="151"/>
      <c r="M1799" s="157"/>
      <c r="T1799" s="158"/>
      <c r="AT1799" s="153" t="s">
        <v>207</v>
      </c>
      <c r="AU1799" s="153" t="s">
        <v>86</v>
      </c>
      <c r="AV1799" s="12" t="s">
        <v>86</v>
      </c>
      <c r="AW1799" s="12" t="s">
        <v>30</v>
      </c>
      <c r="AX1799" s="12" t="s">
        <v>73</v>
      </c>
      <c r="AY1799" s="153" t="s">
        <v>199</v>
      </c>
    </row>
    <row r="1800" spans="2:65" s="15" customFormat="1" ht="12">
      <c r="B1800" s="184"/>
      <c r="D1800" s="152" t="s">
        <v>207</v>
      </c>
      <c r="E1800" s="185" t="s">
        <v>1</v>
      </c>
      <c r="F1800" s="186" t="s">
        <v>658</v>
      </c>
      <c r="H1800" s="185" t="s">
        <v>1</v>
      </c>
      <c r="I1800" s="187"/>
      <c r="L1800" s="184"/>
      <c r="M1800" s="188"/>
      <c r="T1800" s="189"/>
      <c r="AT1800" s="185" t="s">
        <v>207</v>
      </c>
      <c r="AU1800" s="185" t="s">
        <v>86</v>
      </c>
      <c r="AV1800" s="15" t="s">
        <v>80</v>
      </c>
      <c r="AW1800" s="15" t="s">
        <v>30</v>
      </c>
      <c r="AX1800" s="15" t="s">
        <v>73</v>
      </c>
      <c r="AY1800" s="185" t="s">
        <v>199</v>
      </c>
    </row>
    <row r="1801" spans="2:65" s="12" customFormat="1" ht="12">
      <c r="B1801" s="151"/>
      <c r="D1801" s="152" t="s">
        <v>207</v>
      </c>
      <c r="E1801" s="153" t="s">
        <v>1</v>
      </c>
      <c r="F1801" s="154" t="s">
        <v>659</v>
      </c>
      <c r="H1801" s="155">
        <v>12.14</v>
      </c>
      <c r="I1801" s="156"/>
      <c r="L1801" s="151"/>
      <c r="M1801" s="157"/>
      <c r="T1801" s="158"/>
      <c r="AT1801" s="153" t="s">
        <v>207</v>
      </c>
      <c r="AU1801" s="153" t="s">
        <v>86</v>
      </c>
      <c r="AV1801" s="12" t="s">
        <v>86</v>
      </c>
      <c r="AW1801" s="12" t="s">
        <v>30</v>
      </c>
      <c r="AX1801" s="12" t="s">
        <v>73</v>
      </c>
      <c r="AY1801" s="153" t="s">
        <v>199</v>
      </c>
    </row>
    <row r="1802" spans="2:65" s="12" customFormat="1" ht="12">
      <c r="B1802" s="151"/>
      <c r="D1802" s="152" t="s">
        <v>207</v>
      </c>
      <c r="E1802" s="153" t="s">
        <v>1</v>
      </c>
      <c r="F1802" s="154" t="s">
        <v>660</v>
      </c>
      <c r="H1802" s="155">
        <v>-1.5</v>
      </c>
      <c r="I1802" s="156"/>
      <c r="L1802" s="151"/>
      <c r="M1802" s="157"/>
      <c r="T1802" s="158"/>
      <c r="AT1802" s="153" t="s">
        <v>207</v>
      </c>
      <c r="AU1802" s="153" t="s">
        <v>86</v>
      </c>
      <c r="AV1802" s="12" t="s">
        <v>86</v>
      </c>
      <c r="AW1802" s="12" t="s">
        <v>30</v>
      </c>
      <c r="AX1802" s="12" t="s">
        <v>73</v>
      </c>
      <c r="AY1802" s="153" t="s">
        <v>199</v>
      </c>
    </row>
    <row r="1803" spans="2:65" s="15" customFormat="1" ht="12">
      <c r="B1803" s="184"/>
      <c r="D1803" s="152" t="s">
        <v>207</v>
      </c>
      <c r="E1803" s="185" t="s">
        <v>1</v>
      </c>
      <c r="F1803" s="186" t="s">
        <v>661</v>
      </c>
      <c r="H1803" s="185" t="s">
        <v>1</v>
      </c>
      <c r="I1803" s="187"/>
      <c r="L1803" s="184"/>
      <c r="M1803" s="188"/>
      <c r="T1803" s="189"/>
      <c r="AT1803" s="185" t="s">
        <v>207</v>
      </c>
      <c r="AU1803" s="185" t="s">
        <v>86</v>
      </c>
      <c r="AV1803" s="15" t="s">
        <v>80</v>
      </c>
      <c r="AW1803" s="15" t="s">
        <v>30</v>
      </c>
      <c r="AX1803" s="15" t="s">
        <v>73</v>
      </c>
      <c r="AY1803" s="185" t="s">
        <v>199</v>
      </c>
    </row>
    <row r="1804" spans="2:65" s="12" customFormat="1" ht="12">
      <c r="B1804" s="151"/>
      <c r="D1804" s="152" t="s">
        <v>207</v>
      </c>
      <c r="E1804" s="153" t="s">
        <v>1</v>
      </c>
      <c r="F1804" s="154" t="s">
        <v>662</v>
      </c>
      <c r="H1804" s="155">
        <v>10.25</v>
      </c>
      <c r="I1804" s="156"/>
      <c r="L1804" s="151"/>
      <c r="M1804" s="157"/>
      <c r="T1804" s="158"/>
      <c r="AT1804" s="153" t="s">
        <v>207</v>
      </c>
      <c r="AU1804" s="153" t="s">
        <v>86</v>
      </c>
      <c r="AV1804" s="12" t="s">
        <v>86</v>
      </c>
      <c r="AW1804" s="12" t="s">
        <v>30</v>
      </c>
      <c r="AX1804" s="12" t="s">
        <v>73</v>
      </c>
      <c r="AY1804" s="153" t="s">
        <v>199</v>
      </c>
    </row>
    <row r="1805" spans="2:65" s="12" customFormat="1" ht="12">
      <c r="B1805" s="151"/>
      <c r="D1805" s="152" t="s">
        <v>207</v>
      </c>
      <c r="E1805" s="153" t="s">
        <v>1</v>
      </c>
      <c r="F1805" s="154" t="s">
        <v>663</v>
      </c>
      <c r="H1805" s="155">
        <v>-0.7</v>
      </c>
      <c r="I1805" s="156"/>
      <c r="L1805" s="151"/>
      <c r="M1805" s="157"/>
      <c r="T1805" s="158"/>
      <c r="AT1805" s="153" t="s">
        <v>207</v>
      </c>
      <c r="AU1805" s="153" t="s">
        <v>86</v>
      </c>
      <c r="AV1805" s="12" t="s">
        <v>86</v>
      </c>
      <c r="AW1805" s="12" t="s">
        <v>30</v>
      </c>
      <c r="AX1805" s="12" t="s">
        <v>73</v>
      </c>
      <c r="AY1805" s="153" t="s">
        <v>199</v>
      </c>
    </row>
    <row r="1806" spans="2:65" s="15" customFormat="1" ht="12">
      <c r="B1806" s="184"/>
      <c r="D1806" s="152" t="s">
        <v>207</v>
      </c>
      <c r="E1806" s="185" t="s">
        <v>1</v>
      </c>
      <c r="F1806" s="186" t="s">
        <v>664</v>
      </c>
      <c r="H1806" s="185" t="s">
        <v>1</v>
      </c>
      <c r="I1806" s="187"/>
      <c r="L1806" s="184"/>
      <c r="M1806" s="188"/>
      <c r="T1806" s="189"/>
      <c r="AT1806" s="185" t="s">
        <v>207</v>
      </c>
      <c r="AU1806" s="185" t="s">
        <v>86</v>
      </c>
      <c r="AV1806" s="15" t="s">
        <v>80</v>
      </c>
      <c r="AW1806" s="15" t="s">
        <v>30</v>
      </c>
      <c r="AX1806" s="15" t="s">
        <v>73</v>
      </c>
      <c r="AY1806" s="185" t="s">
        <v>199</v>
      </c>
    </row>
    <row r="1807" spans="2:65" s="12" customFormat="1" ht="12">
      <c r="B1807" s="151"/>
      <c r="D1807" s="152" t="s">
        <v>207</v>
      </c>
      <c r="E1807" s="153" t="s">
        <v>1</v>
      </c>
      <c r="F1807" s="154" t="s">
        <v>665</v>
      </c>
      <c r="H1807" s="155">
        <v>17.05</v>
      </c>
      <c r="I1807" s="156"/>
      <c r="L1807" s="151"/>
      <c r="M1807" s="157"/>
      <c r="T1807" s="158"/>
      <c r="AT1807" s="153" t="s">
        <v>207</v>
      </c>
      <c r="AU1807" s="153" t="s">
        <v>86</v>
      </c>
      <c r="AV1807" s="12" t="s">
        <v>86</v>
      </c>
      <c r="AW1807" s="12" t="s">
        <v>30</v>
      </c>
      <c r="AX1807" s="12" t="s">
        <v>73</v>
      </c>
      <c r="AY1807" s="153" t="s">
        <v>199</v>
      </c>
    </row>
    <row r="1808" spans="2:65" s="12" customFormat="1" ht="12">
      <c r="B1808" s="151"/>
      <c r="D1808" s="152" t="s">
        <v>207</v>
      </c>
      <c r="E1808" s="153" t="s">
        <v>1</v>
      </c>
      <c r="F1808" s="154" t="s">
        <v>666</v>
      </c>
      <c r="H1808" s="155">
        <v>-1.9</v>
      </c>
      <c r="I1808" s="156"/>
      <c r="L1808" s="151"/>
      <c r="M1808" s="157"/>
      <c r="T1808" s="158"/>
      <c r="AT1808" s="153" t="s">
        <v>207</v>
      </c>
      <c r="AU1808" s="153" t="s">
        <v>86</v>
      </c>
      <c r="AV1808" s="12" t="s">
        <v>86</v>
      </c>
      <c r="AW1808" s="12" t="s">
        <v>30</v>
      </c>
      <c r="AX1808" s="12" t="s">
        <v>73</v>
      </c>
      <c r="AY1808" s="153" t="s">
        <v>199</v>
      </c>
    </row>
    <row r="1809" spans="2:65" s="13" customFormat="1" ht="12">
      <c r="B1809" s="159"/>
      <c r="D1809" s="152" t="s">
        <v>207</v>
      </c>
      <c r="E1809" s="160" t="s">
        <v>1</v>
      </c>
      <c r="F1809" s="161" t="s">
        <v>209</v>
      </c>
      <c r="H1809" s="162">
        <v>45.74</v>
      </c>
      <c r="I1809" s="163"/>
      <c r="L1809" s="159"/>
      <c r="M1809" s="164"/>
      <c r="T1809" s="165"/>
      <c r="AT1809" s="160" t="s">
        <v>207</v>
      </c>
      <c r="AU1809" s="160" t="s">
        <v>86</v>
      </c>
      <c r="AV1809" s="13" t="s">
        <v>205</v>
      </c>
      <c r="AW1809" s="13" t="s">
        <v>30</v>
      </c>
      <c r="AX1809" s="13" t="s">
        <v>80</v>
      </c>
      <c r="AY1809" s="160" t="s">
        <v>199</v>
      </c>
    </row>
    <row r="1810" spans="2:65" s="1" customFormat="1" ht="24.25" customHeight="1">
      <c r="B1810" s="32"/>
      <c r="C1810" s="173" t="s">
        <v>2664</v>
      </c>
      <c r="D1810" s="173" t="s">
        <v>288</v>
      </c>
      <c r="E1810" s="174" t="s">
        <v>2679</v>
      </c>
      <c r="F1810" s="175" t="s">
        <v>2680</v>
      </c>
      <c r="G1810" s="176" t="s">
        <v>264</v>
      </c>
      <c r="H1810" s="177">
        <v>50.314</v>
      </c>
      <c r="I1810" s="178"/>
      <c r="J1810" s="179">
        <f>ROUND(I1810*H1810,2)</f>
        <v>0</v>
      </c>
      <c r="K1810" s="180"/>
      <c r="L1810" s="181"/>
      <c r="M1810" s="182" t="s">
        <v>1</v>
      </c>
      <c r="N1810" s="183" t="s">
        <v>39</v>
      </c>
      <c r="P1810" s="147">
        <f>O1810*H1810</f>
        <v>0</v>
      </c>
      <c r="Q1810" s="147">
        <v>1.98E-3</v>
      </c>
      <c r="R1810" s="147">
        <f>Q1810*H1810</f>
        <v>9.9621719999999997E-2</v>
      </c>
      <c r="S1810" s="147">
        <v>0</v>
      </c>
      <c r="T1810" s="148">
        <f>S1810*H1810</f>
        <v>0</v>
      </c>
      <c r="AR1810" s="149" t="s">
        <v>384</v>
      </c>
      <c r="AT1810" s="149" t="s">
        <v>288</v>
      </c>
      <c r="AU1810" s="149" t="s">
        <v>86</v>
      </c>
      <c r="AY1810" s="17" t="s">
        <v>199</v>
      </c>
      <c r="BE1810" s="150">
        <f>IF(N1810="základní",J1810,0)</f>
        <v>0</v>
      </c>
      <c r="BF1810" s="150">
        <f>IF(N1810="snížená",J1810,0)</f>
        <v>0</v>
      </c>
      <c r="BG1810" s="150">
        <f>IF(N1810="zákl. přenesená",J1810,0)</f>
        <v>0</v>
      </c>
      <c r="BH1810" s="150">
        <f>IF(N1810="sníž. přenesená",J1810,0)</f>
        <v>0</v>
      </c>
      <c r="BI1810" s="150">
        <f>IF(N1810="nulová",J1810,0)</f>
        <v>0</v>
      </c>
      <c r="BJ1810" s="17" t="s">
        <v>86</v>
      </c>
      <c r="BK1810" s="150">
        <f>ROUND(I1810*H1810,2)</f>
        <v>0</v>
      </c>
      <c r="BL1810" s="17" t="s">
        <v>298</v>
      </c>
      <c r="BM1810" s="149" t="s">
        <v>3876</v>
      </c>
    </row>
    <row r="1811" spans="2:65" s="12" customFormat="1" ht="12">
      <c r="B1811" s="151"/>
      <c r="D1811" s="152" t="s">
        <v>207</v>
      </c>
      <c r="E1811" s="153" t="s">
        <v>1</v>
      </c>
      <c r="F1811" s="154" t="s">
        <v>2682</v>
      </c>
      <c r="H1811" s="155">
        <v>50.314</v>
      </c>
      <c r="I1811" s="156"/>
      <c r="L1811" s="151"/>
      <c r="M1811" s="157"/>
      <c r="T1811" s="158"/>
      <c r="AT1811" s="153" t="s">
        <v>207</v>
      </c>
      <c r="AU1811" s="153" t="s">
        <v>86</v>
      </c>
      <c r="AV1811" s="12" t="s">
        <v>86</v>
      </c>
      <c r="AW1811" s="12" t="s">
        <v>30</v>
      </c>
      <c r="AX1811" s="12" t="s">
        <v>73</v>
      </c>
      <c r="AY1811" s="153" t="s">
        <v>199</v>
      </c>
    </row>
    <row r="1812" spans="2:65" s="13" customFormat="1" ht="12">
      <c r="B1812" s="159"/>
      <c r="D1812" s="152" t="s">
        <v>207</v>
      </c>
      <c r="E1812" s="160" t="s">
        <v>1</v>
      </c>
      <c r="F1812" s="161" t="s">
        <v>209</v>
      </c>
      <c r="H1812" s="162">
        <v>50.314</v>
      </c>
      <c r="I1812" s="163"/>
      <c r="L1812" s="159"/>
      <c r="M1812" s="164"/>
      <c r="T1812" s="165"/>
      <c r="AT1812" s="160" t="s">
        <v>207</v>
      </c>
      <c r="AU1812" s="160" t="s">
        <v>86</v>
      </c>
      <c r="AV1812" s="13" t="s">
        <v>205</v>
      </c>
      <c r="AW1812" s="13" t="s">
        <v>30</v>
      </c>
      <c r="AX1812" s="13" t="s">
        <v>80</v>
      </c>
      <c r="AY1812" s="160" t="s">
        <v>199</v>
      </c>
    </row>
    <row r="1813" spans="2:65" s="1" customFormat="1" ht="33" customHeight="1">
      <c r="B1813" s="32"/>
      <c r="C1813" s="137" t="s">
        <v>2732</v>
      </c>
      <c r="D1813" s="137" t="s">
        <v>201</v>
      </c>
      <c r="E1813" s="138" t="s">
        <v>2684</v>
      </c>
      <c r="F1813" s="139" t="s">
        <v>2685</v>
      </c>
      <c r="G1813" s="140" t="s">
        <v>204</v>
      </c>
      <c r="H1813" s="141">
        <v>13.77</v>
      </c>
      <c r="I1813" s="142"/>
      <c r="J1813" s="143">
        <f>ROUND(I1813*H1813,2)</f>
        <v>0</v>
      </c>
      <c r="K1813" s="144"/>
      <c r="L1813" s="32"/>
      <c r="M1813" s="145" t="s">
        <v>1</v>
      </c>
      <c r="N1813" s="146" t="s">
        <v>39</v>
      </c>
      <c r="P1813" s="147">
        <f>O1813*H1813</f>
        <v>0</v>
      </c>
      <c r="Q1813" s="147">
        <v>9.0299999999999998E-3</v>
      </c>
      <c r="R1813" s="147">
        <f>Q1813*H1813</f>
        <v>0.1243431</v>
      </c>
      <c r="S1813" s="147">
        <v>0</v>
      </c>
      <c r="T1813" s="148">
        <f>S1813*H1813</f>
        <v>0</v>
      </c>
      <c r="AR1813" s="149" t="s">
        <v>298</v>
      </c>
      <c r="AT1813" s="149" t="s">
        <v>201</v>
      </c>
      <c r="AU1813" s="149" t="s">
        <v>86</v>
      </c>
      <c r="AY1813" s="17" t="s">
        <v>199</v>
      </c>
      <c r="BE1813" s="150">
        <f>IF(N1813="základní",J1813,0)</f>
        <v>0</v>
      </c>
      <c r="BF1813" s="150">
        <f>IF(N1813="snížená",J1813,0)</f>
        <v>0</v>
      </c>
      <c r="BG1813" s="150">
        <f>IF(N1813="zákl. přenesená",J1813,0)</f>
        <v>0</v>
      </c>
      <c r="BH1813" s="150">
        <f>IF(N1813="sníž. přenesená",J1813,0)</f>
        <v>0</v>
      </c>
      <c r="BI1813" s="150">
        <f>IF(N1813="nulová",J1813,0)</f>
        <v>0</v>
      </c>
      <c r="BJ1813" s="17" t="s">
        <v>86</v>
      </c>
      <c r="BK1813" s="150">
        <f>ROUND(I1813*H1813,2)</f>
        <v>0</v>
      </c>
      <c r="BL1813" s="17" t="s">
        <v>298</v>
      </c>
      <c r="BM1813" s="149" t="s">
        <v>3877</v>
      </c>
    </row>
    <row r="1814" spans="2:65" s="12" customFormat="1" ht="12">
      <c r="B1814" s="151"/>
      <c r="D1814" s="152" t="s">
        <v>207</v>
      </c>
      <c r="E1814" s="153" t="s">
        <v>1</v>
      </c>
      <c r="F1814" s="154" t="s">
        <v>2687</v>
      </c>
      <c r="H1814" s="155">
        <v>13.77</v>
      </c>
      <c r="I1814" s="156"/>
      <c r="L1814" s="151"/>
      <c r="M1814" s="157"/>
      <c r="T1814" s="158"/>
      <c r="AT1814" s="153" t="s">
        <v>207</v>
      </c>
      <c r="AU1814" s="153" t="s">
        <v>86</v>
      </c>
      <c r="AV1814" s="12" t="s">
        <v>86</v>
      </c>
      <c r="AW1814" s="12" t="s">
        <v>30</v>
      </c>
      <c r="AX1814" s="12" t="s">
        <v>73</v>
      </c>
      <c r="AY1814" s="153" t="s">
        <v>199</v>
      </c>
    </row>
    <row r="1815" spans="2:65" s="13" customFormat="1" ht="12">
      <c r="B1815" s="159"/>
      <c r="D1815" s="152" t="s">
        <v>207</v>
      </c>
      <c r="E1815" s="160" t="s">
        <v>1</v>
      </c>
      <c r="F1815" s="161" t="s">
        <v>209</v>
      </c>
      <c r="H1815" s="162">
        <v>13.77</v>
      </c>
      <c r="I1815" s="163"/>
      <c r="L1815" s="159"/>
      <c r="M1815" s="164"/>
      <c r="T1815" s="165"/>
      <c r="AT1815" s="160" t="s">
        <v>207</v>
      </c>
      <c r="AU1815" s="160" t="s">
        <v>86</v>
      </c>
      <c r="AV1815" s="13" t="s">
        <v>205</v>
      </c>
      <c r="AW1815" s="13" t="s">
        <v>30</v>
      </c>
      <c r="AX1815" s="13" t="s">
        <v>80</v>
      </c>
      <c r="AY1815" s="160" t="s">
        <v>199</v>
      </c>
    </row>
    <row r="1816" spans="2:65" s="1" customFormat="1" ht="33" customHeight="1">
      <c r="B1816" s="32"/>
      <c r="C1816" s="173" t="s">
        <v>2875</v>
      </c>
      <c r="D1816" s="173" t="s">
        <v>288</v>
      </c>
      <c r="E1816" s="174" t="s">
        <v>2689</v>
      </c>
      <c r="F1816" s="175" t="s">
        <v>2690</v>
      </c>
      <c r="G1816" s="176" t="s">
        <v>204</v>
      </c>
      <c r="H1816" s="177">
        <v>15.836</v>
      </c>
      <c r="I1816" s="178"/>
      <c r="J1816" s="179">
        <f>ROUND(I1816*H1816,2)</f>
        <v>0</v>
      </c>
      <c r="K1816" s="180"/>
      <c r="L1816" s="181"/>
      <c r="M1816" s="182" t="s">
        <v>1</v>
      </c>
      <c r="N1816" s="183" t="s">
        <v>39</v>
      </c>
      <c r="P1816" s="147">
        <f>O1816*H1816</f>
        <v>0</v>
      </c>
      <c r="Q1816" s="147">
        <v>2.1999999999999999E-2</v>
      </c>
      <c r="R1816" s="147">
        <f>Q1816*H1816</f>
        <v>0.34839199999999998</v>
      </c>
      <c r="S1816" s="147">
        <v>0</v>
      </c>
      <c r="T1816" s="148">
        <f>S1816*H1816</f>
        <v>0</v>
      </c>
      <c r="AR1816" s="149" t="s">
        <v>384</v>
      </c>
      <c r="AT1816" s="149" t="s">
        <v>288</v>
      </c>
      <c r="AU1816" s="149" t="s">
        <v>86</v>
      </c>
      <c r="AY1816" s="17" t="s">
        <v>199</v>
      </c>
      <c r="BE1816" s="150">
        <f>IF(N1816="základní",J1816,0)</f>
        <v>0</v>
      </c>
      <c r="BF1816" s="150">
        <f>IF(N1816="snížená",J1816,0)</f>
        <v>0</v>
      </c>
      <c r="BG1816" s="150">
        <f>IF(N1816="zákl. přenesená",J1816,0)</f>
        <v>0</v>
      </c>
      <c r="BH1816" s="150">
        <f>IF(N1816="sníž. přenesená",J1816,0)</f>
        <v>0</v>
      </c>
      <c r="BI1816" s="150">
        <f>IF(N1816="nulová",J1816,0)</f>
        <v>0</v>
      </c>
      <c r="BJ1816" s="17" t="s">
        <v>86</v>
      </c>
      <c r="BK1816" s="150">
        <f>ROUND(I1816*H1816,2)</f>
        <v>0</v>
      </c>
      <c r="BL1816" s="17" t="s">
        <v>298</v>
      </c>
      <c r="BM1816" s="149" t="s">
        <v>3878</v>
      </c>
    </row>
    <row r="1817" spans="2:65" s="12" customFormat="1" ht="12">
      <c r="B1817" s="151"/>
      <c r="D1817" s="152" t="s">
        <v>207</v>
      </c>
      <c r="F1817" s="154" t="s">
        <v>2692</v>
      </c>
      <c r="H1817" s="155">
        <v>15.836</v>
      </c>
      <c r="I1817" s="156"/>
      <c r="L1817" s="151"/>
      <c r="M1817" s="157"/>
      <c r="T1817" s="158"/>
      <c r="AT1817" s="153" t="s">
        <v>207</v>
      </c>
      <c r="AU1817" s="153" t="s">
        <v>86</v>
      </c>
      <c r="AV1817" s="12" t="s">
        <v>86</v>
      </c>
      <c r="AW1817" s="12" t="s">
        <v>4</v>
      </c>
      <c r="AX1817" s="12" t="s">
        <v>80</v>
      </c>
      <c r="AY1817" s="153" t="s">
        <v>199</v>
      </c>
    </row>
    <row r="1818" spans="2:65" s="1" customFormat="1" ht="33" customHeight="1">
      <c r="B1818" s="32"/>
      <c r="C1818" s="137" t="s">
        <v>2670</v>
      </c>
      <c r="D1818" s="137" t="s">
        <v>201</v>
      </c>
      <c r="E1818" s="138" t="s">
        <v>2694</v>
      </c>
      <c r="F1818" s="139" t="s">
        <v>2695</v>
      </c>
      <c r="G1818" s="140" t="s">
        <v>204</v>
      </c>
      <c r="H1818" s="141">
        <v>93.95</v>
      </c>
      <c r="I1818" s="142"/>
      <c r="J1818" s="143">
        <f>ROUND(I1818*H1818,2)</f>
        <v>0</v>
      </c>
      <c r="K1818" s="144"/>
      <c r="L1818" s="32"/>
      <c r="M1818" s="145" t="s">
        <v>1</v>
      </c>
      <c r="N1818" s="146" t="s">
        <v>39</v>
      </c>
      <c r="P1818" s="147">
        <f>O1818*H1818</f>
        <v>0</v>
      </c>
      <c r="Q1818" s="147">
        <v>6.0000000000000001E-3</v>
      </c>
      <c r="R1818" s="147">
        <f>Q1818*H1818</f>
        <v>0.56369999999999998</v>
      </c>
      <c r="S1818" s="147">
        <v>0</v>
      </c>
      <c r="T1818" s="148">
        <f>S1818*H1818</f>
        <v>0</v>
      </c>
      <c r="AR1818" s="149" t="s">
        <v>298</v>
      </c>
      <c r="AT1818" s="149" t="s">
        <v>201</v>
      </c>
      <c r="AU1818" s="149" t="s">
        <v>86</v>
      </c>
      <c r="AY1818" s="17" t="s">
        <v>199</v>
      </c>
      <c r="BE1818" s="150">
        <f>IF(N1818="základní",J1818,0)</f>
        <v>0</v>
      </c>
      <c r="BF1818" s="150">
        <f>IF(N1818="snížená",J1818,0)</f>
        <v>0</v>
      </c>
      <c r="BG1818" s="150">
        <f>IF(N1818="zákl. přenesená",J1818,0)</f>
        <v>0</v>
      </c>
      <c r="BH1818" s="150">
        <f>IF(N1818="sníž. přenesená",J1818,0)</f>
        <v>0</v>
      </c>
      <c r="BI1818" s="150">
        <f>IF(N1818="nulová",J1818,0)</f>
        <v>0</v>
      </c>
      <c r="BJ1818" s="17" t="s">
        <v>86</v>
      </c>
      <c r="BK1818" s="150">
        <f>ROUND(I1818*H1818,2)</f>
        <v>0</v>
      </c>
      <c r="BL1818" s="17" t="s">
        <v>298</v>
      </c>
      <c r="BM1818" s="149" t="s">
        <v>3879</v>
      </c>
    </row>
    <row r="1819" spans="2:65" s="12" customFormat="1" ht="12">
      <c r="B1819" s="151"/>
      <c r="D1819" s="152" t="s">
        <v>207</v>
      </c>
      <c r="E1819" s="153" t="s">
        <v>1</v>
      </c>
      <c r="F1819" s="154" t="s">
        <v>849</v>
      </c>
      <c r="H1819" s="155">
        <v>9.7200000000000006</v>
      </c>
      <c r="I1819" s="156"/>
      <c r="L1819" s="151"/>
      <c r="M1819" s="157"/>
      <c r="T1819" s="158"/>
      <c r="AT1819" s="153" t="s">
        <v>207</v>
      </c>
      <c r="AU1819" s="153" t="s">
        <v>86</v>
      </c>
      <c r="AV1819" s="12" t="s">
        <v>86</v>
      </c>
      <c r="AW1819" s="12" t="s">
        <v>30</v>
      </c>
      <c r="AX1819" s="12" t="s">
        <v>73</v>
      </c>
      <c r="AY1819" s="153" t="s">
        <v>199</v>
      </c>
    </row>
    <row r="1820" spans="2:65" s="12" customFormat="1" ht="12">
      <c r="B1820" s="151"/>
      <c r="D1820" s="152" t="s">
        <v>207</v>
      </c>
      <c r="E1820" s="153" t="s">
        <v>1</v>
      </c>
      <c r="F1820" s="154" t="s">
        <v>850</v>
      </c>
      <c r="H1820" s="155">
        <v>2.36</v>
      </c>
      <c r="I1820" s="156"/>
      <c r="L1820" s="151"/>
      <c r="M1820" s="157"/>
      <c r="T1820" s="158"/>
      <c r="AT1820" s="153" t="s">
        <v>207</v>
      </c>
      <c r="AU1820" s="153" t="s">
        <v>86</v>
      </c>
      <c r="AV1820" s="12" t="s">
        <v>86</v>
      </c>
      <c r="AW1820" s="12" t="s">
        <v>30</v>
      </c>
      <c r="AX1820" s="12" t="s">
        <v>73</v>
      </c>
      <c r="AY1820" s="153" t="s">
        <v>199</v>
      </c>
    </row>
    <row r="1821" spans="2:65" s="12" customFormat="1" ht="12">
      <c r="B1821" s="151"/>
      <c r="D1821" s="152" t="s">
        <v>207</v>
      </c>
      <c r="E1821" s="153" t="s">
        <v>1</v>
      </c>
      <c r="F1821" s="154" t="s">
        <v>851</v>
      </c>
      <c r="H1821" s="155">
        <v>8.4600000000000009</v>
      </c>
      <c r="I1821" s="156"/>
      <c r="L1821" s="151"/>
      <c r="M1821" s="157"/>
      <c r="T1821" s="158"/>
      <c r="AT1821" s="153" t="s">
        <v>207</v>
      </c>
      <c r="AU1821" s="153" t="s">
        <v>86</v>
      </c>
      <c r="AV1821" s="12" t="s">
        <v>86</v>
      </c>
      <c r="AW1821" s="12" t="s">
        <v>30</v>
      </c>
      <c r="AX1821" s="12" t="s">
        <v>73</v>
      </c>
      <c r="AY1821" s="153" t="s">
        <v>199</v>
      </c>
    </row>
    <row r="1822" spans="2:65" s="12" customFormat="1" ht="12">
      <c r="B1822" s="151"/>
      <c r="D1822" s="152" t="s">
        <v>207</v>
      </c>
      <c r="E1822" s="153" t="s">
        <v>1</v>
      </c>
      <c r="F1822" s="154" t="s">
        <v>853</v>
      </c>
      <c r="H1822" s="155">
        <v>6.57</v>
      </c>
      <c r="I1822" s="156"/>
      <c r="L1822" s="151"/>
      <c r="M1822" s="157"/>
      <c r="T1822" s="158"/>
      <c r="AT1822" s="153" t="s">
        <v>207</v>
      </c>
      <c r="AU1822" s="153" t="s">
        <v>86</v>
      </c>
      <c r="AV1822" s="12" t="s">
        <v>86</v>
      </c>
      <c r="AW1822" s="12" t="s">
        <v>30</v>
      </c>
      <c r="AX1822" s="12" t="s">
        <v>73</v>
      </c>
      <c r="AY1822" s="153" t="s">
        <v>199</v>
      </c>
    </row>
    <row r="1823" spans="2:65" s="12" customFormat="1" ht="12">
      <c r="B1823" s="151"/>
      <c r="D1823" s="152" t="s">
        <v>207</v>
      </c>
      <c r="E1823" s="153" t="s">
        <v>1</v>
      </c>
      <c r="F1823" s="154" t="s">
        <v>854</v>
      </c>
      <c r="H1823" s="155">
        <v>6.74</v>
      </c>
      <c r="I1823" s="156"/>
      <c r="L1823" s="151"/>
      <c r="M1823" s="157"/>
      <c r="T1823" s="158"/>
      <c r="AT1823" s="153" t="s">
        <v>207</v>
      </c>
      <c r="AU1823" s="153" t="s">
        <v>86</v>
      </c>
      <c r="AV1823" s="12" t="s">
        <v>86</v>
      </c>
      <c r="AW1823" s="12" t="s">
        <v>30</v>
      </c>
      <c r="AX1823" s="12" t="s">
        <v>73</v>
      </c>
      <c r="AY1823" s="153" t="s">
        <v>199</v>
      </c>
    </row>
    <row r="1824" spans="2:65" s="12" customFormat="1" ht="12">
      <c r="B1824" s="151"/>
      <c r="D1824" s="152" t="s">
        <v>207</v>
      </c>
      <c r="E1824" s="153" t="s">
        <v>1</v>
      </c>
      <c r="F1824" s="154" t="s">
        <v>857</v>
      </c>
      <c r="H1824" s="155">
        <v>6.74</v>
      </c>
      <c r="I1824" s="156"/>
      <c r="L1824" s="151"/>
      <c r="M1824" s="157"/>
      <c r="T1824" s="158"/>
      <c r="AT1824" s="153" t="s">
        <v>207</v>
      </c>
      <c r="AU1824" s="153" t="s">
        <v>86</v>
      </c>
      <c r="AV1824" s="12" t="s">
        <v>86</v>
      </c>
      <c r="AW1824" s="12" t="s">
        <v>30</v>
      </c>
      <c r="AX1824" s="12" t="s">
        <v>73</v>
      </c>
      <c r="AY1824" s="153" t="s">
        <v>199</v>
      </c>
    </row>
    <row r="1825" spans="2:65" s="12" customFormat="1" ht="12">
      <c r="B1825" s="151"/>
      <c r="D1825" s="152" t="s">
        <v>207</v>
      </c>
      <c r="E1825" s="153" t="s">
        <v>1</v>
      </c>
      <c r="F1825" s="154" t="s">
        <v>858</v>
      </c>
      <c r="H1825" s="155">
        <v>6.74</v>
      </c>
      <c r="I1825" s="156"/>
      <c r="L1825" s="151"/>
      <c r="M1825" s="157"/>
      <c r="T1825" s="158"/>
      <c r="AT1825" s="153" t="s">
        <v>207</v>
      </c>
      <c r="AU1825" s="153" t="s">
        <v>86</v>
      </c>
      <c r="AV1825" s="12" t="s">
        <v>86</v>
      </c>
      <c r="AW1825" s="12" t="s">
        <v>30</v>
      </c>
      <c r="AX1825" s="12" t="s">
        <v>73</v>
      </c>
      <c r="AY1825" s="153" t="s">
        <v>199</v>
      </c>
    </row>
    <row r="1826" spans="2:65" s="12" customFormat="1" ht="12">
      <c r="B1826" s="151"/>
      <c r="D1826" s="152" t="s">
        <v>207</v>
      </c>
      <c r="E1826" s="153" t="s">
        <v>1</v>
      </c>
      <c r="F1826" s="154" t="s">
        <v>861</v>
      </c>
      <c r="H1826" s="155">
        <v>17.23</v>
      </c>
      <c r="I1826" s="156"/>
      <c r="L1826" s="151"/>
      <c r="M1826" s="157"/>
      <c r="T1826" s="158"/>
      <c r="AT1826" s="153" t="s">
        <v>207</v>
      </c>
      <c r="AU1826" s="153" t="s">
        <v>86</v>
      </c>
      <c r="AV1826" s="12" t="s">
        <v>86</v>
      </c>
      <c r="AW1826" s="12" t="s">
        <v>30</v>
      </c>
      <c r="AX1826" s="12" t="s">
        <v>73</v>
      </c>
      <c r="AY1826" s="153" t="s">
        <v>199</v>
      </c>
    </row>
    <row r="1827" spans="2:65" s="12" customFormat="1" ht="12">
      <c r="B1827" s="151"/>
      <c r="D1827" s="152" t="s">
        <v>207</v>
      </c>
      <c r="E1827" s="153" t="s">
        <v>1</v>
      </c>
      <c r="F1827" s="154" t="s">
        <v>862</v>
      </c>
      <c r="H1827" s="155">
        <v>6.74</v>
      </c>
      <c r="I1827" s="156"/>
      <c r="L1827" s="151"/>
      <c r="M1827" s="157"/>
      <c r="T1827" s="158"/>
      <c r="AT1827" s="153" t="s">
        <v>207</v>
      </c>
      <c r="AU1827" s="153" t="s">
        <v>86</v>
      </c>
      <c r="AV1827" s="12" t="s">
        <v>86</v>
      </c>
      <c r="AW1827" s="12" t="s">
        <v>30</v>
      </c>
      <c r="AX1827" s="12" t="s">
        <v>73</v>
      </c>
      <c r="AY1827" s="153" t="s">
        <v>199</v>
      </c>
    </row>
    <row r="1828" spans="2:65" s="12" customFormat="1" ht="12">
      <c r="B1828" s="151"/>
      <c r="D1828" s="152" t="s">
        <v>207</v>
      </c>
      <c r="E1828" s="153" t="s">
        <v>1</v>
      </c>
      <c r="F1828" s="154" t="s">
        <v>863</v>
      </c>
      <c r="H1828" s="155">
        <v>6.74</v>
      </c>
      <c r="I1828" s="156"/>
      <c r="L1828" s="151"/>
      <c r="M1828" s="157"/>
      <c r="T1828" s="158"/>
      <c r="AT1828" s="153" t="s">
        <v>207</v>
      </c>
      <c r="AU1828" s="153" t="s">
        <v>86</v>
      </c>
      <c r="AV1828" s="12" t="s">
        <v>86</v>
      </c>
      <c r="AW1828" s="12" t="s">
        <v>30</v>
      </c>
      <c r="AX1828" s="12" t="s">
        <v>73</v>
      </c>
      <c r="AY1828" s="153" t="s">
        <v>199</v>
      </c>
    </row>
    <row r="1829" spans="2:65" s="12" customFormat="1" ht="12">
      <c r="B1829" s="151"/>
      <c r="D1829" s="152" t="s">
        <v>207</v>
      </c>
      <c r="E1829" s="153" t="s">
        <v>1</v>
      </c>
      <c r="F1829" s="154" t="s">
        <v>866</v>
      </c>
      <c r="H1829" s="155">
        <v>7.83</v>
      </c>
      <c r="I1829" s="156"/>
      <c r="L1829" s="151"/>
      <c r="M1829" s="157"/>
      <c r="T1829" s="158"/>
      <c r="AT1829" s="153" t="s">
        <v>207</v>
      </c>
      <c r="AU1829" s="153" t="s">
        <v>86</v>
      </c>
      <c r="AV1829" s="12" t="s">
        <v>86</v>
      </c>
      <c r="AW1829" s="12" t="s">
        <v>30</v>
      </c>
      <c r="AX1829" s="12" t="s">
        <v>73</v>
      </c>
      <c r="AY1829" s="153" t="s">
        <v>199</v>
      </c>
    </row>
    <row r="1830" spans="2:65" s="12" customFormat="1" ht="12">
      <c r="B1830" s="151"/>
      <c r="D1830" s="152" t="s">
        <v>207</v>
      </c>
      <c r="E1830" s="153" t="s">
        <v>1</v>
      </c>
      <c r="F1830" s="154" t="s">
        <v>867</v>
      </c>
      <c r="H1830" s="155">
        <v>2.37</v>
      </c>
      <c r="I1830" s="156"/>
      <c r="L1830" s="151"/>
      <c r="M1830" s="157"/>
      <c r="T1830" s="158"/>
      <c r="AT1830" s="153" t="s">
        <v>207</v>
      </c>
      <c r="AU1830" s="153" t="s">
        <v>86</v>
      </c>
      <c r="AV1830" s="12" t="s">
        <v>86</v>
      </c>
      <c r="AW1830" s="12" t="s">
        <v>30</v>
      </c>
      <c r="AX1830" s="12" t="s">
        <v>73</v>
      </c>
      <c r="AY1830" s="153" t="s">
        <v>199</v>
      </c>
    </row>
    <row r="1831" spans="2:65" s="12" customFormat="1" ht="12">
      <c r="B1831" s="151"/>
      <c r="D1831" s="152" t="s">
        <v>207</v>
      </c>
      <c r="E1831" s="153" t="s">
        <v>1</v>
      </c>
      <c r="F1831" s="154" t="s">
        <v>868</v>
      </c>
      <c r="H1831" s="155">
        <v>5.71</v>
      </c>
      <c r="I1831" s="156"/>
      <c r="L1831" s="151"/>
      <c r="M1831" s="157"/>
      <c r="T1831" s="158"/>
      <c r="AT1831" s="153" t="s">
        <v>207</v>
      </c>
      <c r="AU1831" s="153" t="s">
        <v>86</v>
      </c>
      <c r="AV1831" s="12" t="s">
        <v>86</v>
      </c>
      <c r="AW1831" s="12" t="s">
        <v>30</v>
      </c>
      <c r="AX1831" s="12" t="s">
        <v>73</v>
      </c>
      <c r="AY1831" s="153" t="s">
        <v>199</v>
      </c>
    </row>
    <row r="1832" spans="2:65" s="13" customFormat="1" ht="12">
      <c r="B1832" s="159"/>
      <c r="D1832" s="152" t="s">
        <v>207</v>
      </c>
      <c r="E1832" s="160" t="s">
        <v>1</v>
      </c>
      <c r="F1832" s="161" t="s">
        <v>209</v>
      </c>
      <c r="H1832" s="162">
        <v>93.949999999999989</v>
      </c>
      <c r="I1832" s="163"/>
      <c r="L1832" s="159"/>
      <c r="M1832" s="164"/>
      <c r="T1832" s="165"/>
      <c r="AT1832" s="160" t="s">
        <v>207</v>
      </c>
      <c r="AU1832" s="160" t="s">
        <v>86</v>
      </c>
      <c r="AV1832" s="13" t="s">
        <v>205</v>
      </c>
      <c r="AW1832" s="13" t="s">
        <v>30</v>
      </c>
      <c r="AX1832" s="13" t="s">
        <v>80</v>
      </c>
      <c r="AY1832" s="160" t="s">
        <v>199</v>
      </c>
    </row>
    <row r="1833" spans="2:65" s="1" customFormat="1" ht="24.25" customHeight="1">
      <c r="B1833" s="32"/>
      <c r="C1833" s="173" t="s">
        <v>2674</v>
      </c>
      <c r="D1833" s="173" t="s">
        <v>288</v>
      </c>
      <c r="E1833" s="174" t="s">
        <v>2698</v>
      </c>
      <c r="F1833" s="175" t="s">
        <v>2699</v>
      </c>
      <c r="G1833" s="176" t="s">
        <v>204</v>
      </c>
      <c r="H1833" s="177">
        <v>108.04300000000001</v>
      </c>
      <c r="I1833" s="178"/>
      <c r="J1833" s="179">
        <f>ROUND(I1833*H1833,2)</f>
        <v>0</v>
      </c>
      <c r="K1833" s="180"/>
      <c r="L1833" s="181"/>
      <c r="M1833" s="182" t="s">
        <v>1</v>
      </c>
      <c r="N1833" s="183" t="s">
        <v>39</v>
      </c>
      <c r="P1833" s="147">
        <f>O1833*H1833</f>
        <v>0</v>
      </c>
      <c r="Q1833" s="147">
        <v>2.1999999999999999E-2</v>
      </c>
      <c r="R1833" s="147">
        <f>Q1833*H1833</f>
        <v>2.3769459999999998</v>
      </c>
      <c r="S1833" s="147">
        <v>0</v>
      </c>
      <c r="T1833" s="148">
        <f>S1833*H1833</f>
        <v>0</v>
      </c>
      <c r="AR1833" s="149" t="s">
        <v>384</v>
      </c>
      <c r="AT1833" s="149" t="s">
        <v>288</v>
      </c>
      <c r="AU1833" s="149" t="s">
        <v>86</v>
      </c>
      <c r="AY1833" s="17" t="s">
        <v>199</v>
      </c>
      <c r="BE1833" s="150">
        <f>IF(N1833="základní",J1833,0)</f>
        <v>0</v>
      </c>
      <c r="BF1833" s="150">
        <f>IF(N1833="snížená",J1833,0)</f>
        <v>0</v>
      </c>
      <c r="BG1833" s="150">
        <f>IF(N1833="zákl. přenesená",J1833,0)</f>
        <v>0</v>
      </c>
      <c r="BH1833" s="150">
        <f>IF(N1833="sníž. přenesená",J1833,0)</f>
        <v>0</v>
      </c>
      <c r="BI1833" s="150">
        <f>IF(N1833="nulová",J1833,0)</f>
        <v>0</v>
      </c>
      <c r="BJ1833" s="17" t="s">
        <v>86</v>
      </c>
      <c r="BK1833" s="150">
        <f>ROUND(I1833*H1833,2)</f>
        <v>0</v>
      </c>
      <c r="BL1833" s="17" t="s">
        <v>298</v>
      </c>
      <c r="BM1833" s="149" t="s">
        <v>3880</v>
      </c>
    </row>
    <row r="1834" spans="2:65" s="12" customFormat="1" ht="12">
      <c r="B1834" s="151"/>
      <c r="D1834" s="152" t="s">
        <v>207</v>
      </c>
      <c r="E1834" s="153" t="s">
        <v>1</v>
      </c>
      <c r="F1834" s="154" t="s">
        <v>2701</v>
      </c>
      <c r="H1834" s="155">
        <v>108.04300000000001</v>
      </c>
      <c r="I1834" s="156"/>
      <c r="L1834" s="151"/>
      <c r="M1834" s="157"/>
      <c r="T1834" s="158"/>
      <c r="AT1834" s="153" t="s">
        <v>207</v>
      </c>
      <c r="AU1834" s="153" t="s">
        <v>86</v>
      </c>
      <c r="AV1834" s="12" t="s">
        <v>86</v>
      </c>
      <c r="AW1834" s="12" t="s">
        <v>30</v>
      </c>
      <c r="AX1834" s="12" t="s">
        <v>80</v>
      </c>
      <c r="AY1834" s="153" t="s">
        <v>199</v>
      </c>
    </row>
    <row r="1835" spans="2:65" s="1" customFormat="1" ht="24.25" customHeight="1">
      <c r="B1835" s="32"/>
      <c r="C1835" s="137" t="s">
        <v>2678</v>
      </c>
      <c r="D1835" s="137" t="s">
        <v>201</v>
      </c>
      <c r="E1835" s="138" t="s">
        <v>2703</v>
      </c>
      <c r="F1835" s="139" t="s">
        <v>2704</v>
      </c>
      <c r="G1835" s="140" t="s">
        <v>204</v>
      </c>
      <c r="H1835" s="141">
        <v>4.7300000000000004</v>
      </c>
      <c r="I1835" s="142"/>
      <c r="J1835" s="143">
        <f>ROUND(I1835*H1835,2)</f>
        <v>0</v>
      </c>
      <c r="K1835" s="144"/>
      <c r="L1835" s="32"/>
      <c r="M1835" s="145" t="s">
        <v>1</v>
      </c>
      <c r="N1835" s="146" t="s">
        <v>39</v>
      </c>
      <c r="P1835" s="147">
        <f>O1835*H1835</f>
        <v>0</v>
      </c>
      <c r="Q1835" s="147">
        <v>0</v>
      </c>
      <c r="R1835" s="147">
        <f>Q1835*H1835</f>
        <v>0</v>
      </c>
      <c r="S1835" s="147">
        <v>0</v>
      </c>
      <c r="T1835" s="148">
        <f>S1835*H1835</f>
        <v>0</v>
      </c>
      <c r="AR1835" s="149" t="s">
        <v>298</v>
      </c>
      <c r="AT1835" s="149" t="s">
        <v>201</v>
      </c>
      <c r="AU1835" s="149" t="s">
        <v>86</v>
      </c>
      <c r="AY1835" s="17" t="s">
        <v>199</v>
      </c>
      <c r="BE1835" s="150">
        <f>IF(N1835="základní",J1835,0)</f>
        <v>0</v>
      </c>
      <c r="BF1835" s="150">
        <f>IF(N1835="snížená",J1835,0)</f>
        <v>0</v>
      </c>
      <c r="BG1835" s="150">
        <f>IF(N1835="zákl. přenesená",J1835,0)</f>
        <v>0</v>
      </c>
      <c r="BH1835" s="150">
        <f>IF(N1835="sníž. přenesená",J1835,0)</f>
        <v>0</v>
      </c>
      <c r="BI1835" s="150">
        <f>IF(N1835="nulová",J1835,0)</f>
        <v>0</v>
      </c>
      <c r="BJ1835" s="17" t="s">
        <v>86</v>
      </c>
      <c r="BK1835" s="150">
        <f>ROUND(I1835*H1835,2)</f>
        <v>0</v>
      </c>
      <c r="BL1835" s="17" t="s">
        <v>298</v>
      </c>
      <c r="BM1835" s="149" t="s">
        <v>3881</v>
      </c>
    </row>
    <row r="1836" spans="2:65" s="12" customFormat="1" ht="12">
      <c r="B1836" s="151"/>
      <c r="D1836" s="152" t="s">
        <v>207</v>
      </c>
      <c r="E1836" s="153" t="s">
        <v>1</v>
      </c>
      <c r="F1836" s="154" t="s">
        <v>850</v>
      </c>
      <c r="H1836" s="155">
        <v>2.36</v>
      </c>
      <c r="I1836" s="156"/>
      <c r="L1836" s="151"/>
      <c r="M1836" s="157"/>
      <c r="T1836" s="158"/>
      <c r="AT1836" s="153" t="s">
        <v>207</v>
      </c>
      <c r="AU1836" s="153" t="s">
        <v>86</v>
      </c>
      <c r="AV1836" s="12" t="s">
        <v>86</v>
      </c>
      <c r="AW1836" s="12" t="s">
        <v>30</v>
      </c>
      <c r="AX1836" s="12" t="s">
        <v>73</v>
      </c>
      <c r="AY1836" s="153" t="s">
        <v>199</v>
      </c>
    </row>
    <row r="1837" spans="2:65" s="12" customFormat="1" ht="12">
      <c r="B1837" s="151"/>
      <c r="D1837" s="152" t="s">
        <v>207</v>
      </c>
      <c r="E1837" s="153" t="s">
        <v>1</v>
      </c>
      <c r="F1837" s="154" t="s">
        <v>867</v>
      </c>
      <c r="H1837" s="155">
        <v>2.37</v>
      </c>
      <c r="I1837" s="156"/>
      <c r="L1837" s="151"/>
      <c r="M1837" s="157"/>
      <c r="T1837" s="158"/>
      <c r="AT1837" s="153" t="s">
        <v>207</v>
      </c>
      <c r="AU1837" s="153" t="s">
        <v>86</v>
      </c>
      <c r="AV1837" s="12" t="s">
        <v>86</v>
      </c>
      <c r="AW1837" s="12" t="s">
        <v>30</v>
      </c>
      <c r="AX1837" s="12" t="s">
        <v>73</v>
      </c>
      <c r="AY1837" s="153" t="s">
        <v>199</v>
      </c>
    </row>
    <row r="1838" spans="2:65" s="13" customFormat="1" ht="12">
      <c r="B1838" s="159"/>
      <c r="D1838" s="152" t="s">
        <v>207</v>
      </c>
      <c r="E1838" s="160" t="s">
        <v>1</v>
      </c>
      <c r="F1838" s="161" t="s">
        <v>209</v>
      </c>
      <c r="H1838" s="162">
        <v>4.7300000000000004</v>
      </c>
      <c r="I1838" s="163"/>
      <c r="L1838" s="159"/>
      <c r="M1838" s="164"/>
      <c r="T1838" s="165"/>
      <c r="AT1838" s="160" t="s">
        <v>207</v>
      </c>
      <c r="AU1838" s="160" t="s">
        <v>86</v>
      </c>
      <c r="AV1838" s="13" t="s">
        <v>205</v>
      </c>
      <c r="AW1838" s="13" t="s">
        <v>30</v>
      </c>
      <c r="AX1838" s="13" t="s">
        <v>80</v>
      </c>
      <c r="AY1838" s="160" t="s">
        <v>199</v>
      </c>
    </row>
    <row r="1839" spans="2:65" s="1" customFormat="1" ht="24.25" customHeight="1">
      <c r="B1839" s="32"/>
      <c r="C1839" s="137" t="s">
        <v>2693</v>
      </c>
      <c r="D1839" s="137" t="s">
        <v>201</v>
      </c>
      <c r="E1839" s="138" t="s">
        <v>2707</v>
      </c>
      <c r="F1839" s="139" t="s">
        <v>2708</v>
      </c>
      <c r="G1839" s="140" t="s">
        <v>204</v>
      </c>
      <c r="H1839" s="141">
        <v>43.89</v>
      </c>
      <c r="I1839" s="142"/>
      <c r="J1839" s="143">
        <f>ROUND(I1839*H1839,2)</f>
        <v>0</v>
      </c>
      <c r="K1839" s="144"/>
      <c r="L1839" s="32"/>
      <c r="M1839" s="145" t="s">
        <v>1</v>
      </c>
      <c r="N1839" s="146" t="s">
        <v>39</v>
      </c>
      <c r="P1839" s="147">
        <f>O1839*H1839</f>
        <v>0</v>
      </c>
      <c r="Q1839" s="147">
        <v>1.5E-3</v>
      </c>
      <c r="R1839" s="147">
        <f>Q1839*H1839</f>
        <v>6.5835000000000005E-2</v>
      </c>
      <c r="S1839" s="147">
        <v>0</v>
      </c>
      <c r="T1839" s="148">
        <f>S1839*H1839</f>
        <v>0</v>
      </c>
      <c r="AR1839" s="149" t="s">
        <v>298</v>
      </c>
      <c r="AT1839" s="149" t="s">
        <v>201</v>
      </c>
      <c r="AU1839" s="149" t="s">
        <v>86</v>
      </c>
      <c r="AY1839" s="17" t="s">
        <v>199</v>
      </c>
      <c r="BE1839" s="150">
        <f>IF(N1839="základní",J1839,0)</f>
        <v>0</v>
      </c>
      <c r="BF1839" s="150">
        <f>IF(N1839="snížená",J1839,0)</f>
        <v>0</v>
      </c>
      <c r="BG1839" s="150">
        <f>IF(N1839="zákl. přenesená",J1839,0)</f>
        <v>0</v>
      </c>
      <c r="BH1839" s="150">
        <f>IF(N1839="sníž. přenesená",J1839,0)</f>
        <v>0</v>
      </c>
      <c r="BI1839" s="150">
        <f>IF(N1839="nulová",J1839,0)</f>
        <v>0</v>
      </c>
      <c r="BJ1839" s="17" t="s">
        <v>86</v>
      </c>
      <c r="BK1839" s="150">
        <f>ROUND(I1839*H1839,2)</f>
        <v>0</v>
      </c>
      <c r="BL1839" s="17" t="s">
        <v>298</v>
      </c>
      <c r="BM1839" s="149" t="s">
        <v>3882</v>
      </c>
    </row>
    <row r="1840" spans="2:65" s="12" customFormat="1" ht="12">
      <c r="B1840" s="151"/>
      <c r="D1840" s="152" t="s">
        <v>207</v>
      </c>
      <c r="E1840" s="153" t="s">
        <v>1</v>
      </c>
      <c r="F1840" s="154" t="s">
        <v>850</v>
      </c>
      <c r="H1840" s="155">
        <v>2.36</v>
      </c>
      <c r="I1840" s="156"/>
      <c r="L1840" s="151"/>
      <c r="M1840" s="157"/>
      <c r="T1840" s="158"/>
      <c r="AT1840" s="153" t="s">
        <v>207</v>
      </c>
      <c r="AU1840" s="153" t="s">
        <v>86</v>
      </c>
      <c r="AV1840" s="12" t="s">
        <v>86</v>
      </c>
      <c r="AW1840" s="12" t="s">
        <v>30</v>
      </c>
      <c r="AX1840" s="12" t="s">
        <v>73</v>
      </c>
      <c r="AY1840" s="153" t="s">
        <v>199</v>
      </c>
    </row>
    <row r="1841" spans="2:65" s="12" customFormat="1" ht="12">
      <c r="B1841" s="151"/>
      <c r="D1841" s="152" t="s">
        <v>207</v>
      </c>
      <c r="E1841" s="153" t="s">
        <v>1</v>
      </c>
      <c r="F1841" s="154" t="s">
        <v>854</v>
      </c>
      <c r="H1841" s="155">
        <v>6.74</v>
      </c>
      <c r="I1841" s="156"/>
      <c r="L1841" s="151"/>
      <c r="M1841" s="157"/>
      <c r="T1841" s="158"/>
      <c r="AT1841" s="153" t="s">
        <v>207</v>
      </c>
      <c r="AU1841" s="153" t="s">
        <v>86</v>
      </c>
      <c r="AV1841" s="12" t="s">
        <v>86</v>
      </c>
      <c r="AW1841" s="12" t="s">
        <v>30</v>
      </c>
      <c r="AX1841" s="12" t="s">
        <v>73</v>
      </c>
      <c r="AY1841" s="153" t="s">
        <v>199</v>
      </c>
    </row>
    <row r="1842" spans="2:65" s="12" customFormat="1" ht="12">
      <c r="B1842" s="151"/>
      <c r="D1842" s="152" t="s">
        <v>207</v>
      </c>
      <c r="E1842" s="153" t="s">
        <v>1</v>
      </c>
      <c r="F1842" s="154" t="s">
        <v>857</v>
      </c>
      <c r="H1842" s="155">
        <v>6.74</v>
      </c>
      <c r="I1842" s="156"/>
      <c r="L1842" s="151"/>
      <c r="M1842" s="157"/>
      <c r="T1842" s="158"/>
      <c r="AT1842" s="153" t="s">
        <v>207</v>
      </c>
      <c r="AU1842" s="153" t="s">
        <v>86</v>
      </c>
      <c r="AV1842" s="12" t="s">
        <v>86</v>
      </c>
      <c r="AW1842" s="12" t="s">
        <v>30</v>
      </c>
      <c r="AX1842" s="12" t="s">
        <v>73</v>
      </c>
      <c r="AY1842" s="153" t="s">
        <v>199</v>
      </c>
    </row>
    <row r="1843" spans="2:65" s="12" customFormat="1" ht="12">
      <c r="B1843" s="151"/>
      <c r="D1843" s="152" t="s">
        <v>207</v>
      </c>
      <c r="E1843" s="153" t="s">
        <v>1</v>
      </c>
      <c r="F1843" s="154" t="s">
        <v>858</v>
      </c>
      <c r="H1843" s="155">
        <v>6.74</v>
      </c>
      <c r="I1843" s="156"/>
      <c r="L1843" s="151"/>
      <c r="M1843" s="157"/>
      <c r="T1843" s="158"/>
      <c r="AT1843" s="153" t="s">
        <v>207</v>
      </c>
      <c r="AU1843" s="153" t="s">
        <v>86</v>
      </c>
      <c r="AV1843" s="12" t="s">
        <v>86</v>
      </c>
      <c r="AW1843" s="12" t="s">
        <v>30</v>
      </c>
      <c r="AX1843" s="12" t="s">
        <v>73</v>
      </c>
      <c r="AY1843" s="153" t="s">
        <v>199</v>
      </c>
    </row>
    <row r="1844" spans="2:65" s="12" customFormat="1" ht="12">
      <c r="B1844" s="151"/>
      <c r="D1844" s="152" t="s">
        <v>207</v>
      </c>
      <c r="E1844" s="153" t="s">
        <v>1</v>
      </c>
      <c r="F1844" s="154" t="s">
        <v>862</v>
      </c>
      <c r="H1844" s="155">
        <v>6.74</v>
      </c>
      <c r="I1844" s="156"/>
      <c r="L1844" s="151"/>
      <c r="M1844" s="157"/>
      <c r="T1844" s="158"/>
      <c r="AT1844" s="153" t="s">
        <v>207</v>
      </c>
      <c r="AU1844" s="153" t="s">
        <v>86</v>
      </c>
      <c r="AV1844" s="12" t="s">
        <v>86</v>
      </c>
      <c r="AW1844" s="12" t="s">
        <v>30</v>
      </c>
      <c r="AX1844" s="12" t="s">
        <v>73</v>
      </c>
      <c r="AY1844" s="153" t="s">
        <v>199</v>
      </c>
    </row>
    <row r="1845" spans="2:65" s="12" customFormat="1" ht="12">
      <c r="B1845" s="151"/>
      <c r="D1845" s="152" t="s">
        <v>207</v>
      </c>
      <c r="E1845" s="153" t="s">
        <v>1</v>
      </c>
      <c r="F1845" s="154" t="s">
        <v>863</v>
      </c>
      <c r="H1845" s="155">
        <v>6.74</v>
      </c>
      <c r="I1845" s="156"/>
      <c r="L1845" s="151"/>
      <c r="M1845" s="157"/>
      <c r="T1845" s="158"/>
      <c r="AT1845" s="153" t="s">
        <v>207</v>
      </c>
      <c r="AU1845" s="153" t="s">
        <v>86</v>
      </c>
      <c r="AV1845" s="12" t="s">
        <v>86</v>
      </c>
      <c r="AW1845" s="12" t="s">
        <v>30</v>
      </c>
      <c r="AX1845" s="12" t="s">
        <v>73</v>
      </c>
      <c r="AY1845" s="153" t="s">
        <v>199</v>
      </c>
    </row>
    <row r="1846" spans="2:65" s="12" customFormat="1" ht="12">
      <c r="B1846" s="151"/>
      <c r="D1846" s="152" t="s">
        <v>207</v>
      </c>
      <c r="E1846" s="153" t="s">
        <v>1</v>
      </c>
      <c r="F1846" s="154" t="s">
        <v>866</v>
      </c>
      <c r="H1846" s="155">
        <v>7.83</v>
      </c>
      <c r="I1846" s="156"/>
      <c r="L1846" s="151"/>
      <c r="M1846" s="157"/>
      <c r="T1846" s="158"/>
      <c r="AT1846" s="153" t="s">
        <v>207</v>
      </c>
      <c r="AU1846" s="153" t="s">
        <v>86</v>
      </c>
      <c r="AV1846" s="12" t="s">
        <v>86</v>
      </c>
      <c r="AW1846" s="12" t="s">
        <v>30</v>
      </c>
      <c r="AX1846" s="12" t="s">
        <v>73</v>
      </c>
      <c r="AY1846" s="153" t="s">
        <v>199</v>
      </c>
    </row>
    <row r="1847" spans="2:65" s="13" customFormat="1" ht="12">
      <c r="B1847" s="159"/>
      <c r="D1847" s="152" t="s">
        <v>207</v>
      </c>
      <c r="E1847" s="160" t="s">
        <v>1</v>
      </c>
      <c r="F1847" s="161" t="s">
        <v>209</v>
      </c>
      <c r="H1847" s="162">
        <v>43.89</v>
      </c>
      <c r="I1847" s="163"/>
      <c r="L1847" s="159"/>
      <c r="M1847" s="164"/>
      <c r="T1847" s="165"/>
      <c r="AT1847" s="160" t="s">
        <v>207</v>
      </c>
      <c r="AU1847" s="160" t="s">
        <v>86</v>
      </c>
      <c r="AV1847" s="13" t="s">
        <v>205</v>
      </c>
      <c r="AW1847" s="13" t="s">
        <v>30</v>
      </c>
      <c r="AX1847" s="13" t="s">
        <v>80</v>
      </c>
      <c r="AY1847" s="160" t="s">
        <v>199</v>
      </c>
    </row>
    <row r="1848" spans="2:65" s="1" customFormat="1" ht="16.5" customHeight="1">
      <c r="B1848" s="32"/>
      <c r="C1848" s="137" t="s">
        <v>2697</v>
      </c>
      <c r="D1848" s="137" t="s">
        <v>201</v>
      </c>
      <c r="E1848" s="138" t="s">
        <v>2711</v>
      </c>
      <c r="F1848" s="139" t="s">
        <v>2712</v>
      </c>
      <c r="G1848" s="140" t="s">
        <v>264</v>
      </c>
      <c r="H1848" s="141">
        <v>133.19999999999999</v>
      </c>
      <c r="I1848" s="142"/>
      <c r="J1848" s="143">
        <f>ROUND(I1848*H1848,2)</f>
        <v>0</v>
      </c>
      <c r="K1848" s="144"/>
      <c r="L1848" s="32"/>
      <c r="M1848" s="145" t="s">
        <v>1</v>
      </c>
      <c r="N1848" s="146" t="s">
        <v>39</v>
      </c>
      <c r="P1848" s="147">
        <f>O1848*H1848</f>
        <v>0</v>
      </c>
      <c r="Q1848" s="147">
        <v>3.0000000000000001E-5</v>
      </c>
      <c r="R1848" s="147">
        <f>Q1848*H1848</f>
        <v>3.9959999999999996E-3</v>
      </c>
      <c r="S1848" s="147">
        <v>0</v>
      </c>
      <c r="T1848" s="148">
        <f>S1848*H1848</f>
        <v>0</v>
      </c>
      <c r="AR1848" s="149" t="s">
        <v>298</v>
      </c>
      <c r="AT1848" s="149" t="s">
        <v>201</v>
      </c>
      <c r="AU1848" s="149" t="s">
        <v>86</v>
      </c>
      <c r="AY1848" s="17" t="s">
        <v>199</v>
      </c>
      <c r="BE1848" s="150">
        <f>IF(N1848="základní",J1848,0)</f>
        <v>0</v>
      </c>
      <c r="BF1848" s="150">
        <f>IF(N1848="snížená",J1848,0)</f>
        <v>0</v>
      </c>
      <c r="BG1848" s="150">
        <f>IF(N1848="zákl. přenesená",J1848,0)</f>
        <v>0</v>
      </c>
      <c r="BH1848" s="150">
        <f>IF(N1848="sníž. přenesená",J1848,0)</f>
        <v>0</v>
      </c>
      <c r="BI1848" s="150">
        <f>IF(N1848="nulová",J1848,0)</f>
        <v>0</v>
      </c>
      <c r="BJ1848" s="17" t="s">
        <v>86</v>
      </c>
      <c r="BK1848" s="150">
        <f>ROUND(I1848*H1848,2)</f>
        <v>0</v>
      </c>
      <c r="BL1848" s="17" t="s">
        <v>298</v>
      </c>
      <c r="BM1848" s="149" t="s">
        <v>3883</v>
      </c>
    </row>
    <row r="1849" spans="2:65" s="15" customFormat="1" ht="12">
      <c r="B1849" s="184"/>
      <c r="D1849" s="152" t="s">
        <v>207</v>
      </c>
      <c r="E1849" s="185" t="s">
        <v>1</v>
      </c>
      <c r="F1849" s="186" t="s">
        <v>655</v>
      </c>
      <c r="H1849" s="185" t="s">
        <v>1</v>
      </c>
      <c r="I1849" s="187"/>
      <c r="L1849" s="184"/>
      <c r="M1849" s="188"/>
      <c r="T1849" s="189"/>
      <c r="AT1849" s="185" t="s">
        <v>207</v>
      </c>
      <c r="AU1849" s="185" t="s">
        <v>86</v>
      </c>
      <c r="AV1849" s="15" t="s">
        <v>80</v>
      </c>
      <c r="AW1849" s="15" t="s">
        <v>30</v>
      </c>
      <c r="AX1849" s="15" t="s">
        <v>73</v>
      </c>
      <c r="AY1849" s="185" t="s">
        <v>199</v>
      </c>
    </row>
    <row r="1850" spans="2:65" s="12" customFormat="1" ht="12">
      <c r="B1850" s="151"/>
      <c r="D1850" s="152" t="s">
        <v>207</v>
      </c>
      <c r="E1850" s="153" t="s">
        <v>1</v>
      </c>
      <c r="F1850" s="154" t="s">
        <v>656</v>
      </c>
      <c r="H1850" s="155">
        <v>14.85</v>
      </c>
      <c r="I1850" s="156"/>
      <c r="L1850" s="151"/>
      <c r="M1850" s="157"/>
      <c r="T1850" s="158"/>
      <c r="AT1850" s="153" t="s">
        <v>207</v>
      </c>
      <c r="AU1850" s="153" t="s">
        <v>86</v>
      </c>
      <c r="AV1850" s="12" t="s">
        <v>86</v>
      </c>
      <c r="AW1850" s="12" t="s">
        <v>30</v>
      </c>
      <c r="AX1850" s="12" t="s">
        <v>73</v>
      </c>
      <c r="AY1850" s="153" t="s">
        <v>199</v>
      </c>
    </row>
    <row r="1851" spans="2:65" s="12" customFormat="1" ht="12">
      <c r="B1851" s="151"/>
      <c r="D1851" s="152" t="s">
        <v>207</v>
      </c>
      <c r="E1851" s="153" t="s">
        <v>1</v>
      </c>
      <c r="F1851" s="154" t="s">
        <v>657</v>
      </c>
      <c r="H1851" s="155">
        <v>-4.45</v>
      </c>
      <c r="I1851" s="156"/>
      <c r="L1851" s="151"/>
      <c r="M1851" s="157"/>
      <c r="T1851" s="158"/>
      <c r="AT1851" s="153" t="s">
        <v>207</v>
      </c>
      <c r="AU1851" s="153" t="s">
        <v>86</v>
      </c>
      <c r="AV1851" s="12" t="s">
        <v>86</v>
      </c>
      <c r="AW1851" s="12" t="s">
        <v>30</v>
      </c>
      <c r="AX1851" s="12" t="s">
        <v>73</v>
      </c>
      <c r="AY1851" s="153" t="s">
        <v>199</v>
      </c>
    </row>
    <row r="1852" spans="2:65" s="15" customFormat="1" ht="12">
      <c r="B1852" s="184"/>
      <c r="D1852" s="152" t="s">
        <v>207</v>
      </c>
      <c r="E1852" s="185" t="s">
        <v>1</v>
      </c>
      <c r="F1852" s="186" t="s">
        <v>2714</v>
      </c>
      <c r="H1852" s="185" t="s">
        <v>1</v>
      </c>
      <c r="I1852" s="187"/>
      <c r="L1852" s="184"/>
      <c r="M1852" s="188"/>
      <c r="T1852" s="189"/>
      <c r="AT1852" s="185" t="s">
        <v>207</v>
      </c>
      <c r="AU1852" s="185" t="s">
        <v>86</v>
      </c>
      <c r="AV1852" s="15" t="s">
        <v>80</v>
      </c>
      <c r="AW1852" s="15" t="s">
        <v>30</v>
      </c>
      <c r="AX1852" s="15" t="s">
        <v>73</v>
      </c>
      <c r="AY1852" s="185" t="s">
        <v>199</v>
      </c>
    </row>
    <row r="1853" spans="2:65" s="12" customFormat="1" ht="12">
      <c r="B1853" s="151"/>
      <c r="D1853" s="152" t="s">
        <v>207</v>
      </c>
      <c r="E1853" s="153" t="s">
        <v>1</v>
      </c>
      <c r="F1853" s="154" t="s">
        <v>2715</v>
      </c>
      <c r="H1853" s="155">
        <v>14.16</v>
      </c>
      <c r="I1853" s="156"/>
      <c r="L1853" s="151"/>
      <c r="M1853" s="157"/>
      <c r="T1853" s="158"/>
      <c r="AT1853" s="153" t="s">
        <v>207</v>
      </c>
      <c r="AU1853" s="153" t="s">
        <v>86</v>
      </c>
      <c r="AV1853" s="12" t="s">
        <v>86</v>
      </c>
      <c r="AW1853" s="12" t="s">
        <v>30</v>
      </c>
      <c r="AX1853" s="12" t="s">
        <v>73</v>
      </c>
      <c r="AY1853" s="153" t="s">
        <v>199</v>
      </c>
    </row>
    <row r="1854" spans="2:65" s="12" customFormat="1" ht="12">
      <c r="B1854" s="151"/>
      <c r="D1854" s="152" t="s">
        <v>207</v>
      </c>
      <c r="E1854" s="153" t="s">
        <v>1</v>
      </c>
      <c r="F1854" s="154" t="s">
        <v>2716</v>
      </c>
      <c r="H1854" s="155">
        <v>-1</v>
      </c>
      <c r="I1854" s="156"/>
      <c r="L1854" s="151"/>
      <c r="M1854" s="157"/>
      <c r="T1854" s="158"/>
      <c r="AT1854" s="153" t="s">
        <v>207</v>
      </c>
      <c r="AU1854" s="153" t="s">
        <v>86</v>
      </c>
      <c r="AV1854" s="12" t="s">
        <v>86</v>
      </c>
      <c r="AW1854" s="12" t="s">
        <v>30</v>
      </c>
      <c r="AX1854" s="12" t="s">
        <v>73</v>
      </c>
      <c r="AY1854" s="153" t="s">
        <v>199</v>
      </c>
    </row>
    <row r="1855" spans="2:65" s="15" customFormat="1" ht="12">
      <c r="B1855" s="184"/>
      <c r="D1855" s="152" t="s">
        <v>207</v>
      </c>
      <c r="E1855" s="185" t="s">
        <v>1</v>
      </c>
      <c r="F1855" s="186" t="s">
        <v>2717</v>
      </c>
      <c r="H1855" s="185" t="s">
        <v>1</v>
      </c>
      <c r="I1855" s="187"/>
      <c r="L1855" s="184"/>
      <c r="M1855" s="188"/>
      <c r="T1855" s="189"/>
      <c r="AT1855" s="185" t="s">
        <v>207</v>
      </c>
      <c r="AU1855" s="185" t="s">
        <v>86</v>
      </c>
      <c r="AV1855" s="15" t="s">
        <v>80</v>
      </c>
      <c r="AW1855" s="15" t="s">
        <v>30</v>
      </c>
      <c r="AX1855" s="15" t="s">
        <v>73</v>
      </c>
      <c r="AY1855" s="185" t="s">
        <v>199</v>
      </c>
    </row>
    <row r="1856" spans="2:65" s="12" customFormat="1" ht="12">
      <c r="B1856" s="151"/>
      <c r="D1856" s="152" t="s">
        <v>207</v>
      </c>
      <c r="E1856" s="153" t="s">
        <v>1</v>
      </c>
      <c r="F1856" s="154" t="s">
        <v>2718</v>
      </c>
      <c r="H1856" s="155">
        <v>6.1</v>
      </c>
      <c r="I1856" s="156"/>
      <c r="L1856" s="151"/>
      <c r="M1856" s="157"/>
      <c r="T1856" s="158"/>
      <c r="AT1856" s="153" t="s">
        <v>207</v>
      </c>
      <c r="AU1856" s="153" t="s">
        <v>86</v>
      </c>
      <c r="AV1856" s="12" t="s">
        <v>86</v>
      </c>
      <c r="AW1856" s="12" t="s">
        <v>30</v>
      </c>
      <c r="AX1856" s="12" t="s">
        <v>73</v>
      </c>
      <c r="AY1856" s="153" t="s">
        <v>199</v>
      </c>
    </row>
    <row r="1857" spans="2:51" s="12" customFormat="1" ht="12">
      <c r="B1857" s="151"/>
      <c r="D1857" s="152" t="s">
        <v>207</v>
      </c>
      <c r="E1857" s="153" t="s">
        <v>1</v>
      </c>
      <c r="F1857" s="154" t="s">
        <v>663</v>
      </c>
      <c r="H1857" s="155">
        <v>-0.7</v>
      </c>
      <c r="I1857" s="156"/>
      <c r="L1857" s="151"/>
      <c r="M1857" s="157"/>
      <c r="T1857" s="158"/>
      <c r="AT1857" s="153" t="s">
        <v>207</v>
      </c>
      <c r="AU1857" s="153" t="s">
        <v>86</v>
      </c>
      <c r="AV1857" s="12" t="s">
        <v>86</v>
      </c>
      <c r="AW1857" s="12" t="s">
        <v>30</v>
      </c>
      <c r="AX1857" s="12" t="s">
        <v>73</v>
      </c>
      <c r="AY1857" s="153" t="s">
        <v>199</v>
      </c>
    </row>
    <row r="1858" spans="2:51" s="15" customFormat="1" ht="12">
      <c r="B1858" s="184"/>
      <c r="D1858" s="152" t="s">
        <v>207</v>
      </c>
      <c r="E1858" s="185" t="s">
        <v>1</v>
      </c>
      <c r="F1858" s="186" t="s">
        <v>658</v>
      </c>
      <c r="H1858" s="185" t="s">
        <v>1</v>
      </c>
      <c r="I1858" s="187"/>
      <c r="L1858" s="184"/>
      <c r="M1858" s="188"/>
      <c r="T1858" s="189"/>
      <c r="AT1858" s="185" t="s">
        <v>207</v>
      </c>
      <c r="AU1858" s="185" t="s">
        <v>86</v>
      </c>
      <c r="AV1858" s="15" t="s">
        <v>80</v>
      </c>
      <c r="AW1858" s="15" t="s">
        <v>30</v>
      </c>
      <c r="AX1858" s="15" t="s">
        <v>73</v>
      </c>
      <c r="AY1858" s="185" t="s">
        <v>199</v>
      </c>
    </row>
    <row r="1859" spans="2:51" s="12" customFormat="1" ht="12">
      <c r="B1859" s="151"/>
      <c r="D1859" s="152" t="s">
        <v>207</v>
      </c>
      <c r="E1859" s="153" t="s">
        <v>1</v>
      </c>
      <c r="F1859" s="154" t="s">
        <v>659</v>
      </c>
      <c r="H1859" s="155">
        <v>12.14</v>
      </c>
      <c r="I1859" s="156"/>
      <c r="L1859" s="151"/>
      <c r="M1859" s="157"/>
      <c r="T1859" s="158"/>
      <c r="AT1859" s="153" t="s">
        <v>207</v>
      </c>
      <c r="AU1859" s="153" t="s">
        <v>86</v>
      </c>
      <c r="AV1859" s="12" t="s">
        <v>86</v>
      </c>
      <c r="AW1859" s="12" t="s">
        <v>30</v>
      </c>
      <c r="AX1859" s="12" t="s">
        <v>73</v>
      </c>
      <c r="AY1859" s="153" t="s">
        <v>199</v>
      </c>
    </row>
    <row r="1860" spans="2:51" s="12" customFormat="1" ht="12">
      <c r="B1860" s="151"/>
      <c r="D1860" s="152" t="s">
        <v>207</v>
      </c>
      <c r="E1860" s="153" t="s">
        <v>1</v>
      </c>
      <c r="F1860" s="154" t="s">
        <v>660</v>
      </c>
      <c r="H1860" s="155">
        <v>-1.5</v>
      </c>
      <c r="I1860" s="156"/>
      <c r="L1860" s="151"/>
      <c r="M1860" s="157"/>
      <c r="T1860" s="158"/>
      <c r="AT1860" s="153" t="s">
        <v>207</v>
      </c>
      <c r="AU1860" s="153" t="s">
        <v>86</v>
      </c>
      <c r="AV1860" s="12" t="s">
        <v>86</v>
      </c>
      <c r="AW1860" s="12" t="s">
        <v>30</v>
      </c>
      <c r="AX1860" s="12" t="s">
        <v>73</v>
      </c>
      <c r="AY1860" s="153" t="s">
        <v>199</v>
      </c>
    </row>
    <row r="1861" spans="2:51" s="15" customFormat="1" ht="12">
      <c r="B1861" s="184"/>
      <c r="D1861" s="152" t="s">
        <v>207</v>
      </c>
      <c r="E1861" s="185" t="s">
        <v>1</v>
      </c>
      <c r="F1861" s="186" t="s">
        <v>661</v>
      </c>
      <c r="H1861" s="185" t="s">
        <v>1</v>
      </c>
      <c r="I1861" s="187"/>
      <c r="L1861" s="184"/>
      <c r="M1861" s="188"/>
      <c r="T1861" s="189"/>
      <c r="AT1861" s="185" t="s">
        <v>207</v>
      </c>
      <c r="AU1861" s="185" t="s">
        <v>86</v>
      </c>
      <c r="AV1861" s="15" t="s">
        <v>80</v>
      </c>
      <c r="AW1861" s="15" t="s">
        <v>30</v>
      </c>
      <c r="AX1861" s="15" t="s">
        <v>73</v>
      </c>
      <c r="AY1861" s="185" t="s">
        <v>199</v>
      </c>
    </row>
    <row r="1862" spans="2:51" s="12" customFormat="1" ht="12">
      <c r="B1862" s="151"/>
      <c r="D1862" s="152" t="s">
        <v>207</v>
      </c>
      <c r="E1862" s="153" t="s">
        <v>1</v>
      </c>
      <c r="F1862" s="154" t="s">
        <v>662</v>
      </c>
      <c r="H1862" s="155">
        <v>10.25</v>
      </c>
      <c r="I1862" s="156"/>
      <c r="L1862" s="151"/>
      <c r="M1862" s="157"/>
      <c r="T1862" s="158"/>
      <c r="AT1862" s="153" t="s">
        <v>207</v>
      </c>
      <c r="AU1862" s="153" t="s">
        <v>86</v>
      </c>
      <c r="AV1862" s="12" t="s">
        <v>86</v>
      </c>
      <c r="AW1862" s="12" t="s">
        <v>30</v>
      </c>
      <c r="AX1862" s="12" t="s">
        <v>73</v>
      </c>
      <c r="AY1862" s="153" t="s">
        <v>199</v>
      </c>
    </row>
    <row r="1863" spans="2:51" s="12" customFormat="1" ht="12">
      <c r="B1863" s="151"/>
      <c r="D1863" s="152" t="s">
        <v>207</v>
      </c>
      <c r="E1863" s="153" t="s">
        <v>1</v>
      </c>
      <c r="F1863" s="154" t="s">
        <v>663</v>
      </c>
      <c r="H1863" s="155">
        <v>-0.7</v>
      </c>
      <c r="I1863" s="156"/>
      <c r="L1863" s="151"/>
      <c r="M1863" s="157"/>
      <c r="T1863" s="158"/>
      <c r="AT1863" s="153" t="s">
        <v>207</v>
      </c>
      <c r="AU1863" s="153" t="s">
        <v>86</v>
      </c>
      <c r="AV1863" s="12" t="s">
        <v>86</v>
      </c>
      <c r="AW1863" s="12" t="s">
        <v>30</v>
      </c>
      <c r="AX1863" s="12" t="s">
        <v>73</v>
      </c>
      <c r="AY1863" s="153" t="s">
        <v>199</v>
      </c>
    </row>
    <row r="1864" spans="2:51" s="15" customFormat="1" ht="12">
      <c r="B1864" s="184"/>
      <c r="D1864" s="152" t="s">
        <v>207</v>
      </c>
      <c r="E1864" s="185" t="s">
        <v>1</v>
      </c>
      <c r="F1864" s="186" t="s">
        <v>2719</v>
      </c>
      <c r="H1864" s="185" t="s">
        <v>1</v>
      </c>
      <c r="I1864" s="187"/>
      <c r="L1864" s="184"/>
      <c r="M1864" s="188"/>
      <c r="T1864" s="189"/>
      <c r="AT1864" s="185" t="s">
        <v>207</v>
      </c>
      <c r="AU1864" s="185" t="s">
        <v>86</v>
      </c>
      <c r="AV1864" s="15" t="s">
        <v>80</v>
      </c>
      <c r="AW1864" s="15" t="s">
        <v>30</v>
      </c>
      <c r="AX1864" s="15" t="s">
        <v>73</v>
      </c>
      <c r="AY1864" s="185" t="s">
        <v>199</v>
      </c>
    </row>
    <row r="1865" spans="2:51" s="12" customFormat="1" ht="12">
      <c r="B1865" s="151"/>
      <c r="D1865" s="152" t="s">
        <v>207</v>
      </c>
      <c r="E1865" s="153" t="s">
        <v>1</v>
      </c>
      <c r="F1865" s="154" t="s">
        <v>2720</v>
      </c>
      <c r="H1865" s="155">
        <v>10.25</v>
      </c>
      <c r="I1865" s="156"/>
      <c r="L1865" s="151"/>
      <c r="M1865" s="157"/>
      <c r="T1865" s="158"/>
      <c r="AT1865" s="153" t="s">
        <v>207</v>
      </c>
      <c r="AU1865" s="153" t="s">
        <v>86</v>
      </c>
      <c r="AV1865" s="12" t="s">
        <v>86</v>
      </c>
      <c r="AW1865" s="12" t="s">
        <v>30</v>
      </c>
      <c r="AX1865" s="12" t="s">
        <v>73</v>
      </c>
      <c r="AY1865" s="153" t="s">
        <v>199</v>
      </c>
    </row>
    <row r="1866" spans="2:51" s="12" customFormat="1" ht="12">
      <c r="B1866" s="151"/>
      <c r="D1866" s="152" t="s">
        <v>207</v>
      </c>
      <c r="E1866" s="153" t="s">
        <v>1</v>
      </c>
      <c r="F1866" s="154" t="s">
        <v>2721</v>
      </c>
      <c r="H1866" s="155">
        <v>-0.9</v>
      </c>
      <c r="I1866" s="156"/>
      <c r="L1866" s="151"/>
      <c r="M1866" s="157"/>
      <c r="T1866" s="158"/>
      <c r="AT1866" s="153" t="s">
        <v>207</v>
      </c>
      <c r="AU1866" s="153" t="s">
        <v>86</v>
      </c>
      <c r="AV1866" s="12" t="s">
        <v>86</v>
      </c>
      <c r="AW1866" s="12" t="s">
        <v>30</v>
      </c>
      <c r="AX1866" s="12" t="s">
        <v>73</v>
      </c>
      <c r="AY1866" s="153" t="s">
        <v>199</v>
      </c>
    </row>
    <row r="1867" spans="2:51" s="15" customFormat="1" ht="12">
      <c r="B1867" s="184"/>
      <c r="D1867" s="152" t="s">
        <v>207</v>
      </c>
      <c r="E1867" s="185" t="s">
        <v>1</v>
      </c>
      <c r="F1867" s="186" t="s">
        <v>2722</v>
      </c>
      <c r="H1867" s="185" t="s">
        <v>1</v>
      </c>
      <c r="I1867" s="187"/>
      <c r="L1867" s="184"/>
      <c r="M1867" s="188"/>
      <c r="T1867" s="189"/>
      <c r="AT1867" s="185" t="s">
        <v>207</v>
      </c>
      <c r="AU1867" s="185" t="s">
        <v>86</v>
      </c>
      <c r="AV1867" s="15" t="s">
        <v>80</v>
      </c>
      <c r="AW1867" s="15" t="s">
        <v>30</v>
      </c>
      <c r="AX1867" s="15" t="s">
        <v>73</v>
      </c>
      <c r="AY1867" s="185" t="s">
        <v>199</v>
      </c>
    </row>
    <row r="1868" spans="2:51" s="12" customFormat="1" ht="12">
      <c r="B1868" s="151"/>
      <c r="D1868" s="152" t="s">
        <v>207</v>
      </c>
      <c r="E1868" s="153" t="s">
        <v>1</v>
      </c>
      <c r="F1868" s="154" t="s">
        <v>2720</v>
      </c>
      <c r="H1868" s="155">
        <v>10.25</v>
      </c>
      <c r="I1868" s="156"/>
      <c r="L1868" s="151"/>
      <c r="M1868" s="157"/>
      <c r="T1868" s="158"/>
      <c r="AT1868" s="153" t="s">
        <v>207</v>
      </c>
      <c r="AU1868" s="153" t="s">
        <v>86</v>
      </c>
      <c r="AV1868" s="12" t="s">
        <v>86</v>
      </c>
      <c r="AW1868" s="12" t="s">
        <v>30</v>
      </c>
      <c r="AX1868" s="12" t="s">
        <v>73</v>
      </c>
      <c r="AY1868" s="153" t="s">
        <v>199</v>
      </c>
    </row>
    <row r="1869" spans="2:51" s="12" customFormat="1" ht="12">
      <c r="B1869" s="151"/>
      <c r="D1869" s="152" t="s">
        <v>207</v>
      </c>
      <c r="E1869" s="153" t="s">
        <v>1</v>
      </c>
      <c r="F1869" s="154" t="s">
        <v>2721</v>
      </c>
      <c r="H1869" s="155">
        <v>-0.9</v>
      </c>
      <c r="I1869" s="156"/>
      <c r="L1869" s="151"/>
      <c r="M1869" s="157"/>
      <c r="T1869" s="158"/>
      <c r="AT1869" s="153" t="s">
        <v>207</v>
      </c>
      <c r="AU1869" s="153" t="s">
        <v>86</v>
      </c>
      <c r="AV1869" s="12" t="s">
        <v>86</v>
      </c>
      <c r="AW1869" s="12" t="s">
        <v>30</v>
      </c>
      <c r="AX1869" s="12" t="s">
        <v>73</v>
      </c>
      <c r="AY1869" s="153" t="s">
        <v>199</v>
      </c>
    </row>
    <row r="1870" spans="2:51" s="15" customFormat="1" ht="12">
      <c r="B1870" s="184"/>
      <c r="D1870" s="152" t="s">
        <v>207</v>
      </c>
      <c r="E1870" s="185" t="s">
        <v>1</v>
      </c>
      <c r="F1870" s="186" t="s">
        <v>2723</v>
      </c>
      <c r="H1870" s="185" t="s">
        <v>1</v>
      </c>
      <c r="I1870" s="187"/>
      <c r="L1870" s="184"/>
      <c r="M1870" s="188"/>
      <c r="T1870" s="189"/>
      <c r="AT1870" s="185" t="s">
        <v>207</v>
      </c>
      <c r="AU1870" s="185" t="s">
        <v>86</v>
      </c>
      <c r="AV1870" s="15" t="s">
        <v>80</v>
      </c>
      <c r="AW1870" s="15" t="s">
        <v>30</v>
      </c>
      <c r="AX1870" s="15" t="s">
        <v>73</v>
      </c>
      <c r="AY1870" s="185" t="s">
        <v>199</v>
      </c>
    </row>
    <row r="1871" spans="2:51" s="12" customFormat="1" ht="12">
      <c r="B1871" s="151"/>
      <c r="D1871" s="152" t="s">
        <v>207</v>
      </c>
      <c r="E1871" s="153" t="s">
        <v>1</v>
      </c>
      <c r="F1871" s="154" t="s">
        <v>2720</v>
      </c>
      <c r="H1871" s="155">
        <v>10.25</v>
      </c>
      <c r="I1871" s="156"/>
      <c r="L1871" s="151"/>
      <c r="M1871" s="157"/>
      <c r="T1871" s="158"/>
      <c r="AT1871" s="153" t="s">
        <v>207</v>
      </c>
      <c r="AU1871" s="153" t="s">
        <v>86</v>
      </c>
      <c r="AV1871" s="12" t="s">
        <v>86</v>
      </c>
      <c r="AW1871" s="12" t="s">
        <v>30</v>
      </c>
      <c r="AX1871" s="12" t="s">
        <v>73</v>
      </c>
      <c r="AY1871" s="153" t="s">
        <v>199</v>
      </c>
    </row>
    <row r="1872" spans="2:51" s="12" customFormat="1" ht="12">
      <c r="B1872" s="151"/>
      <c r="D1872" s="152" t="s">
        <v>207</v>
      </c>
      <c r="E1872" s="153" t="s">
        <v>1</v>
      </c>
      <c r="F1872" s="154" t="s">
        <v>2721</v>
      </c>
      <c r="H1872" s="155">
        <v>-0.9</v>
      </c>
      <c r="I1872" s="156"/>
      <c r="L1872" s="151"/>
      <c r="M1872" s="157"/>
      <c r="T1872" s="158"/>
      <c r="AT1872" s="153" t="s">
        <v>207</v>
      </c>
      <c r="AU1872" s="153" t="s">
        <v>86</v>
      </c>
      <c r="AV1872" s="12" t="s">
        <v>86</v>
      </c>
      <c r="AW1872" s="12" t="s">
        <v>30</v>
      </c>
      <c r="AX1872" s="12" t="s">
        <v>73</v>
      </c>
      <c r="AY1872" s="153" t="s">
        <v>199</v>
      </c>
    </row>
    <row r="1873" spans="2:51" s="15" customFormat="1" ht="12">
      <c r="B1873" s="184"/>
      <c r="D1873" s="152" t="s">
        <v>207</v>
      </c>
      <c r="E1873" s="185" t="s">
        <v>1</v>
      </c>
      <c r="F1873" s="186" t="s">
        <v>664</v>
      </c>
      <c r="H1873" s="185" t="s">
        <v>1</v>
      </c>
      <c r="I1873" s="187"/>
      <c r="L1873" s="184"/>
      <c r="M1873" s="188"/>
      <c r="T1873" s="189"/>
      <c r="AT1873" s="185" t="s">
        <v>207</v>
      </c>
      <c r="AU1873" s="185" t="s">
        <v>86</v>
      </c>
      <c r="AV1873" s="15" t="s">
        <v>80</v>
      </c>
      <c r="AW1873" s="15" t="s">
        <v>30</v>
      </c>
      <c r="AX1873" s="15" t="s">
        <v>73</v>
      </c>
      <c r="AY1873" s="185" t="s">
        <v>199</v>
      </c>
    </row>
    <row r="1874" spans="2:51" s="12" customFormat="1" ht="12">
      <c r="B1874" s="151"/>
      <c r="D1874" s="152" t="s">
        <v>207</v>
      </c>
      <c r="E1874" s="153" t="s">
        <v>1</v>
      </c>
      <c r="F1874" s="154" t="s">
        <v>665</v>
      </c>
      <c r="H1874" s="155">
        <v>17.05</v>
      </c>
      <c r="I1874" s="156"/>
      <c r="L1874" s="151"/>
      <c r="M1874" s="157"/>
      <c r="T1874" s="158"/>
      <c r="AT1874" s="153" t="s">
        <v>207</v>
      </c>
      <c r="AU1874" s="153" t="s">
        <v>86</v>
      </c>
      <c r="AV1874" s="12" t="s">
        <v>86</v>
      </c>
      <c r="AW1874" s="12" t="s">
        <v>30</v>
      </c>
      <c r="AX1874" s="12" t="s">
        <v>73</v>
      </c>
      <c r="AY1874" s="153" t="s">
        <v>199</v>
      </c>
    </row>
    <row r="1875" spans="2:51" s="12" customFormat="1" ht="12">
      <c r="B1875" s="151"/>
      <c r="D1875" s="152" t="s">
        <v>207</v>
      </c>
      <c r="E1875" s="153" t="s">
        <v>1</v>
      </c>
      <c r="F1875" s="154" t="s">
        <v>666</v>
      </c>
      <c r="H1875" s="155">
        <v>-1.9</v>
      </c>
      <c r="I1875" s="156"/>
      <c r="L1875" s="151"/>
      <c r="M1875" s="157"/>
      <c r="T1875" s="158"/>
      <c r="AT1875" s="153" t="s">
        <v>207</v>
      </c>
      <c r="AU1875" s="153" t="s">
        <v>86</v>
      </c>
      <c r="AV1875" s="12" t="s">
        <v>86</v>
      </c>
      <c r="AW1875" s="12" t="s">
        <v>30</v>
      </c>
      <c r="AX1875" s="12" t="s">
        <v>73</v>
      </c>
      <c r="AY1875" s="153" t="s">
        <v>199</v>
      </c>
    </row>
    <row r="1876" spans="2:51" s="15" customFormat="1" ht="12">
      <c r="B1876" s="184"/>
      <c r="D1876" s="152" t="s">
        <v>207</v>
      </c>
      <c r="E1876" s="185" t="s">
        <v>1</v>
      </c>
      <c r="F1876" s="186" t="s">
        <v>2724</v>
      </c>
      <c r="H1876" s="185" t="s">
        <v>1</v>
      </c>
      <c r="I1876" s="187"/>
      <c r="L1876" s="184"/>
      <c r="M1876" s="188"/>
      <c r="T1876" s="189"/>
      <c r="AT1876" s="185" t="s">
        <v>207</v>
      </c>
      <c r="AU1876" s="185" t="s">
        <v>86</v>
      </c>
      <c r="AV1876" s="15" t="s">
        <v>80</v>
      </c>
      <c r="AW1876" s="15" t="s">
        <v>30</v>
      </c>
      <c r="AX1876" s="15" t="s">
        <v>73</v>
      </c>
      <c r="AY1876" s="185" t="s">
        <v>199</v>
      </c>
    </row>
    <row r="1877" spans="2:51" s="12" customFormat="1" ht="12">
      <c r="B1877" s="151"/>
      <c r="D1877" s="152" t="s">
        <v>207</v>
      </c>
      <c r="E1877" s="153" t="s">
        <v>1</v>
      </c>
      <c r="F1877" s="154" t="s">
        <v>2720</v>
      </c>
      <c r="H1877" s="155">
        <v>10.25</v>
      </c>
      <c r="I1877" s="156"/>
      <c r="L1877" s="151"/>
      <c r="M1877" s="157"/>
      <c r="T1877" s="158"/>
      <c r="AT1877" s="153" t="s">
        <v>207</v>
      </c>
      <c r="AU1877" s="153" t="s">
        <v>86</v>
      </c>
      <c r="AV1877" s="12" t="s">
        <v>86</v>
      </c>
      <c r="AW1877" s="12" t="s">
        <v>30</v>
      </c>
      <c r="AX1877" s="12" t="s">
        <v>73</v>
      </c>
      <c r="AY1877" s="153" t="s">
        <v>199</v>
      </c>
    </row>
    <row r="1878" spans="2:51" s="12" customFormat="1" ht="12">
      <c r="B1878" s="151"/>
      <c r="D1878" s="152" t="s">
        <v>207</v>
      </c>
      <c r="E1878" s="153" t="s">
        <v>1</v>
      </c>
      <c r="F1878" s="154" t="s">
        <v>2721</v>
      </c>
      <c r="H1878" s="155">
        <v>-0.9</v>
      </c>
      <c r="I1878" s="156"/>
      <c r="L1878" s="151"/>
      <c r="M1878" s="157"/>
      <c r="T1878" s="158"/>
      <c r="AT1878" s="153" t="s">
        <v>207</v>
      </c>
      <c r="AU1878" s="153" t="s">
        <v>86</v>
      </c>
      <c r="AV1878" s="12" t="s">
        <v>86</v>
      </c>
      <c r="AW1878" s="12" t="s">
        <v>30</v>
      </c>
      <c r="AX1878" s="12" t="s">
        <v>73</v>
      </c>
      <c r="AY1878" s="153" t="s">
        <v>199</v>
      </c>
    </row>
    <row r="1879" spans="2:51" s="15" customFormat="1" ht="12">
      <c r="B1879" s="184"/>
      <c r="D1879" s="152" t="s">
        <v>207</v>
      </c>
      <c r="E1879" s="185" t="s">
        <v>1</v>
      </c>
      <c r="F1879" s="186" t="s">
        <v>2725</v>
      </c>
      <c r="H1879" s="185" t="s">
        <v>1</v>
      </c>
      <c r="I1879" s="187"/>
      <c r="L1879" s="184"/>
      <c r="M1879" s="188"/>
      <c r="T1879" s="189"/>
      <c r="AT1879" s="185" t="s">
        <v>207</v>
      </c>
      <c r="AU1879" s="185" t="s">
        <v>86</v>
      </c>
      <c r="AV1879" s="15" t="s">
        <v>80</v>
      </c>
      <c r="AW1879" s="15" t="s">
        <v>30</v>
      </c>
      <c r="AX1879" s="15" t="s">
        <v>73</v>
      </c>
      <c r="AY1879" s="185" t="s">
        <v>199</v>
      </c>
    </row>
    <row r="1880" spans="2:51" s="12" customFormat="1" ht="12">
      <c r="B1880" s="151"/>
      <c r="D1880" s="152" t="s">
        <v>207</v>
      </c>
      <c r="E1880" s="153" t="s">
        <v>1</v>
      </c>
      <c r="F1880" s="154" t="s">
        <v>2720</v>
      </c>
      <c r="H1880" s="155">
        <v>10.25</v>
      </c>
      <c r="I1880" s="156"/>
      <c r="L1880" s="151"/>
      <c r="M1880" s="157"/>
      <c r="T1880" s="158"/>
      <c r="AT1880" s="153" t="s">
        <v>207</v>
      </c>
      <c r="AU1880" s="153" t="s">
        <v>86</v>
      </c>
      <c r="AV1880" s="12" t="s">
        <v>86</v>
      </c>
      <c r="AW1880" s="12" t="s">
        <v>30</v>
      </c>
      <c r="AX1880" s="12" t="s">
        <v>73</v>
      </c>
      <c r="AY1880" s="153" t="s">
        <v>199</v>
      </c>
    </row>
    <row r="1881" spans="2:51" s="12" customFormat="1" ht="12">
      <c r="B1881" s="151"/>
      <c r="D1881" s="152" t="s">
        <v>207</v>
      </c>
      <c r="E1881" s="153" t="s">
        <v>1</v>
      </c>
      <c r="F1881" s="154" t="s">
        <v>2721</v>
      </c>
      <c r="H1881" s="155">
        <v>-0.9</v>
      </c>
      <c r="I1881" s="156"/>
      <c r="L1881" s="151"/>
      <c r="M1881" s="157"/>
      <c r="T1881" s="158"/>
      <c r="AT1881" s="153" t="s">
        <v>207</v>
      </c>
      <c r="AU1881" s="153" t="s">
        <v>86</v>
      </c>
      <c r="AV1881" s="12" t="s">
        <v>86</v>
      </c>
      <c r="AW1881" s="12" t="s">
        <v>30</v>
      </c>
      <c r="AX1881" s="12" t="s">
        <v>73</v>
      </c>
      <c r="AY1881" s="153" t="s">
        <v>199</v>
      </c>
    </row>
    <row r="1882" spans="2:51" s="15" customFormat="1" ht="12">
      <c r="B1882" s="184"/>
      <c r="D1882" s="152" t="s">
        <v>207</v>
      </c>
      <c r="E1882" s="185" t="s">
        <v>1</v>
      </c>
      <c r="F1882" s="186" t="s">
        <v>2726</v>
      </c>
      <c r="H1882" s="185" t="s">
        <v>1</v>
      </c>
      <c r="I1882" s="187"/>
      <c r="L1882" s="184"/>
      <c r="M1882" s="188"/>
      <c r="T1882" s="189"/>
      <c r="AT1882" s="185" t="s">
        <v>207</v>
      </c>
      <c r="AU1882" s="185" t="s">
        <v>86</v>
      </c>
      <c r="AV1882" s="15" t="s">
        <v>80</v>
      </c>
      <c r="AW1882" s="15" t="s">
        <v>30</v>
      </c>
      <c r="AX1882" s="15" t="s">
        <v>73</v>
      </c>
      <c r="AY1882" s="185" t="s">
        <v>199</v>
      </c>
    </row>
    <row r="1883" spans="2:51" s="12" customFormat="1" ht="12">
      <c r="B1883" s="151"/>
      <c r="D1883" s="152" t="s">
        <v>207</v>
      </c>
      <c r="E1883" s="153" t="s">
        <v>1</v>
      </c>
      <c r="F1883" s="154" t="s">
        <v>2727</v>
      </c>
      <c r="H1883" s="155">
        <v>11.1</v>
      </c>
      <c r="I1883" s="156"/>
      <c r="L1883" s="151"/>
      <c r="M1883" s="157"/>
      <c r="T1883" s="158"/>
      <c r="AT1883" s="153" t="s">
        <v>207</v>
      </c>
      <c r="AU1883" s="153" t="s">
        <v>86</v>
      </c>
      <c r="AV1883" s="12" t="s">
        <v>86</v>
      </c>
      <c r="AW1883" s="12" t="s">
        <v>30</v>
      </c>
      <c r="AX1883" s="12" t="s">
        <v>73</v>
      </c>
      <c r="AY1883" s="153" t="s">
        <v>199</v>
      </c>
    </row>
    <row r="1884" spans="2:51" s="12" customFormat="1" ht="12">
      <c r="B1884" s="151"/>
      <c r="D1884" s="152" t="s">
        <v>207</v>
      </c>
      <c r="E1884" s="153" t="s">
        <v>1</v>
      </c>
      <c r="F1884" s="154" t="s">
        <v>2721</v>
      </c>
      <c r="H1884" s="155">
        <v>-0.9</v>
      </c>
      <c r="I1884" s="156"/>
      <c r="L1884" s="151"/>
      <c r="M1884" s="157"/>
      <c r="T1884" s="158"/>
      <c r="AT1884" s="153" t="s">
        <v>207</v>
      </c>
      <c r="AU1884" s="153" t="s">
        <v>86</v>
      </c>
      <c r="AV1884" s="12" t="s">
        <v>86</v>
      </c>
      <c r="AW1884" s="12" t="s">
        <v>30</v>
      </c>
      <c r="AX1884" s="12" t="s">
        <v>73</v>
      </c>
      <c r="AY1884" s="153" t="s">
        <v>199</v>
      </c>
    </row>
    <row r="1885" spans="2:51" s="15" customFormat="1" ht="12">
      <c r="B1885" s="184"/>
      <c r="D1885" s="152" t="s">
        <v>207</v>
      </c>
      <c r="E1885" s="185" t="s">
        <v>1</v>
      </c>
      <c r="F1885" s="186" t="s">
        <v>2728</v>
      </c>
      <c r="H1885" s="185" t="s">
        <v>1</v>
      </c>
      <c r="I1885" s="187"/>
      <c r="L1885" s="184"/>
      <c r="M1885" s="188"/>
      <c r="T1885" s="189"/>
      <c r="AT1885" s="185" t="s">
        <v>207</v>
      </c>
      <c r="AU1885" s="185" t="s">
        <v>86</v>
      </c>
      <c r="AV1885" s="15" t="s">
        <v>80</v>
      </c>
      <c r="AW1885" s="15" t="s">
        <v>30</v>
      </c>
      <c r="AX1885" s="15" t="s">
        <v>73</v>
      </c>
      <c r="AY1885" s="185" t="s">
        <v>199</v>
      </c>
    </row>
    <row r="1886" spans="2:51" s="12" customFormat="1" ht="12">
      <c r="B1886" s="151"/>
      <c r="D1886" s="152" t="s">
        <v>207</v>
      </c>
      <c r="E1886" s="153" t="s">
        <v>1</v>
      </c>
      <c r="F1886" s="154" t="s">
        <v>2729</v>
      </c>
      <c r="H1886" s="155">
        <v>6.5</v>
      </c>
      <c r="I1886" s="156"/>
      <c r="L1886" s="151"/>
      <c r="M1886" s="157"/>
      <c r="T1886" s="158"/>
      <c r="AT1886" s="153" t="s">
        <v>207</v>
      </c>
      <c r="AU1886" s="153" t="s">
        <v>86</v>
      </c>
      <c r="AV1886" s="12" t="s">
        <v>86</v>
      </c>
      <c r="AW1886" s="12" t="s">
        <v>30</v>
      </c>
      <c r="AX1886" s="12" t="s">
        <v>73</v>
      </c>
      <c r="AY1886" s="153" t="s">
        <v>199</v>
      </c>
    </row>
    <row r="1887" spans="2:51" s="12" customFormat="1" ht="12">
      <c r="B1887" s="151"/>
      <c r="D1887" s="152" t="s">
        <v>207</v>
      </c>
      <c r="E1887" s="153" t="s">
        <v>1</v>
      </c>
      <c r="F1887" s="154" t="s">
        <v>663</v>
      </c>
      <c r="H1887" s="155">
        <v>-0.7</v>
      </c>
      <c r="I1887" s="156"/>
      <c r="L1887" s="151"/>
      <c r="M1887" s="157"/>
      <c r="T1887" s="158"/>
      <c r="AT1887" s="153" t="s">
        <v>207</v>
      </c>
      <c r="AU1887" s="153" t="s">
        <v>86</v>
      </c>
      <c r="AV1887" s="12" t="s">
        <v>86</v>
      </c>
      <c r="AW1887" s="12" t="s">
        <v>30</v>
      </c>
      <c r="AX1887" s="12" t="s">
        <v>73</v>
      </c>
      <c r="AY1887" s="153" t="s">
        <v>199</v>
      </c>
    </row>
    <row r="1888" spans="2:51" s="15" customFormat="1" ht="12">
      <c r="B1888" s="184"/>
      <c r="D1888" s="152" t="s">
        <v>207</v>
      </c>
      <c r="E1888" s="185" t="s">
        <v>1</v>
      </c>
      <c r="F1888" s="186" t="s">
        <v>2730</v>
      </c>
      <c r="H1888" s="185" t="s">
        <v>1</v>
      </c>
      <c r="I1888" s="187"/>
      <c r="L1888" s="184"/>
      <c r="M1888" s="188"/>
      <c r="T1888" s="189"/>
      <c r="AT1888" s="185" t="s">
        <v>207</v>
      </c>
      <c r="AU1888" s="185" t="s">
        <v>86</v>
      </c>
      <c r="AV1888" s="15" t="s">
        <v>80</v>
      </c>
      <c r="AW1888" s="15" t="s">
        <v>30</v>
      </c>
      <c r="AX1888" s="15" t="s">
        <v>73</v>
      </c>
      <c r="AY1888" s="185" t="s">
        <v>199</v>
      </c>
    </row>
    <row r="1889" spans="2:65" s="12" customFormat="1" ht="12">
      <c r="B1889" s="151"/>
      <c r="D1889" s="152" t="s">
        <v>207</v>
      </c>
      <c r="E1889" s="153" t="s">
        <v>1</v>
      </c>
      <c r="F1889" s="154" t="s">
        <v>2731</v>
      </c>
      <c r="H1889" s="155">
        <v>6.85</v>
      </c>
      <c r="I1889" s="156"/>
      <c r="L1889" s="151"/>
      <c r="M1889" s="157"/>
      <c r="T1889" s="158"/>
      <c r="AT1889" s="153" t="s">
        <v>207</v>
      </c>
      <c r="AU1889" s="153" t="s">
        <v>86</v>
      </c>
      <c r="AV1889" s="12" t="s">
        <v>86</v>
      </c>
      <c r="AW1889" s="12" t="s">
        <v>30</v>
      </c>
      <c r="AX1889" s="12" t="s">
        <v>73</v>
      </c>
      <c r="AY1889" s="153" t="s">
        <v>199</v>
      </c>
    </row>
    <row r="1890" spans="2:65" s="12" customFormat="1" ht="12">
      <c r="B1890" s="151"/>
      <c r="D1890" s="152" t="s">
        <v>207</v>
      </c>
      <c r="E1890" s="153" t="s">
        <v>1</v>
      </c>
      <c r="F1890" s="154" t="s">
        <v>663</v>
      </c>
      <c r="H1890" s="155">
        <v>-0.7</v>
      </c>
      <c r="I1890" s="156"/>
      <c r="L1890" s="151"/>
      <c r="M1890" s="157"/>
      <c r="T1890" s="158"/>
      <c r="AT1890" s="153" t="s">
        <v>207</v>
      </c>
      <c r="AU1890" s="153" t="s">
        <v>86</v>
      </c>
      <c r="AV1890" s="12" t="s">
        <v>86</v>
      </c>
      <c r="AW1890" s="12" t="s">
        <v>30</v>
      </c>
      <c r="AX1890" s="12" t="s">
        <v>73</v>
      </c>
      <c r="AY1890" s="153" t="s">
        <v>199</v>
      </c>
    </row>
    <row r="1891" spans="2:65" s="13" customFormat="1" ht="12">
      <c r="B1891" s="159"/>
      <c r="D1891" s="152" t="s">
        <v>207</v>
      </c>
      <c r="E1891" s="160" t="s">
        <v>1</v>
      </c>
      <c r="F1891" s="161" t="s">
        <v>209</v>
      </c>
      <c r="H1891" s="162">
        <v>133.19999999999999</v>
      </c>
      <c r="I1891" s="163"/>
      <c r="L1891" s="159"/>
      <c r="M1891" s="164"/>
      <c r="T1891" s="165"/>
      <c r="AT1891" s="160" t="s">
        <v>207</v>
      </c>
      <c r="AU1891" s="160" t="s">
        <v>86</v>
      </c>
      <c r="AV1891" s="13" t="s">
        <v>205</v>
      </c>
      <c r="AW1891" s="13" t="s">
        <v>30</v>
      </c>
      <c r="AX1891" s="13" t="s">
        <v>80</v>
      </c>
      <c r="AY1891" s="160" t="s">
        <v>199</v>
      </c>
    </row>
    <row r="1892" spans="2:65" s="12" customFormat="1" ht="12">
      <c r="B1892" s="151"/>
      <c r="D1892" s="152" t="s">
        <v>207</v>
      </c>
      <c r="E1892" s="153" t="s">
        <v>1</v>
      </c>
      <c r="F1892" s="154" t="s">
        <v>401</v>
      </c>
      <c r="H1892" s="155">
        <v>35</v>
      </c>
      <c r="I1892" s="156"/>
      <c r="L1892" s="151"/>
      <c r="M1892" s="157"/>
      <c r="T1892" s="158"/>
      <c r="AT1892" s="153" t="s">
        <v>207</v>
      </c>
      <c r="AU1892" s="153" t="s">
        <v>86</v>
      </c>
      <c r="AV1892" s="12" t="s">
        <v>86</v>
      </c>
      <c r="AW1892" s="12" t="s">
        <v>30</v>
      </c>
      <c r="AX1892" s="12" t="s">
        <v>73</v>
      </c>
      <c r="AY1892" s="153" t="s">
        <v>199</v>
      </c>
    </row>
    <row r="1893" spans="2:65" s="1" customFormat="1" ht="24.25" customHeight="1">
      <c r="B1893" s="32"/>
      <c r="C1893" s="137" t="s">
        <v>2389</v>
      </c>
      <c r="D1893" s="137" t="s">
        <v>201</v>
      </c>
      <c r="E1893" s="138" t="s">
        <v>2733</v>
      </c>
      <c r="F1893" s="139" t="s">
        <v>2734</v>
      </c>
      <c r="G1893" s="140" t="s">
        <v>264</v>
      </c>
      <c r="H1893" s="141">
        <v>133.19999999999999</v>
      </c>
      <c r="I1893" s="142"/>
      <c r="J1893" s="143">
        <f>ROUND(I1893*H1893,2)</f>
        <v>0</v>
      </c>
      <c r="K1893" s="144"/>
      <c r="L1893" s="32"/>
      <c r="M1893" s="145" t="s">
        <v>1</v>
      </c>
      <c r="N1893" s="146" t="s">
        <v>39</v>
      </c>
      <c r="P1893" s="147">
        <f>O1893*H1893</f>
        <v>0</v>
      </c>
      <c r="Q1893" s="147">
        <v>2.0000000000000002E-5</v>
      </c>
      <c r="R1893" s="147">
        <f>Q1893*H1893</f>
        <v>2.6640000000000001E-3</v>
      </c>
      <c r="S1893" s="147">
        <v>0</v>
      </c>
      <c r="T1893" s="148">
        <f>S1893*H1893</f>
        <v>0</v>
      </c>
      <c r="AR1893" s="149" t="s">
        <v>298</v>
      </c>
      <c r="AT1893" s="149" t="s">
        <v>201</v>
      </c>
      <c r="AU1893" s="149" t="s">
        <v>86</v>
      </c>
      <c r="AY1893" s="17" t="s">
        <v>199</v>
      </c>
      <c r="BE1893" s="150">
        <f>IF(N1893="základní",J1893,0)</f>
        <v>0</v>
      </c>
      <c r="BF1893" s="150">
        <f>IF(N1893="snížená",J1893,0)</f>
        <v>0</v>
      </c>
      <c r="BG1893" s="150">
        <f>IF(N1893="zákl. přenesená",J1893,0)</f>
        <v>0</v>
      </c>
      <c r="BH1893" s="150">
        <f>IF(N1893="sníž. přenesená",J1893,0)</f>
        <v>0</v>
      </c>
      <c r="BI1893" s="150">
        <f>IF(N1893="nulová",J1893,0)</f>
        <v>0</v>
      </c>
      <c r="BJ1893" s="17" t="s">
        <v>86</v>
      </c>
      <c r="BK1893" s="150">
        <f>ROUND(I1893*H1893,2)</f>
        <v>0</v>
      </c>
      <c r="BL1893" s="17" t="s">
        <v>298</v>
      </c>
      <c r="BM1893" s="149" t="s">
        <v>3884</v>
      </c>
    </row>
    <row r="1894" spans="2:65" s="15" customFormat="1" ht="12">
      <c r="B1894" s="184"/>
      <c r="D1894" s="152" t="s">
        <v>207</v>
      </c>
      <c r="E1894" s="185" t="s">
        <v>1</v>
      </c>
      <c r="F1894" s="186" t="s">
        <v>655</v>
      </c>
      <c r="H1894" s="185" t="s">
        <v>1</v>
      </c>
      <c r="I1894" s="187"/>
      <c r="L1894" s="184"/>
      <c r="M1894" s="188"/>
      <c r="T1894" s="189"/>
      <c r="AT1894" s="185" t="s">
        <v>207</v>
      </c>
      <c r="AU1894" s="185" t="s">
        <v>86</v>
      </c>
      <c r="AV1894" s="15" t="s">
        <v>80</v>
      </c>
      <c r="AW1894" s="15" t="s">
        <v>30</v>
      </c>
      <c r="AX1894" s="15" t="s">
        <v>73</v>
      </c>
      <c r="AY1894" s="185" t="s">
        <v>199</v>
      </c>
    </row>
    <row r="1895" spans="2:65" s="12" customFormat="1" ht="12">
      <c r="B1895" s="151"/>
      <c r="D1895" s="152" t="s">
        <v>207</v>
      </c>
      <c r="E1895" s="153" t="s">
        <v>1</v>
      </c>
      <c r="F1895" s="154" t="s">
        <v>656</v>
      </c>
      <c r="H1895" s="155">
        <v>14.85</v>
      </c>
      <c r="I1895" s="156"/>
      <c r="L1895" s="151"/>
      <c r="M1895" s="157"/>
      <c r="T1895" s="158"/>
      <c r="AT1895" s="153" t="s">
        <v>207</v>
      </c>
      <c r="AU1895" s="153" t="s">
        <v>86</v>
      </c>
      <c r="AV1895" s="12" t="s">
        <v>86</v>
      </c>
      <c r="AW1895" s="12" t="s">
        <v>30</v>
      </c>
      <c r="AX1895" s="12" t="s">
        <v>73</v>
      </c>
      <c r="AY1895" s="153" t="s">
        <v>199</v>
      </c>
    </row>
    <row r="1896" spans="2:65" s="12" customFormat="1" ht="12">
      <c r="B1896" s="151"/>
      <c r="D1896" s="152" t="s">
        <v>207</v>
      </c>
      <c r="E1896" s="153" t="s">
        <v>1</v>
      </c>
      <c r="F1896" s="154" t="s">
        <v>657</v>
      </c>
      <c r="H1896" s="155">
        <v>-4.45</v>
      </c>
      <c r="I1896" s="156"/>
      <c r="L1896" s="151"/>
      <c r="M1896" s="157"/>
      <c r="T1896" s="158"/>
      <c r="AT1896" s="153" t="s">
        <v>207</v>
      </c>
      <c r="AU1896" s="153" t="s">
        <v>86</v>
      </c>
      <c r="AV1896" s="12" t="s">
        <v>86</v>
      </c>
      <c r="AW1896" s="12" t="s">
        <v>30</v>
      </c>
      <c r="AX1896" s="12" t="s">
        <v>73</v>
      </c>
      <c r="AY1896" s="153" t="s">
        <v>199</v>
      </c>
    </row>
    <row r="1897" spans="2:65" s="15" customFormat="1" ht="12">
      <c r="B1897" s="184"/>
      <c r="D1897" s="152" t="s">
        <v>207</v>
      </c>
      <c r="E1897" s="185" t="s">
        <v>1</v>
      </c>
      <c r="F1897" s="186" t="s">
        <v>2714</v>
      </c>
      <c r="H1897" s="185" t="s">
        <v>1</v>
      </c>
      <c r="I1897" s="187"/>
      <c r="L1897" s="184"/>
      <c r="M1897" s="188"/>
      <c r="T1897" s="189"/>
      <c r="AT1897" s="185" t="s">
        <v>207</v>
      </c>
      <c r="AU1897" s="185" t="s">
        <v>86</v>
      </c>
      <c r="AV1897" s="15" t="s">
        <v>80</v>
      </c>
      <c r="AW1897" s="15" t="s">
        <v>30</v>
      </c>
      <c r="AX1897" s="15" t="s">
        <v>73</v>
      </c>
      <c r="AY1897" s="185" t="s">
        <v>199</v>
      </c>
    </row>
    <row r="1898" spans="2:65" s="12" customFormat="1" ht="12">
      <c r="B1898" s="151"/>
      <c r="D1898" s="152" t="s">
        <v>207</v>
      </c>
      <c r="E1898" s="153" t="s">
        <v>1</v>
      </c>
      <c r="F1898" s="154" t="s">
        <v>2715</v>
      </c>
      <c r="H1898" s="155">
        <v>14.16</v>
      </c>
      <c r="I1898" s="156"/>
      <c r="L1898" s="151"/>
      <c r="M1898" s="157"/>
      <c r="T1898" s="158"/>
      <c r="AT1898" s="153" t="s">
        <v>207</v>
      </c>
      <c r="AU1898" s="153" t="s">
        <v>86</v>
      </c>
      <c r="AV1898" s="12" t="s">
        <v>86</v>
      </c>
      <c r="AW1898" s="12" t="s">
        <v>30</v>
      </c>
      <c r="AX1898" s="12" t="s">
        <v>73</v>
      </c>
      <c r="AY1898" s="153" t="s">
        <v>199</v>
      </c>
    </row>
    <row r="1899" spans="2:65" s="12" customFormat="1" ht="12">
      <c r="B1899" s="151"/>
      <c r="D1899" s="152" t="s">
        <v>207</v>
      </c>
      <c r="E1899" s="153" t="s">
        <v>1</v>
      </c>
      <c r="F1899" s="154" t="s">
        <v>2716</v>
      </c>
      <c r="H1899" s="155">
        <v>-1</v>
      </c>
      <c r="I1899" s="156"/>
      <c r="L1899" s="151"/>
      <c r="M1899" s="157"/>
      <c r="T1899" s="158"/>
      <c r="AT1899" s="153" t="s">
        <v>207</v>
      </c>
      <c r="AU1899" s="153" t="s">
        <v>86</v>
      </c>
      <c r="AV1899" s="12" t="s">
        <v>86</v>
      </c>
      <c r="AW1899" s="12" t="s">
        <v>30</v>
      </c>
      <c r="AX1899" s="12" t="s">
        <v>73</v>
      </c>
      <c r="AY1899" s="153" t="s">
        <v>199</v>
      </c>
    </row>
    <row r="1900" spans="2:65" s="15" customFormat="1" ht="12">
      <c r="B1900" s="184"/>
      <c r="D1900" s="152" t="s">
        <v>207</v>
      </c>
      <c r="E1900" s="185" t="s">
        <v>1</v>
      </c>
      <c r="F1900" s="186" t="s">
        <v>2717</v>
      </c>
      <c r="H1900" s="185" t="s">
        <v>1</v>
      </c>
      <c r="I1900" s="187"/>
      <c r="L1900" s="184"/>
      <c r="M1900" s="188"/>
      <c r="T1900" s="189"/>
      <c r="AT1900" s="185" t="s">
        <v>207</v>
      </c>
      <c r="AU1900" s="185" t="s">
        <v>86</v>
      </c>
      <c r="AV1900" s="15" t="s">
        <v>80</v>
      </c>
      <c r="AW1900" s="15" t="s">
        <v>30</v>
      </c>
      <c r="AX1900" s="15" t="s">
        <v>73</v>
      </c>
      <c r="AY1900" s="185" t="s">
        <v>199</v>
      </c>
    </row>
    <row r="1901" spans="2:65" s="12" customFormat="1" ht="12">
      <c r="B1901" s="151"/>
      <c r="D1901" s="152" t="s">
        <v>207</v>
      </c>
      <c r="E1901" s="153" t="s">
        <v>1</v>
      </c>
      <c r="F1901" s="154" t="s">
        <v>2718</v>
      </c>
      <c r="H1901" s="155">
        <v>6.1</v>
      </c>
      <c r="I1901" s="156"/>
      <c r="L1901" s="151"/>
      <c r="M1901" s="157"/>
      <c r="T1901" s="158"/>
      <c r="AT1901" s="153" t="s">
        <v>207</v>
      </c>
      <c r="AU1901" s="153" t="s">
        <v>86</v>
      </c>
      <c r="AV1901" s="12" t="s">
        <v>86</v>
      </c>
      <c r="AW1901" s="12" t="s">
        <v>30</v>
      </c>
      <c r="AX1901" s="12" t="s">
        <v>73</v>
      </c>
      <c r="AY1901" s="153" t="s">
        <v>199</v>
      </c>
    </row>
    <row r="1902" spans="2:65" s="12" customFormat="1" ht="12">
      <c r="B1902" s="151"/>
      <c r="D1902" s="152" t="s">
        <v>207</v>
      </c>
      <c r="E1902" s="153" t="s">
        <v>1</v>
      </c>
      <c r="F1902" s="154" t="s">
        <v>663</v>
      </c>
      <c r="H1902" s="155">
        <v>-0.7</v>
      </c>
      <c r="I1902" s="156"/>
      <c r="L1902" s="151"/>
      <c r="M1902" s="157"/>
      <c r="T1902" s="158"/>
      <c r="AT1902" s="153" t="s">
        <v>207</v>
      </c>
      <c r="AU1902" s="153" t="s">
        <v>86</v>
      </c>
      <c r="AV1902" s="12" t="s">
        <v>86</v>
      </c>
      <c r="AW1902" s="12" t="s">
        <v>30</v>
      </c>
      <c r="AX1902" s="12" t="s">
        <v>73</v>
      </c>
      <c r="AY1902" s="153" t="s">
        <v>199</v>
      </c>
    </row>
    <row r="1903" spans="2:65" s="15" customFormat="1" ht="12">
      <c r="B1903" s="184"/>
      <c r="D1903" s="152" t="s">
        <v>207</v>
      </c>
      <c r="E1903" s="185" t="s">
        <v>1</v>
      </c>
      <c r="F1903" s="186" t="s">
        <v>658</v>
      </c>
      <c r="H1903" s="185" t="s">
        <v>1</v>
      </c>
      <c r="I1903" s="187"/>
      <c r="L1903" s="184"/>
      <c r="M1903" s="188"/>
      <c r="T1903" s="189"/>
      <c r="AT1903" s="185" t="s">
        <v>207</v>
      </c>
      <c r="AU1903" s="185" t="s">
        <v>86</v>
      </c>
      <c r="AV1903" s="15" t="s">
        <v>80</v>
      </c>
      <c r="AW1903" s="15" t="s">
        <v>30</v>
      </c>
      <c r="AX1903" s="15" t="s">
        <v>73</v>
      </c>
      <c r="AY1903" s="185" t="s">
        <v>199</v>
      </c>
    </row>
    <row r="1904" spans="2:65" s="12" customFormat="1" ht="12">
      <c r="B1904" s="151"/>
      <c r="D1904" s="152" t="s">
        <v>207</v>
      </c>
      <c r="E1904" s="153" t="s">
        <v>1</v>
      </c>
      <c r="F1904" s="154" t="s">
        <v>659</v>
      </c>
      <c r="H1904" s="155">
        <v>12.14</v>
      </c>
      <c r="I1904" s="156"/>
      <c r="L1904" s="151"/>
      <c r="M1904" s="157"/>
      <c r="T1904" s="158"/>
      <c r="AT1904" s="153" t="s">
        <v>207</v>
      </c>
      <c r="AU1904" s="153" t="s">
        <v>86</v>
      </c>
      <c r="AV1904" s="12" t="s">
        <v>86</v>
      </c>
      <c r="AW1904" s="12" t="s">
        <v>30</v>
      </c>
      <c r="AX1904" s="12" t="s">
        <v>73</v>
      </c>
      <c r="AY1904" s="153" t="s">
        <v>199</v>
      </c>
    </row>
    <row r="1905" spans="2:51" s="12" customFormat="1" ht="12">
      <c r="B1905" s="151"/>
      <c r="D1905" s="152" t="s">
        <v>207</v>
      </c>
      <c r="E1905" s="153" t="s">
        <v>1</v>
      </c>
      <c r="F1905" s="154" t="s">
        <v>660</v>
      </c>
      <c r="H1905" s="155">
        <v>-1.5</v>
      </c>
      <c r="I1905" s="156"/>
      <c r="L1905" s="151"/>
      <c r="M1905" s="157"/>
      <c r="T1905" s="158"/>
      <c r="AT1905" s="153" t="s">
        <v>207</v>
      </c>
      <c r="AU1905" s="153" t="s">
        <v>86</v>
      </c>
      <c r="AV1905" s="12" t="s">
        <v>86</v>
      </c>
      <c r="AW1905" s="12" t="s">
        <v>30</v>
      </c>
      <c r="AX1905" s="12" t="s">
        <v>73</v>
      </c>
      <c r="AY1905" s="153" t="s">
        <v>199</v>
      </c>
    </row>
    <row r="1906" spans="2:51" s="15" customFormat="1" ht="12">
      <c r="B1906" s="184"/>
      <c r="D1906" s="152" t="s">
        <v>207</v>
      </c>
      <c r="E1906" s="185" t="s">
        <v>1</v>
      </c>
      <c r="F1906" s="186" t="s">
        <v>661</v>
      </c>
      <c r="H1906" s="185" t="s">
        <v>1</v>
      </c>
      <c r="I1906" s="187"/>
      <c r="L1906" s="184"/>
      <c r="M1906" s="188"/>
      <c r="T1906" s="189"/>
      <c r="AT1906" s="185" t="s">
        <v>207</v>
      </c>
      <c r="AU1906" s="185" t="s">
        <v>86</v>
      </c>
      <c r="AV1906" s="15" t="s">
        <v>80</v>
      </c>
      <c r="AW1906" s="15" t="s">
        <v>30</v>
      </c>
      <c r="AX1906" s="15" t="s">
        <v>73</v>
      </c>
      <c r="AY1906" s="185" t="s">
        <v>199</v>
      </c>
    </row>
    <row r="1907" spans="2:51" s="12" customFormat="1" ht="12">
      <c r="B1907" s="151"/>
      <c r="D1907" s="152" t="s">
        <v>207</v>
      </c>
      <c r="E1907" s="153" t="s">
        <v>1</v>
      </c>
      <c r="F1907" s="154" t="s">
        <v>662</v>
      </c>
      <c r="H1907" s="155">
        <v>10.25</v>
      </c>
      <c r="I1907" s="156"/>
      <c r="L1907" s="151"/>
      <c r="M1907" s="157"/>
      <c r="T1907" s="158"/>
      <c r="AT1907" s="153" t="s">
        <v>207</v>
      </c>
      <c r="AU1907" s="153" t="s">
        <v>86</v>
      </c>
      <c r="AV1907" s="12" t="s">
        <v>86</v>
      </c>
      <c r="AW1907" s="12" t="s">
        <v>30</v>
      </c>
      <c r="AX1907" s="12" t="s">
        <v>73</v>
      </c>
      <c r="AY1907" s="153" t="s">
        <v>199</v>
      </c>
    </row>
    <row r="1908" spans="2:51" s="12" customFormat="1" ht="12">
      <c r="B1908" s="151"/>
      <c r="D1908" s="152" t="s">
        <v>207</v>
      </c>
      <c r="E1908" s="153" t="s">
        <v>1</v>
      </c>
      <c r="F1908" s="154" t="s">
        <v>663</v>
      </c>
      <c r="H1908" s="155">
        <v>-0.7</v>
      </c>
      <c r="I1908" s="156"/>
      <c r="L1908" s="151"/>
      <c r="M1908" s="157"/>
      <c r="T1908" s="158"/>
      <c r="AT1908" s="153" t="s">
        <v>207</v>
      </c>
      <c r="AU1908" s="153" t="s">
        <v>86</v>
      </c>
      <c r="AV1908" s="12" t="s">
        <v>86</v>
      </c>
      <c r="AW1908" s="12" t="s">
        <v>30</v>
      </c>
      <c r="AX1908" s="12" t="s">
        <v>73</v>
      </c>
      <c r="AY1908" s="153" t="s">
        <v>199</v>
      </c>
    </row>
    <row r="1909" spans="2:51" s="15" customFormat="1" ht="12">
      <c r="B1909" s="184"/>
      <c r="D1909" s="152" t="s">
        <v>207</v>
      </c>
      <c r="E1909" s="185" t="s">
        <v>1</v>
      </c>
      <c r="F1909" s="186" t="s">
        <v>2719</v>
      </c>
      <c r="H1909" s="185" t="s">
        <v>1</v>
      </c>
      <c r="I1909" s="187"/>
      <c r="L1909" s="184"/>
      <c r="M1909" s="188"/>
      <c r="T1909" s="189"/>
      <c r="AT1909" s="185" t="s">
        <v>207</v>
      </c>
      <c r="AU1909" s="185" t="s">
        <v>86</v>
      </c>
      <c r="AV1909" s="15" t="s">
        <v>80</v>
      </c>
      <c r="AW1909" s="15" t="s">
        <v>30</v>
      </c>
      <c r="AX1909" s="15" t="s">
        <v>73</v>
      </c>
      <c r="AY1909" s="185" t="s">
        <v>199</v>
      </c>
    </row>
    <row r="1910" spans="2:51" s="12" customFormat="1" ht="12">
      <c r="B1910" s="151"/>
      <c r="D1910" s="152" t="s">
        <v>207</v>
      </c>
      <c r="E1910" s="153" t="s">
        <v>1</v>
      </c>
      <c r="F1910" s="154" t="s">
        <v>2720</v>
      </c>
      <c r="H1910" s="155">
        <v>10.25</v>
      </c>
      <c r="I1910" s="156"/>
      <c r="L1910" s="151"/>
      <c r="M1910" s="157"/>
      <c r="T1910" s="158"/>
      <c r="AT1910" s="153" t="s">
        <v>207</v>
      </c>
      <c r="AU1910" s="153" t="s">
        <v>86</v>
      </c>
      <c r="AV1910" s="12" t="s">
        <v>86</v>
      </c>
      <c r="AW1910" s="12" t="s">
        <v>30</v>
      </c>
      <c r="AX1910" s="12" t="s">
        <v>73</v>
      </c>
      <c r="AY1910" s="153" t="s">
        <v>199</v>
      </c>
    </row>
    <row r="1911" spans="2:51" s="12" customFormat="1" ht="12">
      <c r="B1911" s="151"/>
      <c r="D1911" s="152" t="s">
        <v>207</v>
      </c>
      <c r="E1911" s="153" t="s">
        <v>1</v>
      </c>
      <c r="F1911" s="154" t="s">
        <v>2721</v>
      </c>
      <c r="H1911" s="155">
        <v>-0.9</v>
      </c>
      <c r="I1911" s="156"/>
      <c r="L1911" s="151"/>
      <c r="M1911" s="157"/>
      <c r="T1911" s="158"/>
      <c r="AT1911" s="153" t="s">
        <v>207</v>
      </c>
      <c r="AU1911" s="153" t="s">
        <v>86</v>
      </c>
      <c r="AV1911" s="12" t="s">
        <v>86</v>
      </c>
      <c r="AW1911" s="12" t="s">
        <v>30</v>
      </c>
      <c r="AX1911" s="12" t="s">
        <v>73</v>
      </c>
      <c r="AY1911" s="153" t="s">
        <v>199</v>
      </c>
    </row>
    <row r="1912" spans="2:51" s="15" customFormat="1" ht="12">
      <c r="B1912" s="184"/>
      <c r="D1912" s="152" t="s">
        <v>207</v>
      </c>
      <c r="E1912" s="185" t="s">
        <v>1</v>
      </c>
      <c r="F1912" s="186" t="s">
        <v>2722</v>
      </c>
      <c r="H1912" s="185" t="s">
        <v>1</v>
      </c>
      <c r="I1912" s="187"/>
      <c r="L1912" s="184"/>
      <c r="M1912" s="188"/>
      <c r="T1912" s="189"/>
      <c r="AT1912" s="185" t="s">
        <v>207</v>
      </c>
      <c r="AU1912" s="185" t="s">
        <v>86</v>
      </c>
      <c r="AV1912" s="15" t="s">
        <v>80</v>
      </c>
      <c r="AW1912" s="15" t="s">
        <v>30</v>
      </c>
      <c r="AX1912" s="15" t="s">
        <v>73</v>
      </c>
      <c r="AY1912" s="185" t="s">
        <v>199</v>
      </c>
    </row>
    <row r="1913" spans="2:51" s="12" customFormat="1" ht="12">
      <c r="B1913" s="151"/>
      <c r="D1913" s="152" t="s">
        <v>207</v>
      </c>
      <c r="E1913" s="153" t="s">
        <v>1</v>
      </c>
      <c r="F1913" s="154" t="s">
        <v>2720</v>
      </c>
      <c r="H1913" s="155">
        <v>10.25</v>
      </c>
      <c r="I1913" s="156"/>
      <c r="L1913" s="151"/>
      <c r="M1913" s="157"/>
      <c r="T1913" s="158"/>
      <c r="AT1913" s="153" t="s">
        <v>207</v>
      </c>
      <c r="AU1913" s="153" t="s">
        <v>86</v>
      </c>
      <c r="AV1913" s="12" t="s">
        <v>86</v>
      </c>
      <c r="AW1913" s="12" t="s">
        <v>30</v>
      </c>
      <c r="AX1913" s="12" t="s">
        <v>73</v>
      </c>
      <c r="AY1913" s="153" t="s">
        <v>199</v>
      </c>
    </row>
    <row r="1914" spans="2:51" s="12" customFormat="1" ht="12">
      <c r="B1914" s="151"/>
      <c r="D1914" s="152" t="s">
        <v>207</v>
      </c>
      <c r="E1914" s="153" t="s">
        <v>1</v>
      </c>
      <c r="F1914" s="154" t="s">
        <v>2721</v>
      </c>
      <c r="H1914" s="155">
        <v>-0.9</v>
      </c>
      <c r="I1914" s="156"/>
      <c r="L1914" s="151"/>
      <c r="M1914" s="157"/>
      <c r="T1914" s="158"/>
      <c r="AT1914" s="153" t="s">
        <v>207</v>
      </c>
      <c r="AU1914" s="153" t="s">
        <v>86</v>
      </c>
      <c r="AV1914" s="12" t="s">
        <v>86</v>
      </c>
      <c r="AW1914" s="12" t="s">
        <v>30</v>
      </c>
      <c r="AX1914" s="12" t="s">
        <v>73</v>
      </c>
      <c r="AY1914" s="153" t="s">
        <v>199</v>
      </c>
    </row>
    <row r="1915" spans="2:51" s="15" customFormat="1" ht="12">
      <c r="B1915" s="184"/>
      <c r="D1915" s="152" t="s">
        <v>207</v>
      </c>
      <c r="E1915" s="185" t="s">
        <v>1</v>
      </c>
      <c r="F1915" s="186" t="s">
        <v>2723</v>
      </c>
      <c r="H1915" s="185" t="s">
        <v>1</v>
      </c>
      <c r="I1915" s="187"/>
      <c r="L1915" s="184"/>
      <c r="M1915" s="188"/>
      <c r="T1915" s="189"/>
      <c r="AT1915" s="185" t="s">
        <v>207</v>
      </c>
      <c r="AU1915" s="185" t="s">
        <v>86</v>
      </c>
      <c r="AV1915" s="15" t="s">
        <v>80</v>
      </c>
      <c r="AW1915" s="15" t="s">
        <v>30</v>
      </c>
      <c r="AX1915" s="15" t="s">
        <v>73</v>
      </c>
      <c r="AY1915" s="185" t="s">
        <v>199</v>
      </c>
    </row>
    <row r="1916" spans="2:51" s="12" customFormat="1" ht="12">
      <c r="B1916" s="151"/>
      <c r="D1916" s="152" t="s">
        <v>207</v>
      </c>
      <c r="E1916" s="153" t="s">
        <v>1</v>
      </c>
      <c r="F1916" s="154" t="s">
        <v>2720</v>
      </c>
      <c r="H1916" s="155">
        <v>10.25</v>
      </c>
      <c r="I1916" s="156"/>
      <c r="L1916" s="151"/>
      <c r="M1916" s="157"/>
      <c r="T1916" s="158"/>
      <c r="AT1916" s="153" t="s">
        <v>207</v>
      </c>
      <c r="AU1916" s="153" t="s">
        <v>86</v>
      </c>
      <c r="AV1916" s="12" t="s">
        <v>86</v>
      </c>
      <c r="AW1916" s="12" t="s">
        <v>30</v>
      </c>
      <c r="AX1916" s="12" t="s">
        <v>73</v>
      </c>
      <c r="AY1916" s="153" t="s">
        <v>199</v>
      </c>
    </row>
    <row r="1917" spans="2:51" s="12" customFormat="1" ht="12">
      <c r="B1917" s="151"/>
      <c r="D1917" s="152" t="s">
        <v>207</v>
      </c>
      <c r="E1917" s="153" t="s">
        <v>1</v>
      </c>
      <c r="F1917" s="154" t="s">
        <v>2721</v>
      </c>
      <c r="H1917" s="155">
        <v>-0.9</v>
      </c>
      <c r="I1917" s="156"/>
      <c r="L1917" s="151"/>
      <c r="M1917" s="157"/>
      <c r="T1917" s="158"/>
      <c r="AT1917" s="153" t="s">
        <v>207</v>
      </c>
      <c r="AU1917" s="153" t="s">
        <v>86</v>
      </c>
      <c r="AV1917" s="12" t="s">
        <v>86</v>
      </c>
      <c r="AW1917" s="12" t="s">
        <v>30</v>
      </c>
      <c r="AX1917" s="12" t="s">
        <v>73</v>
      </c>
      <c r="AY1917" s="153" t="s">
        <v>199</v>
      </c>
    </row>
    <row r="1918" spans="2:51" s="15" customFormat="1" ht="12">
      <c r="B1918" s="184"/>
      <c r="D1918" s="152" t="s">
        <v>207</v>
      </c>
      <c r="E1918" s="185" t="s">
        <v>1</v>
      </c>
      <c r="F1918" s="186" t="s">
        <v>664</v>
      </c>
      <c r="H1918" s="185" t="s">
        <v>1</v>
      </c>
      <c r="I1918" s="187"/>
      <c r="L1918" s="184"/>
      <c r="M1918" s="188"/>
      <c r="T1918" s="189"/>
      <c r="AT1918" s="185" t="s">
        <v>207</v>
      </c>
      <c r="AU1918" s="185" t="s">
        <v>86</v>
      </c>
      <c r="AV1918" s="15" t="s">
        <v>80</v>
      </c>
      <c r="AW1918" s="15" t="s">
        <v>30</v>
      </c>
      <c r="AX1918" s="15" t="s">
        <v>73</v>
      </c>
      <c r="AY1918" s="185" t="s">
        <v>199</v>
      </c>
    </row>
    <row r="1919" spans="2:51" s="12" customFormat="1" ht="12">
      <c r="B1919" s="151"/>
      <c r="D1919" s="152" t="s">
        <v>207</v>
      </c>
      <c r="E1919" s="153" t="s">
        <v>1</v>
      </c>
      <c r="F1919" s="154" t="s">
        <v>665</v>
      </c>
      <c r="H1919" s="155">
        <v>17.05</v>
      </c>
      <c r="I1919" s="156"/>
      <c r="L1919" s="151"/>
      <c r="M1919" s="157"/>
      <c r="T1919" s="158"/>
      <c r="AT1919" s="153" t="s">
        <v>207</v>
      </c>
      <c r="AU1919" s="153" t="s">
        <v>86</v>
      </c>
      <c r="AV1919" s="12" t="s">
        <v>86</v>
      </c>
      <c r="AW1919" s="12" t="s">
        <v>30</v>
      </c>
      <c r="AX1919" s="12" t="s">
        <v>73</v>
      </c>
      <c r="AY1919" s="153" t="s">
        <v>199</v>
      </c>
    </row>
    <row r="1920" spans="2:51" s="12" customFormat="1" ht="12">
      <c r="B1920" s="151"/>
      <c r="D1920" s="152" t="s">
        <v>207</v>
      </c>
      <c r="E1920" s="153" t="s">
        <v>1</v>
      </c>
      <c r="F1920" s="154" t="s">
        <v>666</v>
      </c>
      <c r="H1920" s="155">
        <v>-1.9</v>
      </c>
      <c r="I1920" s="156"/>
      <c r="L1920" s="151"/>
      <c r="M1920" s="157"/>
      <c r="T1920" s="158"/>
      <c r="AT1920" s="153" t="s">
        <v>207</v>
      </c>
      <c r="AU1920" s="153" t="s">
        <v>86</v>
      </c>
      <c r="AV1920" s="12" t="s">
        <v>86</v>
      </c>
      <c r="AW1920" s="12" t="s">
        <v>30</v>
      </c>
      <c r="AX1920" s="12" t="s">
        <v>73</v>
      </c>
      <c r="AY1920" s="153" t="s">
        <v>199</v>
      </c>
    </row>
    <row r="1921" spans="2:51" s="15" customFormat="1" ht="12">
      <c r="B1921" s="184"/>
      <c r="D1921" s="152" t="s">
        <v>207</v>
      </c>
      <c r="E1921" s="185" t="s">
        <v>1</v>
      </c>
      <c r="F1921" s="186" t="s">
        <v>2724</v>
      </c>
      <c r="H1921" s="185" t="s">
        <v>1</v>
      </c>
      <c r="I1921" s="187"/>
      <c r="L1921" s="184"/>
      <c r="M1921" s="188"/>
      <c r="T1921" s="189"/>
      <c r="AT1921" s="185" t="s">
        <v>207</v>
      </c>
      <c r="AU1921" s="185" t="s">
        <v>86</v>
      </c>
      <c r="AV1921" s="15" t="s">
        <v>80</v>
      </c>
      <c r="AW1921" s="15" t="s">
        <v>30</v>
      </c>
      <c r="AX1921" s="15" t="s">
        <v>73</v>
      </c>
      <c r="AY1921" s="185" t="s">
        <v>199</v>
      </c>
    </row>
    <row r="1922" spans="2:51" s="12" customFormat="1" ht="12">
      <c r="B1922" s="151"/>
      <c r="D1922" s="152" t="s">
        <v>207</v>
      </c>
      <c r="E1922" s="153" t="s">
        <v>1</v>
      </c>
      <c r="F1922" s="154" t="s">
        <v>2720</v>
      </c>
      <c r="H1922" s="155">
        <v>10.25</v>
      </c>
      <c r="I1922" s="156"/>
      <c r="L1922" s="151"/>
      <c r="M1922" s="157"/>
      <c r="T1922" s="158"/>
      <c r="AT1922" s="153" t="s">
        <v>207</v>
      </c>
      <c r="AU1922" s="153" t="s">
        <v>86</v>
      </c>
      <c r="AV1922" s="12" t="s">
        <v>86</v>
      </c>
      <c r="AW1922" s="12" t="s">
        <v>30</v>
      </c>
      <c r="AX1922" s="12" t="s">
        <v>73</v>
      </c>
      <c r="AY1922" s="153" t="s">
        <v>199</v>
      </c>
    </row>
    <row r="1923" spans="2:51" s="12" customFormat="1" ht="12">
      <c r="B1923" s="151"/>
      <c r="D1923" s="152" t="s">
        <v>207</v>
      </c>
      <c r="E1923" s="153" t="s">
        <v>1</v>
      </c>
      <c r="F1923" s="154" t="s">
        <v>2721</v>
      </c>
      <c r="H1923" s="155">
        <v>-0.9</v>
      </c>
      <c r="I1923" s="156"/>
      <c r="L1923" s="151"/>
      <c r="M1923" s="157"/>
      <c r="T1923" s="158"/>
      <c r="AT1923" s="153" t="s">
        <v>207</v>
      </c>
      <c r="AU1923" s="153" t="s">
        <v>86</v>
      </c>
      <c r="AV1923" s="12" t="s">
        <v>86</v>
      </c>
      <c r="AW1923" s="12" t="s">
        <v>30</v>
      </c>
      <c r="AX1923" s="12" t="s">
        <v>73</v>
      </c>
      <c r="AY1923" s="153" t="s">
        <v>199</v>
      </c>
    </row>
    <row r="1924" spans="2:51" s="15" customFormat="1" ht="12">
      <c r="B1924" s="184"/>
      <c r="D1924" s="152" t="s">
        <v>207</v>
      </c>
      <c r="E1924" s="185" t="s">
        <v>1</v>
      </c>
      <c r="F1924" s="186" t="s">
        <v>2725</v>
      </c>
      <c r="H1924" s="185" t="s">
        <v>1</v>
      </c>
      <c r="I1924" s="187"/>
      <c r="L1924" s="184"/>
      <c r="M1924" s="188"/>
      <c r="T1924" s="189"/>
      <c r="AT1924" s="185" t="s">
        <v>207</v>
      </c>
      <c r="AU1924" s="185" t="s">
        <v>86</v>
      </c>
      <c r="AV1924" s="15" t="s">
        <v>80</v>
      </c>
      <c r="AW1924" s="15" t="s">
        <v>30</v>
      </c>
      <c r="AX1924" s="15" t="s">
        <v>73</v>
      </c>
      <c r="AY1924" s="185" t="s">
        <v>199</v>
      </c>
    </row>
    <row r="1925" spans="2:51" s="12" customFormat="1" ht="12">
      <c r="B1925" s="151"/>
      <c r="D1925" s="152" t="s">
        <v>207</v>
      </c>
      <c r="E1925" s="153" t="s">
        <v>1</v>
      </c>
      <c r="F1925" s="154" t="s">
        <v>2720</v>
      </c>
      <c r="H1925" s="155">
        <v>10.25</v>
      </c>
      <c r="I1925" s="156"/>
      <c r="L1925" s="151"/>
      <c r="M1925" s="157"/>
      <c r="T1925" s="158"/>
      <c r="AT1925" s="153" t="s">
        <v>207</v>
      </c>
      <c r="AU1925" s="153" t="s">
        <v>86</v>
      </c>
      <c r="AV1925" s="12" t="s">
        <v>86</v>
      </c>
      <c r="AW1925" s="12" t="s">
        <v>30</v>
      </c>
      <c r="AX1925" s="12" t="s">
        <v>73</v>
      </c>
      <c r="AY1925" s="153" t="s">
        <v>199</v>
      </c>
    </row>
    <row r="1926" spans="2:51" s="12" customFormat="1" ht="12">
      <c r="B1926" s="151"/>
      <c r="D1926" s="152" t="s">
        <v>207</v>
      </c>
      <c r="E1926" s="153" t="s">
        <v>1</v>
      </c>
      <c r="F1926" s="154" t="s">
        <v>2721</v>
      </c>
      <c r="H1926" s="155">
        <v>-0.9</v>
      </c>
      <c r="I1926" s="156"/>
      <c r="L1926" s="151"/>
      <c r="M1926" s="157"/>
      <c r="T1926" s="158"/>
      <c r="AT1926" s="153" t="s">
        <v>207</v>
      </c>
      <c r="AU1926" s="153" t="s">
        <v>86</v>
      </c>
      <c r="AV1926" s="12" t="s">
        <v>86</v>
      </c>
      <c r="AW1926" s="12" t="s">
        <v>30</v>
      </c>
      <c r="AX1926" s="12" t="s">
        <v>73</v>
      </c>
      <c r="AY1926" s="153" t="s">
        <v>199</v>
      </c>
    </row>
    <row r="1927" spans="2:51" s="15" customFormat="1" ht="12">
      <c r="B1927" s="184"/>
      <c r="D1927" s="152" t="s">
        <v>207</v>
      </c>
      <c r="E1927" s="185" t="s">
        <v>1</v>
      </c>
      <c r="F1927" s="186" t="s">
        <v>2726</v>
      </c>
      <c r="H1927" s="185" t="s">
        <v>1</v>
      </c>
      <c r="I1927" s="187"/>
      <c r="L1927" s="184"/>
      <c r="M1927" s="188"/>
      <c r="T1927" s="189"/>
      <c r="AT1927" s="185" t="s">
        <v>207</v>
      </c>
      <c r="AU1927" s="185" t="s">
        <v>86</v>
      </c>
      <c r="AV1927" s="15" t="s">
        <v>80</v>
      </c>
      <c r="AW1927" s="15" t="s">
        <v>30</v>
      </c>
      <c r="AX1927" s="15" t="s">
        <v>73</v>
      </c>
      <c r="AY1927" s="185" t="s">
        <v>199</v>
      </c>
    </row>
    <row r="1928" spans="2:51" s="12" customFormat="1" ht="12">
      <c r="B1928" s="151"/>
      <c r="D1928" s="152" t="s">
        <v>207</v>
      </c>
      <c r="E1928" s="153" t="s">
        <v>1</v>
      </c>
      <c r="F1928" s="154" t="s">
        <v>2727</v>
      </c>
      <c r="H1928" s="155">
        <v>11.1</v>
      </c>
      <c r="I1928" s="156"/>
      <c r="L1928" s="151"/>
      <c r="M1928" s="157"/>
      <c r="T1928" s="158"/>
      <c r="AT1928" s="153" t="s">
        <v>207</v>
      </c>
      <c r="AU1928" s="153" t="s">
        <v>86</v>
      </c>
      <c r="AV1928" s="12" t="s">
        <v>86</v>
      </c>
      <c r="AW1928" s="12" t="s">
        <v>30</v>
      </c>
      <c r="AX1928" s="12" t="s">
        <v>73</v>
      </c>
      <c r="AY1928" s="153" t="s">
        <v>199</v>
      </c>
    </row>
    <row r="1929" spans="2:51" s="12" customFormat="1" ht="12">
      <c r="B1929" s="151"/>
      <c r="D1929" s="152" t="s">
        <v>207</v>
      </c>
      <c r="E1929" s="153" t="s">
        <v>1</v>
      </c>
      <c r="F1929" s="154" t="s">
        <v>2721</v>
      </c>
      <c r="H1929" s="155">
        <v>-0.9</v>
      </c>
      <c r="I1929" s="156"/>
      <c r="L1929" s="151"/>
      <c r="M1929" s="157"/>
      <c r="T1929" s="158"/>
      <c r="AT1929" s="153" t="s">
        <v>207</v>
      </c>
      <c r="AU1929" s="153" t="s">
        <v>86</v>
      </c>
      <c r="AV1929" s="12" t="s">
        <v>86</v>
      </c>
      <c r="AW1929" s="12" t="s">
        <v>30</v>
      </c>
      <c r="AX1929" s="12" t="s">
        <v>73</v>
      </c>
      <c r="AY1929" s="153" t="s">
        <v>199</v>
      </c>
    </row>
    <row r="1930" spans="2:51" s="15" customFormat="1" ht="12">
      <c r="B1930" s="184"/>
      <c r="D1930" s="152" t="s">
        <v>207</v>
      </c>
      <c r="E1930" s="185" t="s">
        <v>1</v>
      </c>
      <c r="F1930" s="186" t="s">
        <v>2728</v>
      </c>
      <c r="H1930" s="185" t="s">
        <v>1</v>
      </c>
      <c r="I1930" s="187"/>
      <c r="L1930" s="184"/>
      <c r="M1930" s="188"/>
      <c r="T1930" s="189"/>
      <c r="AT1930" s="185" t="s">
        <v>207</v>
      </c>
      <c r="AU1930" s="185" t="s">
        <v>86</v>
      </c>
      <c r="AV1930" s="15" t="s">
        <v>80</v>
      </c>
      <c r="AW1930" s="15" t="s">
        <v>30</v>
      </c>
      <c r="AX1930" s="15" t="s">
        <v>73</v>
      </c>
      <c r="AY1930" s="185" t="s">
        <v>199</v>
      </c>
    </row>
    <row r="1931" spans="2:51" s="12" customFormat="1" ht="12">
      <c r="B1931" s="151"/>
      <c r="D1931" s="152" t="s">
        <v>207</v>
      </c>
      <c r="E1931" s="153" t="s">
        <v>1</v>
      </c>
      <c r="F1931" s="154" t="s">
        <v>2729</v>
      </c>
      <c r="H1931" s="155">
        <v>6.5</v>
      </c>
      <c r="I1931" s="156"/>
      <c r="L1931" s="151"/>
      <c r="M1931" s="157"/>
      <c r="T1931" s="158"/>
      <c r="AT1931" s="153" t="s">
        <v>207</v>
      </c>
      <c r="AU1931" s="153" t="s">
        <v>86</v>
      </c>
      <c r="AV1931" s="12" t="s">
        <v>86</v>
      </c>
      <c r="AW1931" s="12" t="s">
        <v>30</v>
      </c>
      <c r="AX1931" s="12" t="s">
        <v>73</v>
      </c>
      <c r="AY1931" s="153" t="s">
        <v>199</v>
      </c>
    </row>
    <row r="1932" spans="2:51" s="12" customFormat="1" ht="12">
      <c r="B1932" s="151"/>
      <c r="D1932" s="152" t="s">
        <v>207</v>
      </c>
      <c r="E1932" s="153" t="s">
        <v>1</v>
      </c>
      <c r="F1932" s="154" t="s">
        <v>663</v>
      </c>
      <c r="H1932" s="155">
        <v>-0.7</v>
      </c>
      <c r="I1932" s="156"/>
      <c r="L1932" s="151"/>
      <c r="M1932" s="157"/>
      <c r="T1932" s="158"/>
      <c r="AT1932" s="153" t="s">
        <v>207</v>
      </c>
      <c r="AU1932" s="153" t="s">
        <v>86</v>
      </c>
      <c r="AV1932" s="12" t="s">
        <v>86</v>
      </c>
      <c r="AW1932" s="12" t="s">
        <v>30</v>
      </c>
      <c r="AX1932" s="12" t="s">
        <v>73</v>
      </c>
      <c r="AY1932" s="153" t="s">
        <v>199</v>
      </c>
    </row>
    <row r="1933" spans="2:51" s="15" customFormat="1" ht="12">
      <c r="B1933" s="184"/>
      <c r="D1933" s="152" t="s">
        <v>207</v>
      </c>
      <c r="E1933" s="185" t="s">
        <v>1</v>
      </c>
      <c r="F1933" s="186" t="s">
        <v>2730</v>
      </c>
      <c r="H1933" s="185" t="s">
        <v>1</v>
      </c>
      <c r="I1933" s="187"/>
      <c r="L1933" s="184"/>
      <c r="M1933" s="188"/>
      <c r="T1933" s="189"/>
      <c r="AT1933" s="185" t="s">
        <v>207</v>
      </c>
      <c r="AU1933" s="185" t="s">
        <v>86</v>
      </c>
      <c r="AV1933" s="15" t="s">
        <v>80</v>
      </c>
      <c r="AW1933" s="15" t="s">
        <v>30</v>
      </c>
      <c r="AX1933" s="15" t="s">
        <v>73</v>
      </c>
      <c r="AY1933" s="185" t="s">
        <v>199</v>
      </c>
    </row>
    <row r="1934" spans="2:51" s="12" customFormat="1" ht="12">
      <c r="B1934" s="151"/>
      <c r="D1934" s="152" t="s">
        <v>207</v>
      </c>
      <c r="E1934" s="153" t="s">
        <v>1</v>
      </c>
      <c r="F1934" s="154" t="s">
        <v>2731</v>
      </c>
      <c r="H1934" s="155">
        <v>6.85</v>
      </c>
      <c r="I1934" s="156"/>
      <c r="L1934" s="151"/>
      <c r="M1934" s="157"/>
      <c r="T1934" s="158"/>
      <c r="AT1934" s="153" t="s">
        <v>207</v>
      </c>
      <c r="AU1934" s="153" t="s">
        <v>86</v>
      </c>
      <c r="AV1934" s="12" t="s">
        <v>86</v>
      </c>
      <c r="AW1934" s="12" t="s">
        <v>30</v>
      </c>
      <c r="AX1934" s="12" t="s">
        <v>73</v>
      </c>
      <c r="AY1934" s="153" t="s">
        <v>199</v>
      </c>
    </row>
    <row r="1935" spans="2:51" s="12" customFormat="1" ht="12">
      <c r="B1935" s="151"/>
      <c r="D1935" s="152" t="s">
        <v>207</v>
      </c>
      <c r="E1935" s="153" t="s">
        <v>1</v>
      </c>
      <c r="F1935" s="154" t="s">
        <v>663</v>
      </c>
      <c r="H1935" s="155">
        <v>-0.7</v>
      </c>
      <c r="I1935" s="156"/>
      <c r="L1935" s="151"/>
      <c r="M1935" s="157"/>
      <c r="T1935" s="158"/>
      <c r="AT1935" s="153" t="s">
        <v>207</v>
      </c>
      <c r="AU1935" s="153" t="s">
        <v>86</v>
      </c>
      <c r="AV1935" s="12" t="s">
        <v>86</v>
      </c>
      <c r="AW1935" s="12" t="s">
        <v>30</v>
      </c>
      <c r="AX1935" s="12" t="s">
        <v>73</v>
      </c>
      <c r="AY1935" s="153" t="s">
        <v>199</v>
      </c>
    </row>
    <row r="1936" spans="2:51" s="13" customFormat="1" ht="12">
      <c r="B1936" s="159"/>
      <c r="D1936" s="152" t="s">
        <v>207</v>
      </c>
      <c r="E1936" s="160" t="s">
        <v>1</v>
      </c>
      <c r="F1936" s="161" t="s">
        <v>209</v>
      </c>
      <c r="H1936" s="162">
        <v>133.19999999999999</v>
      </c>
      <c r="I1936" s="163"/>
      <c r="L1936" s="159"/>
      <c r="M1936" s="164"/>
      <c r="T1936" s="165"/>
      <c r="AT1936" s="160" t="s">
        <v>207</v>
      </c>
      <c r="AU1936" s="160" t="s">
        <v>86</v>
      </c>
      <c r="AV1936" s="13" t="s">
        <v>205</v>
      </c>
      <c r="AW1936" s="13" t="s">
        <v>30</v>
      </c>
      <c r="AX1936" s="13" t="s">
        <v>80</v>
      </c>
      <c r="AY1936" s="160" t="s">
        <v>199</v>
      </c>
    </row>
    <row r="1937" spans="2:65" s="1" customFormat="1" ht="24.25" customHeight="1">
      <c r="B1937" s="32"/>
      <c r="C1937" s="137" t="s">
        <v>2702</v>
      </c>
      <c r="D1937" s="137" t="s">
        <v>201</v>
      </c>
      <c r="E1937" s="138" t="s">
        <v>2737</v>
      </c>
      <c r="F1937" s="139" t="s">
        <v>2738</v>
      </c>
      <c r="G1937" s="140" t="s">
        <v>247</v>
      </c>
      <c r="H1937" s="141">
        <v>3.637</v>
      </c>
      <c r="I1937" s="142"/>
      <c r="J1937" s="143">
        <f>ROUND(I1937*H1937,2)</f>
        <v>0</v>
      </c>
      <c r="K1937" s="144"/>
      <c r="L1937" s="32"/>
      <c r="M1937" s="145" t="s">
        <v>1</v>
      </c>
      <c r="N1937" s="146" t="s">
        <v>39</v>
      </c>
      <c r="P1937" s="147">
        <f>O1937*H1937</f>
        <v>0</v>
      </c>
      <c r="Q1937" s="147">
        <v>0</v>
      </c>
      <c r="R1937" s="147">
        <f>Q1937*H1937</f>
        <v>0</v>
      </c>
      <c r="S1937" s="147">
        <v>0</v>
      </c>
      <c r="T1937" s="148">
        <f>S1937*H1937</f>
        <v>0</v>
      </c>
      <c r="AR1937" s="149" t="s">
        <v>298</v>
      </c>
      <c r="AT1937" s="149" t="s">
        <v>201</v>
      </c>
      <c r="AU1937" s="149" t="s">
        <v>86</v>
      </c>
      <c r="AY1937" s="17" t="s">
        <v>199</v>
      </c>
      <c r="BE1937" s="150">
        <f>IF(N1937="základní",J1937,0)</f>
        <v>0</v>
      </c>
      <c r="BF1937" s="150">
        <f>IF(N1937="snížená",J1937,0)</f>
        <v>0</v>
      </c>
      <c r="BG1937" s="150">
        <f>IF(N1937="zákl. přenesená",J1937,0)</f>
        <v>0</v>
      </c>
      <c r="BH1937" s="150">
        <f>IF(N1937="sníž. přenesená",J1937,0)</f>
        <v>0</v>
      </c>
      <c r="BI1937" s="150">
        <f>IF(N1937="nulová",J1937,0)</f>
        <v>0</v>
      </c>
      <c r="BJ1937" s="17" t="s">
        <v>86</v>
      </c>
      <c r="BK1937" s="150">
        <f>ROUND(I1937*H1937,2)</f>
        <v>0</v>
      </c>
      <c r="BL1937" s="17" t="s">
        <v>298</v>
      </c>
      <c r="BM1937" s="149" t="s">
        <v>3885</v>
      </c>
    </row>
    <row r="1938" spans="2:65" s="11" customFormat="1" ht="23" customHeight="1">
      <c r="B1938" s="125"/>
      <c r="D1938" s="126" t="s">
        <v>72</v>
      </c>
      <c r="E1938" s="135" t="s">
        <v>2740</v>
      </c>
      <c r="F1938" s="135" t="s">
        <v>2741</v>
      </c>
      <c r="I1938" s="128"/>
      <c r="J1938" s="136">
        <f>BK1938</f>
        <v>0</v>
      </c>
      <c r="L1938" s="125"/>
      <c r="M1938" s="130"/>
      <c r="P1938" s="131">
        <f>SUM(P1939:P2009)</f>
        <v>0</v>
      </c>
      <c r="R1938" s="131">
        <f>SUM(R1939:R2009)</f>
        <v>0.53075289999999997</v>
      </c>
      <c r="T1938" s="132">
        <f>SUM(T1939:T2009)</f>
        <v>0</v>
      </c>
      <c r="AR1938" s="126" t="s">
        <v>86</v>
      </c>
      <c r="AT1938" s="133" t="s">
        <v>72</v>
      </c>
      <c r="AU1938" s="133" t="s">
        <v>80</v>
      </c>
      <c r="AY1938" s="126" t="s">
        <v>199</v>
      </c>
      <c r="BK1938" s="134">
        <f>SUM(BK1939:BK2009)</f>
        <v>0</v>
      </c>
    </row>
    <row r="1939" spans="2:65" s="1" customFormat="1" ht="21.75" customHeight="1">
      <c r="B1939" s="32"/>
      <c r="C1939" s="137" t="s">
        <v>2706</v>
      </c>
      <c r="D1939" s="137" t="s">
        <v>201</v>
      </c>
      <c r="E1939" s="138" t="s">
        <v>2743</v>
      </c>
      <c r="F1939" s="139" t="s">
        <v>2744</v>
      </c>
      <c r="G1939" s="140" t="s">
        <v>204</v>
      </c>
      <c r="H1939" s="141">
        <v>162.33000000000001</v>
      </c>
      <c r="I1939" s="142"/>
      <c r="J1939" s="143">
        <f>ROUND(I1939*H1939,2)</f>
        <v>0</v>
      </c>
      <c r="K1939" s="144"/>
      <c r="L1939" s="32"/>
      <c r="M1939" s="145" t="s">
        <v>1</v>
      </c>
      <c r="N1939" s="146" t="s">
        <v>39</v>
      </c>
      <c r="P1939" s="147">
        <f>O1939*H1939</f>
        <v>0</v>
      </c>
      <c r="Q1939" s="147">
        <v>0</v>
      </c>
      <c r="R1939" s="147">
        <f>Q1939*H1939</f>
        <v>0</v>
      </c>
      <c r="S1939" s="147">
        <v>0</v>
      </c>
      <c r="T1939" s="148">
        <f>S1939*H1939</f>
        <v>0</v>
      </c>
      <c r="AR1939" s="149" t="s">
        <v>298</v>
      </c>
      <c r="AT1939" s="149" t="s">
        <v>201</v>
      </c>
      <c r="AU1939" s="149" t="s">
        <v>86</v>
      </c>
      <c r="AY1939" s="17" t="s">
        <v>199</v>
      </c>
      <c r="BE1939" s="150">
        <f>IF(N1939="základní",J1939,0)</f>
        <v>0</v>
      </c>
      <c r="BF1939" s="150">
        <f>IF(N1939="snížená",J1939,0)</f>
        <v>0</v>
      </c>
      <c r="BG1939" s="150">
        <f>IF(N1939="zákl. přenesená",J1939,0)</f>
        <v>0</v>
      </c>
      <c r="BH1939" s="150">
        <f>IF(N1939="sníž. přenesená",J1939,0)</f>
        <v>0</v>
      </c>
      <c r="BI1939" s="150">
        <f>IF(N1939="nulová",J1939,0)</f>
        <v>0</v>
      </c>
      <c r="BJ1939" s="17" t="s">
        <v>86</v>
      </c>
      <c r="BK1939" s="150">
        <f>ROUND(I1939*H1939,2)</f>
        <v>0</v>
      </c>
      <c r="BL1939" s="17" t="s">
        <v>298</v>
      </c>
      <c r="BM1939" s="149" t="s">
        <v>3886</v>
      </c>
    </row>
    <row r="1940" spans="2:65" s="12" customFormat="1" ht="12">
      <c r="B1940" s="151"/>
      <c r="D1940" s="152" t="s">
        <v>207</v>
      </c>
      <c r="E1940" s="153" t="s">
        <v>1</v>
      </c>
      <c r="F1940" s="154" t="s">
        <v>852</v>
      </c>
      <c r="H1940" s="155">
        <v>56.34</v>
      </c>
      <c r="I1940" s="156"/>
      <c r="L1940" s="151"/>
      <c r="M1940" s="157"/>
      <c r="T1940" s="158"/>
      <c r="AT1940" s="153" t="s">
        <v>207</v>
      </c>
      <c r="AU1940" s="153" t="s">
        <v>86</v>
      </c>
      <c r="AV1940" s="12" t="s">
        <v>86</v>
      </c>
      <c r="AW1940" s="12" t="s">
        <v>30</v>
      </c>
      <c r="AX1940" s="12" t="s">
        <v>73</v>
      </c>
      <c r="AY1940" s="153" t="s">
        <v>199</v>
      </c>
    </row>
    <row r="1941" spans="2:65" s="12" customFormat="1" ht="12">
      <c r="B1941" s="151"/>
      <c r="D1941" s="152" t="s">
        <v>207</v>
      </c>
      <c r="E1941" s="153" t="s">
        <v>1</v>
      </c>
      <c r="F1941" s="154" t="s">
        <v>855</v>
      </c>
      <c r="H1941" s="155">
        <v>17.23</v>
      </c>
      <c r="I1941" s="156"/>
      <c r="L1941" s="151"/>
      <c r="M1941" s="157"/>
      <c r="T1941" s="158"/>
      <c r="AT1941" s="153" t="s">
        <v>207</v>
      </c>
      <c r="AU1941" s="153" t="s">
        <v>86</v>
      </c>
      <c r="AV1941" s="12" t="s">
        <v>86</v>
      </c>
      <c r="AW1941" s="12" t="s">
        <v>30</v>
      </c>
      <c r="AX1941" s="12" t="s">
        <v>73</v>
      </c>
      <c r="AY1941" s="153" t="s">
        <v>199</v>
      </c>
    </row>
    <row r="1942" spans="2:65" s="12" customFormat="1" ht="12">
      <c r="B1942" s="151"/>
      <c r="D1942" s="152" t="s">
        <v>207</v>
      </c>
      <c r="E1942" s="153" t="s">
        <v>1</v>
      </c>
      <c r="F1942" s="154" t="s">
        <v>856</v>
      </c>
      <c r="H1942" s="155">
        <v>17.23</v>
      </c>
      <c r="I1942" s="156"/>
      <c r="L1942" s="151"/>
      <c r="M1942" s="157"/>
      <c r="T1942" s="158"/>
      <c r="AT1942" s="153" t="s">
        <v>207</v>
      </c>
      <c r="AU1942" s="153" t="s">
        <v>86</v>
      </c>
      <c r="AV1942" s="12" t="s">
        <v>86</v>
      </c>
      <c r="AW1942" s="12" t="s">
        <v>30</v>
      </c>
      <c r="AX1942" s="12" t="s">
        <v>73</v>
      </c>
      <c r="AY1942" s="153" t="s">
        <v>199</v>
      </c>
    </row>
    <row r="1943" spans="2:65" s="12" customFormat="1" ht="12">
      <c r="B1943" s="151"/>
      <c r="D1943" s="152" t="s">
        <v>207</v>
      </c>
      <c r="E1943" s="153" t="s">
        <v>1</v>
      </c>
      <c r="F1943" s="154" t="s">
        <v>859</v>
      </c>
      <c r="H1943" s="155">
        <v>17.23</v>
      </c>
      <c r="I1943" s="156"/>
      <c r="L1943" s="151"/>
      <c r="M1943" s="157"/>
      <c r="T1943" s="158"/>
      <c r="AT1943" s="153" t="s">
        <v>207</v>
      </c>
      <c r="AU1943" s="153" t="s">
        <v>86</v>
      </c>
      <c r="AV1943" s="12" t="s">
        <v>86</v>
      </c>
      <c r="AW1943" s="12" t="s">
        <v>30</v>
      </c>
      <c r="AX1943" s="12" t="s">
        <v>73</v>
      </c>
      <c r="AY1943" s="153" t="s">
        <v>199</v>
      </c>
    </row>
    <row r="1944" spans="2:65" s="12" customFormat="1" ht="12">
      <c r="B1944" s="151"/>
      <c r="D1944" s="152" t="s">
        <v>207</v>
      </c>
      <c r="E1944" s="153" t="s">
        <v>1</v>
      </c>
      <c r="F1944" s="154" t="s">
        <v>860</v>
      </c>
      <c r="H1944" s="155">
        <v>19.84</v>
      </c>
      <c r="I1944" s="156"/>
      <c r="L1944" s="151"/>
      <c r="M1944" s="157"/>
      <c r="T1944" s="158"/>
      <c r="AT1944" s="153" t="s">
        <v>207</v>
      </c>
      <c r="AU1944" s="153" t="s">
        <v>86</v>
      </c>
      <c r="AV1944" s="12" t="s">
        <v>86</v>
      </c>
      <c r="AW1944" s="12" t="s">
        <v>30</v>
      </c>
      <c r="AX1944" s="12" t="s">
        <v>73</v>
      </c>
      <c r="AY1944" s="153" t="s">
        <v>199</v>
      </c>
    </row>
    <row r="1945" spans="2:65" s="12" customFormat="1" ht="12">
      <c r="B1945" s="151"/>
      <c r="D1945" s="152" t="s">
        <v>207</v>
      </c>
      <c r="E1945" s="153" t="s">
        <v>1</v>
      </c>
      <c r="F1945" s="154" t="s">
        <v>864</v>
      </c>
      <c r="H1945" s="155">
        <v>17.23</v>
      </c>
      <c r="I1945" s="156"/>
      <c r="L1945" s="151"/>
      <c r="M1945" s="157"/>
      <c r="T1945" s="158"/>
      <c r="AT1945" s="153" t="s">
        <v>207</v>
      </c>
      <c r="AU1945" s="153" t="s">
        <v>86</v>
      </c>
      <c r="AV1945" s="12" t="s">
        <v>86</v>
      </c>
      <c r="AW1945" s="12" t="s">
        <v>30</v>
      </c>
      <c r="AX1945" s="12" t="s">
        <v>73</v>
      </c>
      <c r="AY1945" s="153" t="s">
        <v>199</v>
      </c>
    </row>
    <row r="1946" spans="2:65" s="12" customFormat="1" ht="12">
      <c r="B1946" s="151"/>
      <c r="D1946" s="152" t="s">
        <v>207</v>
      </c>
      <c r="E1946" s="153" t="s">
        <v>1</v>
      </c>
      <c r="F1946" s="154" t="s">
        <v>865</v>
      </c>
      <c r="H1946" s="155">
        <v>17.23</v>
      </c>
      <c r="I1946" s="156"/>
      <c r="L1946" s="151"/>
      <c r="M1946" s="157"/>
      <c r="T1946" s="158"/>
      <c r="AT1946" s="153" t="s">
        <v>207</v>
      </c>
      <c r="AU1946" s="153" t="s">
        <v>86</v>
      </c>
      <c r="AV1946" s="12" t="s">
        <v>86</v>
      </c>
      <c r="AW1946" s="12" t="s">
        <v>30</v>
      </c>
      <c r="AX1946" s="12" t="s">
        <v>73</v>
      </c>
      <c r="AY1946" s="153" t="s">
        <v>199</v>
      </c>
    </row>
    <row r="1947" spans="2:65" s="13" customFormat="1" ht="12">
      <c r="B1947" s="159"/>
      <c r="D1947" s="152" t="s">
        <v>207</v>
      </c>
      <c r="E1947" s="160" t="s">
        <v>1</v>
      </c>
      <c r="F1947" s="161" t="s">
        <v>209</v>
      </c>
      <c r="H1947" s="162">
        <v>162.33000000000001</v>
      </c>
      <c r="I1947" s="163"/>
      <c r="L1947" s="159"/>
      <c r="M1947" s="164"/>
      <c r="T1947" s="165"/>
      <c r="AT1947" s="160" t="s">
        <v>207</v>
      </c>
      <c r="AU1947" s="160" t="s">
        <v>86</v>
      </c>
      <c r="AV1947" s="13" t="s">
        <v>205</v>
      </c>
      <c r="AW1947" s="13" t="s">
        <v>30</v>
      </c>
      <c r="AX1947" s="13" t="s">
        <v>80</v>
      </c>
      <c r="AY1947" s="160" t="s">
        <v>199</v>
      </c>
    </row>
    <row r="1948" spans="2:65" s="1" customFormat="1" ht="16.5" customHeight="1">
      <c r="B1948" s="32"/>
      <c r="C1948" s="137" t="s">
        <v>2710</v>
      </c>
      <c r="D1948" s="137" t="s">
        <v>201</v>
      </c>
      <c r="E1948" s="138" t="s">
        <v>2747</v>
      </c>
      <c r="F1948" s="139" t="s">
        <v>2748</v>
      </c>
      <c r="G1948" s="140" t="s">
        <v>204</v>
      </c>
      <c r="H1948" s="141">
        <v>162.33000000000001</v>
      </c>
      <c r="I1948" s="142"/>
      <c r="J1948" s="143">
        <f>ROUND(I1948*H1948,2)</f>
        <v>0</v>
      </c>
      <c r="K1948" s="144"/>
      <c r="L1948" s="32"/>
      <c r="M1948" s="145" t="s">
        <v>1</v>
      </c>
      <c r="N1948" s="146" t="s">
        <v>39</v>
      </c>
      <c r="P1948" s="147">
        <f>O1948*H1948</f>
        <v>0</v>
      </c>
      <c r="Q1948" s="147">
        <v>0</v>
      </c>
      <c r="R1948" s="147">
        <f>Q1948*H1948</f>
        <v>0</v>
      </c>
      <c r="S1948" s="147">
        <v>0</v>
      </c>
      <c r="T1948" s="148">
        <f>S1948*H1948</f>
        <v>0</v>
      </c>
      <c r="AR1948" s="149" t="s">
        <v>298</v>
      </c>
      <c r="AT1948" s="149" t="s">
        <v>201</v>
      </c>
      <c r="AU1948" s="149" t="s">
        <v>86</v>
      </c>
      <c r="AY1948" s="17" t="s">
        <v>199</v>
      </c>
      <c r="BE1948" s="150">
        <f>IF(N1948="základní",J1948,0)</f>
        <v>0</v>
      </c>
      <c r="BF1948" s="150">
        <f>IF(N1948="snížená",J1948,0)</f>
        <v>0</v>
      </c>
      <c r="BG1948" s="150">
        <f>IF(N1948="zákl. přenesená",J1948,0)</f>
        <v>0</v>
      </c>
      <c r="BH1948" s="150">
        <f>IF(N1948="sníž. přenesená",J1948,0)</f>
        <v>0</v>
      </c>
      <c r="BI1948" s="150">
        <f>IF(N1948="nulová",J1948,0)</f>
        <v>0</v>
      </c>
      <c r="BJ1948" s="17" t="s">
        <v>86</v>
      </c>
      <c r="BK1948" s="150">
        <f>ROUND(I1948*H1948,2)</f>
        <v>0</v>
      </c>
      <c r="BL1948" s="17" t="s">
        <v>298</v>
      </c>
      <c r="BM1948" s="149" t="s">
        <v>3887</v>
      </c>
    </row>
    <row r="1949" spans="2:65" s="12" customFormat="1" ht="12">
      <c r="B1949" s="151"/>
      <c r="D1949" s="152" t="s">
        <v>207</v>
      </c>
      <c r="E1949" s="153" t="s">
        <v>1</v>
      </c>
      <c r="F1949" s="154" t="s">
        <v>852</v>
      </c>
      <c r="H1949" s="155">
        <v>56.34</v>
      </c>
      <c r="I1949" s="156"/>
      <c r="L1949" s="151"/>
      <c r="M1949" s="157"/>
      <c r="T1949" s="158"/>
      <c r="AT1949" s="153" t="s">
        <v>207</v>
      </c>
      <c r="AU1949" s="153" t="s">
        <v>86</v>
      </c>
      <c r="AV1949" s="12" t="s">
        <v>86</v>
      </c>
      <c r="AW1949" s="12" t="s">
        <v>30</v>
      </c>
      <c r="AX1949" s="12" t="s">
        <v>73</v>
      </c>
      <c r="AY1949" s="153" t="s">
        <v>199</v>
      </c>
    </row>
    <row r="1950" spans="2:65" s="12" customFormat="1" ht="12">
      <c r="B1950" s="151"/>
      <c r="D1950" s="152" t="s">
        <v>207</v>
      </c>
      <c r="E1950" s="153" t="s">
        <v>1</v>
      </c>
      <c r="F1950" s="154" t="s">
        <v>855</v>
      </c>
      <c r="H1950" s="155">
        <v>17.23</v>
      </c>
      <c r="I1950" s="156"/>
      <c r="L1950" s="151"/>
      <c r="M1950" s="157"/>
      <c r="T1950" s="158"/>
      <c r="AT1950" s="153" t="s">
        <v>207</v>
      </c>
      <c r="AU1950" s="153" t="s">
        <v>86</v>
      </c>
      <c r="AV1950" s="12" t="s">
        <v>86</v>
      </c>
      <c r="AW1950" s="12" t="s">
        <v>30</v>
      </c>
      <c r="AX1950" s="12" t="s">
        <v>73</v>
      </c>
      <c r="AY1950" s="153" t="s">
        <v>199</v>
      </c>
    </row>
    <row r="1951" spans="2:65" s="12" customFormat="1" ht="12">
      <c r="B1951" s="151"/>
      <c r="D1951" s="152" t="s">
        <v>207</v>
      </c>
      <c r="E1951" s="153" t="s">
        <v>1</v>
      </c>
      <c r="F1951" s="154" t="s">
        <v>856</v>
      </c>
      <c r="H1951" s="155">
        <v>17.23</v>
      </c>
      <c r="I1951" s="156"/>
      <c r="L1951" s="151"/>
      <c r="M1951" s="157"/>
      <c r="T1951" s="158"/>
      <c r="AT1951" s="153" t="s">
        <v>207</v>
      </c>
      <c r="AU1951" s="153" t="s">
        <v>86</v>
      </c>
      <c r="AV1951" s="12" t="s">
        <v>86</v>
      </c>
      <c r="AW1951" s="12" t="s">
        <v>30</v>
      </c>
      <c r="AX1951" s="12" t="s">
        <v>73</v>
      </c>
      <c r="AY1951" s="153" t="s">
        <v>199</v>
      </c>
    </row>
    <row r="1952" spans="2:65" s="12" customFormat="1" ht="12">
      <c r="B1952" s="151"/>
      <c r="D1952" s="152" t="s">
        <v>207</v>
      </c>
      <c r="E1952" s="153" t="s">
        <v>1</v>
      </c>
      <c r="F1952" s="154" t="s">
        <v>859</v>
      </c>
      <c r="H1952" s="155">
        <v>17.23</v>
      </c>
      <c r="I1952" s="156"/>
      <c r="L1952" s="151"/>
      <c r="M1952" s="157"/>
      <c r="T1952" s="158"/>
      <c r="AT1952" s="153" t="s">
        <v>207</v>
      </c>
      <c r="AU1952" s="153" t="s">
        <v>86</v>
      </c>
      <c r="AV1952" s="12" t="s">
        <v>86</v>
      </c>
      <c r="AW1952" s="12" t="s">
        <v>30</v>
      </c>
      <c r="AX1952" s="12" t="s">
        <v>73</v>
      </c>
      <c r="AY1952" s="153" t="s">
        <v>199</v>
      </c>
    </row>
    <row r="1953" spans="2:65" s="12" customFormat="1" ht="12">
      <c r="B1953" s="151"/>
      <c r="D1953" s="152" t="s">
        <v>207</v>
      </c>
      <c r="E1953" s="153" t="s">
        <v>1</v>
      </c>
      <c r="F1953" s="154" t="s">
        <v>860</v>
      </c>
      <c r="H1953" s="155">
        <v>19.84</v>
      </c>
      <c r="I1953" s="156"/>
      <c r="L1953" s="151"/>
      <c r="M1953" s="157"/>
      <c r="T1953" s="158"/>
      <c r="AT1953" s="153" t="s">
        <v>207</v>
      </c>
      <c r="AU1953" s="153" t="s">
        <v>86</v>
      </c>
      <c r="AV1953" s="12" t="s">
        <v>86</v>
      </c>
      <c r="AW1953" s="12" t="s">
        <v>30</v>
      </c>
      <c r="AX1953" s="12" t="s">
        <v>73</v>
      </c>
      <c r="AY1953" s="153" t="s">
        <v>199</v>
      </c>
    </row>
    <row r="1954" spans="2:65" s="12" customFormat="1" ht="12">
      <c r="B1954" s="151"/>
      <c r="D1954" s="152" t="s">
        <v>207</v>
      </c>
      <c r="E1954" s="153" t="s">
        <v>1</v>
      </c>
      <c r="F1954" s="154" t="s">
        <v>864</v>
      </c>
      <c r="H1954" s="155">
        <v>17.23</v>
      </c>
      <c r="I1954" s="156"/>
      <c r="L1954" s="151"/>
      <c r="M1954" s="157"/>
      <c r="T1954" s="158"/>
      <c r="AT1954" s="153" t="s">
        <v>207</v>
      </c>
      <c r="AU1954" s="153" t="s">
        <v>86</v>
      </c>
      <c r="AV1954" s="12" t="s">
        <v>86</v>
      </c>
      <c r="AW1954" s="12" t="s">
        <v>30</v>
      </c>
      <c r="AX1954" s="12" t="s">
        <v>73</v>
      </c>
      <c r="AY1954" s="153" t="s">
        <v>199</v>
      </c>
    </row>
    <row r="1955" spans="2:65" s="12" customFormat="1" ht="12">
      <c r="B1955" s="151"/>
      <c r="D1955" s="152" t="s">
        <v>207</v>
      </c>
      <c r="E1955" s="153" t="s">
        <v>1</v>
      </c>
      <c r="F1955" s="154" t="s">
        <v>865</v>
      </c>
      <c r="H1955" s="155">
        <v>17.23</v>
      </c>
      <c r="I1955" s="156"/>
      <c r="L1955" s="151"/>
      <c r="M1955" s="157"/>
      <c r="T1955" s="158"/>
      <c r="AT1955" s="153" t="s">
        <v>207</v>
      </c>
      <c r="AU1955" s="153" t="s">
        <v>86</v>
      </c>
      <c r="AV1955" s="12" t="s">
        <v>86</v>
      </c>
      <c r="AW1955" s="12" t="s">
        <v>30</v>
      </c>
      <c r="AX1955" s="12" t="s">
        <v>73</v>
      </c>
      <c r="AY1955" s="153" t="s">
        <v>199</v>
      </c>
    </row>
    <row r="1956" spans="2:65" s="13" customFormat="1" ht="12">
      <c r="B1956" s="159"/>
      <c r="D1956" s="152" t="s">
        <v>207</v>
      </c>
      <c r="E1956" s="160" t="s">
        <v>1</v>
      </c>
      <c r="F1956" s="161" t="s">
        <v>209</v>
      </c>
      <c r="H1956" s="162">
        <v>162.33000000000001</v>
      </c>
      <c r="I1956" s="163"/>
      <c r="L1956" s="159"/>
      <c r="M1956" s="164"/>
      <c r="T1956" s="165"/>
      <c r="AT1956" s="160" t="s">
        <v>207</v>
      </c>
      <c r="AU1956" s="160" t="s">
        <v>86</v>
      </c>
      <c r="AV1956" s="13" t="s">
        <v>205</v>
      </c>
      <c r="AW1956" s="13" t="s">
        <v>30</v>
      </c>
      <c r="AX1956" s="13" t="s">
        <v>80</v>
      </c>
      <c r="AY1956" s="160" t="s">
        <v>199</v>
      </c>
    </row>
    <row r="1957" spans="2:65" s="1" customFormat="1" ht="24.25" customHeight="1">
      <c r="B1957" s="32"/>
      <c r="C1957" s="137" t="s">
        <v>2736</v>
      </c>
      <c r="D1957" s="137" t="s">
        <v>201</v>
      </c>
      <c r="E1957" s="138" t="s">
        <v>2751</v>
      </c>
      <c r="F1957" s="139" t="s">
        <v>2752</v>
      </c>
      <c r="G1957" s="140" t="s">
        <v>204</v>
      </c>
      <c r="H1957" s="141">
        <v>162.33000000000001</v>
      </c>
      <c r="I1957" s="142"/>
      <c r="J1957" s="143">
        <f>ROUND(I1957*H1957,2)</f>
        <v>0</v>
      </c>
      <c r="K1957" s="144"/>
      <c r="L1957" s="32"/>
      <c r="M1957" s="145" t="s">
        <v>1</v>
      </c>
      <c r="N1957" s="146" t="s">
        <v>39</v>
      </c>
      <c r="P1957" s="147">
        <f>O1957*H1957</f>
        <v>0</v>
      </c>
      <c r="Q1957" s="147">
        <v>3.0000000000000001E-5</v>
      </c>
      <c r="R1957" s="147">
        <f>Q1957*H1957</f>
        <v>4.8699000000000008E-3</v>
      </c>
      <c r="S1957" s="147">
        <v>0</v>
      </c>
      <c r="T1957" s="148">
        <f>S1957*H1957</f>
        <v>0</v>
      </c>
      <c r="AR1957" s="149" t="s">
        <v>298</v>
      </c>
      <c r="AT1957" s="149" t="s">
        <v>201</v>
      </c>
      <c r="AU1957" s="149" t="s">
        <v>86</v>
      </c>
      <c r="AY1957" s="17" t="s">
        <v>199</v>
      </c>
      <c r="BE1957" s="150">
        <f>IF(N1957="základní",J1957,0)</f>
        <v>0</v>
      </c>
      <c r="BF1957" s="150">
        <f>IF(N1957="snížená",J1957,0)</f>
        <v>0</v>
      </c>
      <c r="BG1957" s="150">
        <f>IF(N1957="zákl. přenesená",J1957,0)</f>
        <v>0</v>
      </c>
      <c r="BH1957" s="150">
        <f>IF(N1957="sníž. přenesená",J1957,0)</f>
        <v>0</v>
      </c>
      <c r="BI1957" s="150">
        <f>IF(N1957="nulová",J1957,0)</f>
        <v>0</v>
      </c>
      <c r="BJ1957" s="17" t="s">
        <v>86</v>
      </c>
      <c r="BK1957" s="150">
        <f>ROUND(I1957*H1957,2)</f>
        <v>0</v>
      </c>
      <c r="BL1957" s="17" t="s">
        <v>298</v>
      </c>
      <c r="BM1957" s="149" t="s">
        <v>3888</v>
      </c>
    </row>
    <row r="1958" spans="2:65" s="12" customFormat="1" ht="12">
      <c r="B1958" s="151"/>
      <c r="D1958" s="152" t="s">
        <v>207</v>
      </c>
      <c r="E1958" s="153" t="s">
        <v>1</v>
      </c>
      <c r="F1958" s="154" t="s">
        <v>852</v>
      </c>
      <c r="H1958" s="155">
        <v>56.34</v>
      </c>
      <c r="I1958" s="156"/>
      <c r="L1958" s="151"/>
      <c r="M1958" s="157"/>
      <c r="T1958" s="158"/>
      <c r="AT1958" s="153" t="s">
        <v>207</v>
      </c>
      <c r="AU1958" s="153" t="s">
        <v>86</v>
      </c>
      <c r="AV1958" s="12" t="s">
        <v>86</v>
      </c>
      <c r="AW1958" s="12" t="s">
        <v>30</v>
      </c>
      <c r="AX1958" s="12" t="s">
        <v>73</v>
      </c>
      <c r="AY1958" s="153" t="s">
        <v>199</v>
      </c>
    </row>
    <row r="1959" spans="2:65" s="12" customFormat="1" ht="12">
      <c r="B1959" s="151"/>
      <c r="D1959" s="152" t="s">
        <v>207</v>
      </c>
      <c r="E1959" s="153" t="s">
        <v>1</v>
      </c>
      <c r="F1959" s="154" t="s">
        <v>855</v>
      </c>
      <c r="H1959" s="155">
        <v>17.23</v>
      </c>
      <c r="I1959" s="156"/>
      <c r="L1959" s="151"/>
      <c r="M1959" s="157"/>
      <c r="T1959" s="158"/>
      <c r="AT1959" s="153" t="s">
        <v>207</v>
      </c>
      <c r="AU1959" s="153" t="s">
        <v>86</v>
      </c>
      <c r="AV1959" s="12" t="s">
        <v>86</v>
      </c>
      <c r="AW1959" s="12" t="s">
        <v>30</v>
      </c>
      <c r="AX1959" s="12" t="s">
        <v>73</v>
      </c>
      <c r="AY1959" s="153" t="s">
        <v>199</v>
      </c>
    </row>
    <row r="1960" spans="2:65" s="12" customFormat="1" ht="12">
      <c r="B1960" s="151"/>
      <c r="D1960" s="152" t="s">
        <v>207</v>
      </c>
      <c r="E1960" s="153" t="s">
        <v>1</v>
      </c>
      <c r="F1960" s="154" t="s">
        <v>856</v>
      </c>
      <c r="H1960" s="155">
        <v>17.23</v>
      </c>
      <c r="I1960" s="156"/>
      <c r="L1960" s="151"/>
      <c r="M1960" s="157"/>
      <c r="T1960" s="158"/>
      <c r="AT1960" s="153" t="s">
        <v>207</v>
      </c>
      <c r="AU1960" s="153" t="s">
        <v>86</v>
      </c>
      <c r="AV1960" s="12" t="s">
        <v>86</v>
      </c>
      <c r="AW1960" s="12" t="s">
        <v>30</v>
      </c>
      <c r="AX1960" s="12" t="s">
        <v>73</v>
      </c>
      <c r="AY1960" s="153" t="s">
        <v>199</v>
      </c>
    </row>
    <row r="1961" spans="2:65" s="12" customFormat="1" ht="12">
      <c r="B1961" s="151"/>
      <c r="D1961" s="152" t="s">
        <v>207</v>
      </c>
      <c r="E1961" s="153" t="s">
        <v>1</v>
      </c>
      <c r="F1961" s="154" t="s">
        <v>859</v>
      </c>
      <c r="H1961" s="155">
        <v>17.23</v>
      </c>
      <c r="I1961" s="156"/>
      <c r="L1961" s="151"/>
      <c r="M1961" s="157"/>
      <c r="T1961" s="158"/>
      <c r="AT1961" s="153" t="s">
        <v>207</v>
      </c>
      <c r="AU1961" s="153" t="s">
        <v>86</v>
      </c>
      <c r="AV1961" s="12" t="s">
        <v>86</v>
      </c>
      <c r="AW1961" s="12" t="s">
        <v>30</v>
      </c>
      <c r="AX1961" s="12" t="s">
        <v>73</v>
      </c>
      <c r="AY1961" s="153" t="s">
        <v>199</v>
      </c>
    </row>
    <row r="1962" spans="2:65" s="12" customFormat="1" ht="12">
      <c r="B1962" s="151"/>
      <c r="D1962" s="152" t="s">
        <v>207</v>
      </c>
      <c r="E1962" s="153" t="s">
        <v>1</v>
      </c>
      <c r="F1962" s="154" t="s">
        <v>860</v>
      </c>
      <c r="H1962" s="155">
        <v>19.84</v>
      </c>
      <c r="I1962" s="156"/>
      <c r="L1962" s="151"/>
      <c r="M1962" s="157"/>
      <c r="T1962" s="158"/>
      <c r="AT1962" s="153" t="s">
        <v>207</v>
      </c>
      <c r="AU1962" s="153" t="s">
        <v>86</v>
      </c>
      <c r="AV1962" s="12" t="s">
        <v>86</v>
      </c>
      <c r="AW1962" s="12" t="s">
        <v>30</v>
      </c>
      <c r="AX1962" s="12" t="s">
        <v>73</v>
      </c>
      <c r="AY1962" s="153" t="s">
        <v>199</v>
      </c>
    </row>
    <row r="1963" spans="2:65" s="12" customFormat="1" ht="12">
      <c r="B1963" s="151"/>
      <c r="D1963" s="152" t="s">
        <v>207</v>
      </c>
      <c r="E1963" s="153" t="s">
        <v>1</v>
      </c>
      <c r="F1963" s="154" t="s">
        <v>864</v>
      </c>
      <c r="H1963" s="155">
        <v>17.23</v>
      </c>
      <c r="I1963" s="156"/>
      <c r="L1963" s="151"/>
      <c r="M1963" s="157"/>
      <c r="T1963" s="158"/>
      <c r="AT1963" s="153" t="s">
        <v>207</v>
      </c>
      <c r="AU1963" s="153" t="s">
        <v>86</v>
      </c>
      <c r="AV1963" s="12" t="s">
        <v>86</v>
      </c>
      <c r="AW1963" s="12" t="s">
        <v>30</v>
      </c>
      <c r="AX1963" s="12" t="s">
        <v>73</v>
      </c>
      <c r="AY1963" s="153" t="s">
        <v>199</v>
      </c>
    </row>
    <row r="1964" spans="2:65" s="12" customFormat="1" ht="12">
      <c r="B1964" s="151"/>
      <c r="D1964" s="152" t="s">
        <v>207</v>
      </c>
      <c r="E1964" s="153" t="s">
        <v>1</v>
      </c>
      <c r="F1964" s="154" t="s">
        <v>865</v>
      </c>
      <c r="H1964" s="155">
        <v>17.23</v>
      </c>
      <c r="I1964" s="156"/>
      <c r="L1964" s="151"/>
      <c r="M1964" s="157"/>
      <c r="T1964" s="158"/>
      <c r="AT1964" s="153" t="s">
        <v>207</v>
      </c>
      <c r="AU1964" s="153" t="s">
        <v>86</v>
      </c>
      <c r="AV1964" s="12" t="s">
        <v>86</v>
      </c>
      <c r="AW1964" s="12" t="s">
        <v>30</v>
      </c>
      <c r="AX1964" s="12" t="s">
        <v>73</v>
      </c>
      <c r="AY1964" s="153" t="s">
        <v>199</v>
      </c>
    </row>
    <row r="1965" spans="2:65" s="13" customFormat="1" ht="12">
      <c r="B1965" s="159"/>
      <c r="D1965" s="152" t="s">
        <v>207</v>
      </c>
      <c r="E1965" s="160" t="s">
        <v>1</v>
      </c>
      <c r="F1965" s="161" t="s">
        <v>209</v>
      </c>
      <c r="H1965" s="162">
        <v>162.33000000000001</v>
      </c>
      <c r="I1965" s="163"/>
      <c r="L1965" s="159"/>
      <c r="M1965" s="164"/>
      <c r="T1965" s="165"/>
      <c r="AT1965" s="160" t="s">
        <v>207</v>
      </c>
      <c r="AU1965" s="160" t="s">
        <v>86</v>
      </c>
      <c r="AV1965" s="13" t="s">
        <v>205</v>
      </c>
      <c r="AW1965" s="13" t="s">
        <v>30</v>
      </c>
      <c r="AX1965" s="13" t="s">
        <v>80</v>
      </c>
      <c r="AY1965" s="160" t="s">
        <v>199</v>
      </c>
    </row>
    <row r="1966" spans="2:65" s="1" customFormat="1" ht="16.5" customHeight="1">
      <c r="B1966" s="32"/>
      <c r="C1966" s="137" t="s">
        <v>2742</v>
      </c>
      <c r="D1966" s="137" t="s">
        <v>201</v>
      </c>
      <c r="E1966" s="138" t="s">
        <v>2755</v>
      </c>
      <c r="F1966" s="139" t="s">
        <v>2756</v>
      </c>
      <c r="G1966" s="140" t="s">
        <v>204</v>
      </c>
      <c r="H1966" s="141">
        <v>162.33000000000001</v>
      </c>
      <c r="I1966" s="142"/>
      <c r="J1966" s="143">
        <f>ROUND(I1966*H1966,2)</f>
        <v>0</v>
      </c>
      <c r="K1966" s="144"/>
      <c r="L1966" s="32"/>
      <c r="M1966" s="145" t="s">
        <v>1</v>
      </c>
      <c r="N1966" s="146" t="s">
        <v>39</v>
      </c>
      <c r="P1966" s="147">
        <f>O1966*H1966</f>
        <v>0</v>
      </c>
      <c r="Q1966" s="147">
        <v>2.9999999999999997E-4</v>
      </c>
      <c r="R1966" s="147">
        <f>Q1966*H1966</f>
        <v>4.8698999999999999E-2</v>
      </c>
      <c r="S1966" s="147">
        <v>0</v>
      </c>
      <c r="T1966" s="148">
        <f>S1966*H1966</f>
        <v>0</v>
      </c>
      <c r="AR1966" s="149" t="s">
        <v>298</v>
      </c>
      <c r="AT1966" s="149" t="s">
        <v>201</v>
      </c>
      <c r="AU1966" s="149" t="s">
        <v>86</v>
      </c>
      <c r="AY1966" s="17" t="s">
        <v>199</v>
      </c>
      <c r="BE1966" s="150">
        <f>IF(N1966="základní",J1966,0)</f>
        <v>0</v>
      </c>
      <c r="BF1966" s="150">
        <f>IF(N1966="snížená",J1966,0)</f>
        <v>0</v>
      </c>
      <c r="BG1966" s="150">
        <f>IF(N1966="zákl. přenesená",J1966,0)</f>
        <v>0</v>
      </c>
      <c r="BH1966" s="150">
        <f>IF(N1966="sníž. přenesená",J1966,0)</f>
        <v>0</v>
      </c>
      <c r="BI1966" s="150">
        <f>IF(N1966="nulová",J1966,0)</f>
        <v>0</v>
      </c>
      <c r="BJ1966" s="17" t="s">
        <v>86</v>
      </c>
      <c r="BK1966" s="150">
        <f>ROUND(I1966*H1966,2)</f>
        <v>0</v>
      </c>
      <c r="BL1966" s="17" t="s">
        <v>298</v>
      </c>
      <c r="BM1966" s="149" t="s">
        <v>3889</v>
      </c>
    </row>
    <row r="1967" spans="2:65" s="12" customFormat="1" ht="12">
      <c r="B1967" s="151"/>
      <c r="D1967" s="152" t="s">
        <v>207</v>
      </c>
      <c r="E1967" s="153" t="s">
        <v>1</v>
      </c>
      <c r="F1967" s="154" t="s">
        <v>852</v>
      </c>
      <c r="H1967" s="155">
        <v>56.34</v>
      </c>
      <c r="I1967" s="156"/>
      <c r="L1967" s="151"/>
      <c r="M1967" s="157"/>
      <c r="T1967" s="158"/>
      <c r="AT1967" s="153" t="s">
        <v>207</v>
      </c>
      <c r="AU1967" s="153" t="s">
        <v>86</v>
      </c>
      <c r="AV1967" s="12" t="s">
        <v>86</v>
      </c>
      <c r="AW1967" s="12" t="s">
        <v>30</v>
      </c>
      <c r="AX1967" s="12" t="s">
        <v>73</v>
      </c>
      <c r="AY1967" s="153" t="s">
        <v>199</v>
      </c>
    </row>
    <row r="1968" spans="2:65" s="12" customFormat="1" ht="12">
      <c r="B1968" s="151"/>
      <c r="D1968" s="152" t="s">
        <v>207</v>
      </c>
      <c r="E1968" s="153" t="s">
        <v>1</v>
      </c>
      <c r="F1968" s="154" t="s">
        <v>855</v>
      </c>
      <c r="H1968" s="155">
        <v>17.23</v>
      </c>
      <c r="I1968" s="156"/>
      <c r="L1968" s="151"/>
      <c r="M1968" s="157"/>
      <c r="T1968" s="158"/>
      <c r="AT1968" s="153" t="s">
        <v>207</v>
      </c>
      <c r="AU1968" s="153" t="s">
        <v>86</v>
      </c>
      <c r="AV1968" s="12" t="s">
        <v>86</v>
      </c>
      <c r="AW1968" s="12" t="s">
        <v>30</v>
      </c>
      <c r="AX1968" s="12" t="s">
        <v>73</v>
      </c>
      <c r="AY1968" s="153" t="s">
        <v>199</v>
      </c>
    </row>
    <row r="1969" spans="2:65" s="12" customFormat="1" ht="12">
      <c r="B1969" s="151"/>
      <c r="D1969" s="152" t="s">
        <v>207</v>
      </c>
      <c r="E1969" s="153" t="s">
        <v>1</v>
      </c>
      <c r="F1969" s="154" t="s">
        <v>856</v>
      </c>
      <c r="H1969" s="155">
        <v>17.23</v>
      </c>
      <c r="I1969" s="156"/>
      <c r="L1969" s="151"/>
      <c r="M1969" s="157"/>
      <c r="T1969" s="158"/>
      <c r="AT1969" s="153" t="s">
        <v>207</v>
      </c>
      <c r="AU1969" s="153" t="s">
        <v>86</v>
      </c>
      <c r="AV1969" s="12" t="s">
        <v>86</v>
      </c>
      <c r="AW1969" s="12" t="s">
        <v>30</v>
      </c>
      <c r="AX1969" s="12" t="s">
        <v>73</v>
      </c>
      <c r="AY1969" s="153" t="s">
        <v>199</v>
      </c>
    </row>
    <row r="1970" spans="2:65" s="12" customFormat="1" ht="12">
      <c r="B1970" s="151"/>
      <c r="D1970" s="152" t="s">
        <v>207</v>
      </c>
      <c r="E1970" s="153" t="s">
        <v>1</v>
      </c>
      <c r="F1970" s="154" t="s">
        <v>859</v>
      </c>
      <c r="H1970" s="155">
        <v>17.23</v>
      </c>
      <c r="I1970" s="156"/>
      <c r="L1970" s="151"/>
      <c r="M1970" s="157"/>
      <c r="T1970" s="158"/>
      <c r="AT1970" s="153" t="s">
        <v>207</v>
      </c>
      <c r="AU1970" s="153" t="s">
        <v>86</v>
      </c>
      <c r="AV1970" s="12" t="s">
        <v>86</v>
      </c>
      <c r="AW1970" s="12" t="s">
        <v>30</v>
      </c>
      <c r="AX1970" s="12" t="s">
        <v>73</v>
      </c>
      <c r="AY1970" s="153" t="s">
        <v>199</v>
      </c>
    </row>
    <row r="1971" spans="2:65" s="12" customFormat="1" ht="12">
      <c r="B1971" s="151"/>
      <c r="D1971" s="152" t="s">
        <v>207</v>
      </c>
      <c r="E1971" s="153" t="s">
        <v>1</v>
      </c>
      <c r="F1971" s="154" t="s">
        <v>860</v>
      </c>
      <c r="H1971" s="155">
        <v>19.84</v>
      </c>
      <c r="I1971" s="156"/>
      <c r="L1971" s="151"/>
      <c r="M1971" s="157"/>
      <c r="T1971" s="158"/>
      <c r="AT1971" s="153" t="s">
        <v>207</v>
      </c>
      <c r="AU1971" s="153" t="s">
        <v>86</v>
      </c>
      <c r="AV1971" s="12" t="s">
        <v>86</v>
      </c>
      <c r="AW1971" s="12" t="s">
        <v>30</v>
      </c>
      <c r="AX1971" s="12" t="s">
        <v>73</v>
      </c>
      <c r="AY1971" s="153" t="s">
        <v>199</v>
      </c>
    </row>
    <row r="1972" spans="2:65" s="12" customFormat="1" ht="12">
      <c r="B1972" s="151"/>
      <c r="D1972" s="152" t="s">
        <v>207</v>
      </c>
      <c r="E1972" s="153" t="s">
        <v>1</v>
      </c>
      <c r="F1972" s="154" t="s">
        <v>864</v>
      </c>
      <c r="H1972" s="155">
        <v>17.23</v>
      </c>
      <c r="I1972" s="156"/>
      <c r="L1972" s="151"/>
      <c r="M1972" s="157"/>
      <c r="T1972" s="158"/>
      <c r="AT1972" s="153" t="s">
        <v>207</v>
      </c>
      <c r="AU1972" s="153" t="s">
        <v>86</v>
      </c>
      <c r="AV1972" s="12" t="s">
        <v>86</v>
      </c>
      <c r="AW1972" s="12" t="s">
        <v>30</v>
      </c>
      <c r="AX1972" s="12" t="s">
        <v>73</v>
      </c>
      <c r="AY1972" s="153" t="s">
        <v>199</v>
      </c>
    </row>
    <row r="1973" spans="2:65" s="12" customFormat="1" ht="12">
      <c r="B1973" s="151"/>
      <c r="D1973" s="152" t="s">
        <v>207</v>
      </c>
      <c r="E1973" s="153" t="s">
        <v>1</v>
      </c>
      <c r="F1973" s="154" t="s">
        <v>865</v>
      </c>
      <c r="H1973" s="155">
        <v>17.23</v>
      </c>
      <c r="I1973" s="156"/>
      <c r="L1973" s="151"/>
      <c r="M1973" s="157"/>
      <c r="T1973" s="158"/>
      <c r="AT1973" s="153" t="s">
        <v>207</v>
      </c>
      <c r="AU1973" s="153" t="s">
        <v>86</v>
      </c>
      <c r="AV1973" s="12" t="s">
        <v>86</v>
      </c>
      <c r="AW1973" s="12" t="s">
        <v>30</v>
      </c>
      <c r="AX1973" s="12" t="s">
        <v>73</v>
      </c>
      <c r="AY1973" s="153" t="s">
        <v>199</v>
      </c>
    </row>
    <row r="1974" spans="2:65" s="13" customFormat="1" ht="12">
      <c r="B1974" s="159"/>
      <c r="D1974" s="152" t="s">
        <v>207</v>
      </c>
      <c r="E1974" s="160" t="s">
        <v>1</v>
      </c>
      <c r="F1974" s="161" t="s">
        <v>209</v>
      </c>
      <c r="H1974" s="162">
        <v>162.33000000000001</v>
      </c>
      <c r="I1974" s="163"/>
      <c r="L1974" s="159"/>
      <c r="M1974" s="164"/>
      <c r="T1974" s="165"/>
      <c r="AT1974" s="160" t="s">
        <v>207</v>
      </c>
      <c r="AU1974" s="160" t="s">
        <v>86</v>
      </c>
      <c r="AV1974" s="13" t="s">
        <v>205</v>
      </c>
      <c r="AW1974" s="13" t="s">
        <v>30</v>
      </c>
      <c r="AX1974" s="13" t="s">
        <v>80</v>
      </c>
      <c r="AY1974" s="160" t="s">
        <v>199</v>
      </c>
    </row>
    <row r="1975" spans="2:65" s="1" customFormat="1" ht="55.5" customHeight="1">
      <c r="B1975" s="32"/>
      <c r="C1975" s="173" t="s">
        <v>2746</v>
      </c>
      <c r="D1975" s="173" t="s">
        <v>288</v>
      </c>
      <c r="E1975" s="174" t="s">
        <v>2759</v>
      </c>
      <c r="F1975" s="175" t="s">
        <v>2760</v>
      </c>
      <c r="G1975" s="176" t="s">
        <v>204</v>
      </c>
      <c r="H1975" s="177">
        <v>170.447</v>
      </c>
      <c r="I1975" s="178"/>
      <c r="J1975" s="179">
        <f>ROUND(I1975*H1975,2)</f>
        <v>0</v>
      </c>
      <c r="K1975" s="180"/>
      <c r="L1975" s="181"/>
      <c r="M1975" s="182" t="s">
        <v>1</v>
      </c>
      <c r="N1975" s="183" t="s">
        <v>39</v>
      </c>
      <c r="P1975" s="147">
        <f>O1975*H1975</f>
        <v>0</v>
      </c>
      <c r="Q1975" s="147">
        <v>2.5999999999999999E-3</v>
      </c>
      <c r="R1975" s="147">
        <f>Q1975*H1975</f>
        <v>0.44316220000000001</v>
      </c>
      <c r="S1975" s="147">
        <v>0</v>
      </c>
      <c r="T1975" s="148">
        <f>S1975*H1975</f>
        <v>0</v>
      </c>
      <c r="AR1975" s="149" t="s">
        <v>384</v>
      </c>
      <c r="AT1975" s="149" t="s">
        <v>288</v>
      </c>
      <c r="AU1975" s="149" t="s">
        <v>86</v>
      </c>
      <c r="AY1975" s="17" t="s">
        <v>199</v>
      </c>
      <c r="BE1975" s="150">
        <f>IF(N1975="základní",J1975,0)</f>
        <v>0</v>
      </c>
      <c r="BF1975" s="150">
        <f>IF(N1975="snížená",J1975,0)</f>
        <v>0</v>
      </c>
      <c r="BG1975" s="150">
        <f>IF(N1975="zákl. přenesená",J1975,0)</f>
        <v>0</v>
      </c>
      <c r="BH1975" s="150">
        <f>IF(N1975="sníž. přenesená",J1975,0)</f>
        <v>0</v>
      </c>
      <c r="BI1975" s="150">
        <f>IF(N1975="nulová",J1975,0)</f>
        <v>0</v>
      </c>
      <c r="BJ1975" s="17" t="s">
        <v>86</v>
      </c>
      <c r="BK1975" s="150">
        <f>ROUND(I1975*H1975,2)</f>
        <v>0</v>
      </c>
      <c r="BL1975" s="17" t="s">
        <v>298</v>
      </c>
      <c r="BM1975" s="149" t="s">
        <v>3890</v>
      </c>
    </row>
    <row r="1976" spans="2:65" s="12" customFormat="1" ht="12">
      <c r="B1976" s="151"/>
      <c r="D1976" s="152" t="s">
        <v>207</v>
      </c>
      <c r="E1976" s="153" t="s">
        <v>1</v>
      </c>
      <c r="F1976" s="154" t="s">
        <v>2762</v>
      </c>
      <c r="H1976" s="155">
        <v>170.447</v>
      </c>
      <c r="I1976" s="156"/>
      <c r="L1976" s="151"/>
      <c r="M1976" s="157"/>
      <c r="T1976" s="158"/>
      <c r="AT1976" s="153" t="s">
        <v>207</v>
      </c>
      <c r="AU1976" s="153" t="s">
        <v>86</v>
      </c>
      <c r="AV1976" s="12" t="s">
        <v>86</v>
      </c>
      <c r="AW1976" s="12" t="s">
        <v>30</v>
      </c>
      <c r="AX1976" s="12" t="s">
        <v>73</v>
      </c>
      <c r="AY1976" s="153" t="s">
        <v>199</v>
      </c>
    </row>
    <row r="1977" spans="2:65" s="13" customFormat="1" ht="12">
      <c r="B1977" s="159"/>
      <c r="D1977" s="152" t="s">
        <v>207</v>
      </c>
      <c r="E1977" s="160" t="s">
        <v>1</v>
      </c>
      <c r="F1977" s="161" t="s">
        <v>209</v>
      </c>
      <c r="H1977" s="162">
        <v>170.447</v>
      </c>
      <c r="I1977" s="163"/>
      <c r="L1977" s="159"/>
      <c r="M1977" s="164"/>
      <c r="T1977" s="165"/>
      <c r="AT1977" s="160" t="s">
        <v>207</v>
      </c>
      <c r="AU1977" s="160" t="s">
        <v>86</v>
      </c>
      <c r="AV1977" s="13" t="s">
        <v>205</v>
      </c>
      <c r="AW1977" s="13" t="s">
        <v>30</v>
      </c>
      <c r="AX1977" s="13" t="s">
        <v>80</v>
      </c>
      <c r="AY1977" s="160" t="s">
        <v>199</v>
      </c>
    </row>
    <row r="1978" spans="2:65" s="1" customFormat="1" ht="16.5" customHeight="1">
      <c r="B1978" s="32"/>
      <c r="C1978" s="137" t="s">
        <v>2750</v>
      </c>
      <c r="D1978" s="137" t="s">
        <v>201</v>
      </c>
      <c r="E1978" s="138" t="s">
        <v>2764</v>
      </c>
      <c r="F1978" s="139" t="s">
        <v>2765</v>
      </c>
      <c r="G1978" s="140" t="s">
        <v>264</v>
      </c>
      <c r="H1978" s="141">
        <v>126.75</v>
      </c>
      <c r="I1978" s="142"/>
      <c r="J1978" s="143">
        <f>ROUND(I1978*H1978,2)</f>
        <v>0</v>
      </c>
      <c r="K1978" s="144"/>
      <c r="L1978" s="32"/>
      <c r="M1978" s="145" t="s">
        <v>1</v>
      </c>
      <c r="N1978" s="146" t="s">
        <v>39</v>
      </c>
      <c r="P1978" s="147">
        <f>O1978*H1978</f>
        <v>0</v>
      </c>
      <c r="Q1978" s="147">
        <v>1.0000000000000001E-5</v>
      </c>
      <c r="R1978" s="147">
        <f>Q1978*H1978</f>
        <v>1.2675000000000002E-3</v>
      </c>
      <c r="S1978" s="147">
        <v>0</v>
      </c>
      <c r="T1978" s="148">
        <f>S1978*H1978</f>
        <v>0</v>
      </c>
      <c r="AR1978" s="149" t="s">
        <v>298</v>
      </c>
      <c r="AT1978" s="149" t="s">
        <v>201</v>
      </c>
      <c r="AU1978" s="149" t="s">
        <v>86</v>
      </c>
      <c r="AY1978" s="17" t="s">
        <v>199</v>
      </c>
      <c r="BE1978" s="150">
        <f>IF(N1978="základní",J1978,0)</f>
        <v>0</v>
      </c>
      <c r="BF1978" s="150">
        <f>IF(N1978="snížená",J1978,0)</f>
        <v>0</v>
      </c>
      <c r="BG1978" s="150">
        <f>IF(N1978="zákl. přenesená",J1978,0)</f>
        <v>0</v>
      </c>
      <c r="BH1978" s="150">
        <f>IF(N1978="sníž. přenesená",J1978,0)</f>
        <v>0</v>
      </c>
      <c r="BI1978" s="150">
        <f>IF(N1978="nulová",J1978,0)</f>
        <v>0</v>
      </c>
      <c r="BJ1978" s="17" t="s">
        <v>86</v>
      </c>
      <c r="BK1978" s="150">
        <f>ROUND(I1978*H1978,2)</f>
        <v>0</v>
      </c>
      <c r="BL1978" s="17" t="s">
        <v>298</v>
      </c>
      <c r="BM1978" s="149" t="s">
        <v>3891</v>
      </c>
    </row>
    <row r="1979" spans="2:65" s="15" customFormat="1" ht="12">
      <c r="B1979" s="184"/>
      <c r="D1979" s="152" t="s">
        <v>207</v>
      </c>
      <c r="E1979" s="185" t="s">
        <v>1</v>
      </c>
      <c r="F1979" s="186" t="s">
        <v>2767</v>
      </c>
      <c r="H1979" s="185" t="s">
        <v>1</v>
      </c>
      <c r="I1979" s="187"/>
      <c r="L1979" s="184"/>
      <c r="M1979" s="188"/>
      <c r="T1979" s="189"/>
      <c r="AT1979" s="185" t="s">
        <v>207</v>
      </c>
      <c r="AU1979" s="185" t="s">
        <v>86</v>
      </c>
      <c r="AV1979" s="15" t="s">
        <v>80</v>
      </c>
      <c r="AW1979" s="15" t="s">
        <v>30</v>
      </c>
      <c r="AX1979" s="15" t="s">
        <v>73</v>
      </c>
      <c r="AY1979" s="185" t="s">
        <v>199</v>
      </c>
    </row>
    <row r="1980" spans="2:65" s="12" customFormat="1" ht="12">
      <c r="B1980" s="151"/>
      <c r="D1980" s="152" t="s">
        <v>207</v>
      </c>
      <c r="E1980" s="153" t="s">
        <v>1</v>
      </c>
      <c r="F1980" s="154" t="s">
        <v>2768</v>
      </c>
      <c r="H1980" s="155">
        <v>34.1</v>
      </c>
      <c r="I1980" s="156"/>
      <c r="L1980" s="151"/>
      <c r="M1980" s="157"/>
      <c r="T1980" s="158"/>
      <c r="AT1980" s="153" t="s">
        <v>207</v>
      </c>
      <c r="AU1980" s="153" t="s">
        <v>86</v>
      </c>
      <c r="AV1980" s="12" t="s">
        <v>86</v>
      </c>
      <c r="AW1980" s="12" t="s">
        <v>30</v>
      </c>
      <c r="AX1980" s="12" t="s">
        <v>73</v>
      </c>
      <c r="AY1980" s="153" t="s">
        <v>199</v>
      </c>
    </row>
    <row r="1981" spans="2:65" s="12" customFormat="1" ht="12">
      <c r="B1981" s="151"/>
      <c r="D1981" s="152" t="s">
        <v>207</v>
      </c>
      <c r="E1981" s="153" t="s">
        <v>1</v>
      </c>
      <c r="F1981" s="154" t="s">
        <v>2769</v>
      </c>
      <c r="H1981" s="155">
        <v>-3.4</v>
      </c>
      <c r="I1981" s="156"/>
      <c r="L1981" s="151"/>
      <c r="M1981" s="157"/>
      <c r="T1981" s="158"/>
      <c r="AT1981" s="153" t="s">
        <v>207</v>
      </c>
      <c r="AU1981" s="153" t="s">
        <v>86</v>
      </c>
      <c r="AV1981" s="12" t="s">
        <v>86</v>
      </c>
      <c r="AW1981" s="12" t="s">
        <v>30</v>
      </c>
      <c r="AX1981" s="12" t="s">
        <v>73</v>
      </c>
      <c r="AY1981" s="153" t="s">
        <v>199</v>
      </c>
    </row>
    <row r="1982" spans="2:65" s="15" customFormat="1" ht="12">
      <c r="B1982" s="184"/>
      <c r="D1982" s="152" t="s">
        <v>207</v>
      </c>
      <c r="E1982" s="185" t="s">
        <v>1</v>
      </c>
      <c r="F1982" s="186" t="s">
        <v>2770</v>
      </c>
      <c r="H1982" s="185" t="s">
        <v>1</v>
      </c>
      <c r="I1982" s="187"/>
      <c r="L1982" s="184"/>
      <c r="M1982" s="188"/>
      <c r="T1982" s="189"/>
      <c r="AT1982" s="185" t="s">
        <v>207</v>
      </c>
      <c r="AU1982" s="185" t="s">
        <v>86</v>
      </c>
      <c r="AV1982" s="15" t="s">
        <v>80</v>
      </c>
      <c r="AW1982" s="15" t="s">
        <v>30</v>
      </c>
      <c r="AX1982" s="15" t="s">
        <v>73</v>
      </c>
      <c r="AY1982" s="185" t="s">
        <v>199</v>
      </c>
    </row>
    <row r="1983" spans="2:65" s="12" customFormat="1" ht="12">
      <c r="B1983" s="151"/>
      <c r="D1983" s="152" t="s">
        <v>207</v>
      </c>
      <c r="E1983" s="153" t="s">
        <v>1</v>
      </c>
      <c r="F1983" s="154" t="s">
        <v>665</v>
      </c>
      <c r="H1983" s="155">
        <v>17.05</v>
      </c>
      <c r="I1983" s="156"/>
      <c r="L1983" s="151"/>
      <c r="M1983" s="157"/>
      <c r="T1983" s="158"/>
      <c r="AT1983" s="153" t="s">
        <v>207</v>
      </c>
      <c r="AU1983" s="153" t="s">
        <v>86</v>
      </c>
      <c r="AV1983" s="12" t="s">
        <v>86</v>
      </c>
      <c r="AW1983" s="12" t="s">
        <v>30</v>
      </c>
      <c r="AX1983" s="12" t="s">
        <v>73</v>
      </c>
      <c r="AY1983" s="153" t="s">
        <v>199</v>
      </c>
    </row>
    <row r="1984" spans="2:65" s="12" customFormat="1" ht="12">
      <c r="B1984" s="151"/>
      <c r="D1984" s="152" t="s">
        <v>207</v>
      </c>
      <c r="E1984" s="153" t="s">
        <v>1</v>
      </c>
      <c r="F1984" s="154" t="s">
        <v>666</v>
      </c>
      <c r="H1984" s="155">
        <v>-1.9</v>
      </c>
      <c r="I1984" s="156"/>
      <c r="L1984" s="151"/>
      <c r="M1984" s="157"/>
      <c r="T1984" s="158"/>
      <c r="AT1984" s="153" t="s">
        <v>207</v>
      </c>
      <c r="AU1984" s="153" t="s">
        <v>86</v>
      </c>
      <c r="AV1984" s="12" t="s">
        <v>86</v>
      </c>
      <c r="AW1984" s="12" t="s">
        <v>30</v>
      </c>
      <c r="AX1984" s="12" t="s">
        <v>73</v>
      </c>
      <c r="AY1984" s="153" t="s">
        <v>199</v>
      </c>
    </row>
    <row r="1985" spans="2:51" s="15" customFormat="1" ht="12">
      <c r="B1985" s="184"/>
      <c r="D1985" s="152" t="s">
        <v>207</v>
      </c>
      <c r="E1985" s="185" t="s">
        <v>1</v>
      </c>
      <c r="F1985" s="186" t="s">
        <v>2771</v>
      </c>
      <c r="H1985" s="185" t="s">
        <v>1</v>
      </c>
      <c r="I1985" s="187"/>
      <c r="L1985" s="184"/>
      <c r="M1985" s="188"/>
      <c r="T1985" s="189"/>
      <c r="AT1985" s="185" t="s">
        <v>207</v>
      </c>
      <c r="AU1985" s="185" t="s">
        <v>86</v>
      </c>
      <c r="AV1985" s="15" t="s">
        <v>80</v>
      </c>
      <c r="AW1985" s="15" t="s">
        <v>30</v>
      </c>
      <c r="AX1985" s="15" t="s">
        <v>73</v>
      </c>
      <c r="AY1985" s="185" t="s">
        <v>199</v>
      </c>
    </row>
    <row r="1986" spans="2:51" s="12" customFormat="1" ht="12">
      <c r="B1986" s="151"/>
      <c r="D1986" s="152" t="s">
        <v>207</v>
      </c>
      <c r="E1986" s="153" t="s">
        <v>1</v>
      </c>
      <c r="F1986" s="154" t="s">
        <v>665</v>
      </c>
      <c r="H1986" s="155">
        <v>17.05</v>
      </c>
      <c r="I1986" s="156"/>
      <c r="L1986" s="151"/>
      <c r="M1986" s="157"/>
      <c r="T1986" s="158"/>
      <c r="AT1986" s="153" t="s">
        <v>207</v>
      </c>
      <c r="AU1986" s="153" t="s">
        <v>86</v>
      </c>
      <c r="AV1986" s="12" t="s">
        <v>86</v>
      </c>
      <c r="AW1986" s="12" t="s">
        <v>30</v>
      </c>
      <c r="AX1986" s="12" t="s">
        <v>73</v>
      </c>
      <c r="AY1986" s="153" t="s">
        <v>199</v>
      </c>
    </row>
    <row r="1987" spans="2:51" s="12" customFormat="1" ht="12">
      <c r="B1987" s="151"/>
      <c r="D1987" s="152" t="s">
        <v>207</v>
      </c>
      <c r="E1987" s="153" t="s">
        <v>1</v>
      </c>
      <c r="F1987" s="154" t="s">
        <v>666</v>
      </c>
      <c r="H1987" s="155">
        <v>-1.9</v>
      </c>
      <c r="I1987" s="156"/>
      <c r="L1987" s="151"/>
      <c r="M1987" s="157"/>
      <c r="T1987" s="158"/>
      <c r="AT1987" s="153" t="s">
        <v>207</v>
      </c>
      <c r="AU1987" s="153" t="s">
        <v>86</v>
      </c>
      <c r="AV1987" s="12" t="s">
        <v>86</v>
      </c>
      <c r="AW1987" s="12" t="s">
        <v>30</v>
      </c>
      <c r="AX1987" s="12" t="s">
        <v>73</v>
      </c>
      <c r="AY1987" s="153" t="s">
        <v>199</v>
      </c>
    </row>
    <row r="1988" spans="2:51" s="15" customFormat="1" ht="12">
      <c r="B1988" s="184"/>
      <c r="D1988" s="152" t="s">
        <v>207</v>
      </c>
      <c r="E1988" s="185" t="s">
        <v>1</v>
      </c>
      <c r="F1988" s="186" t="s">
        <v>2772</v>
      </c>
      <c r="H1988" s="185" t="s">
        <v>1</v>
      </c>
      <c r="I1988" s="187"/>
      <c r="L1988" s="184"/>
      <c r="M1988" s="188"/>
      <c r="T1988" s="189"/>
      <c r="AT1988" s="185" t="s">
        <v>207</v>
      </c>
      <c r="AU1988" s="185" t="s">
        <v>86</v>
      </c>
      <c r="AV1988" s="15" t="s">
        <v>80</v>
      </c>
      <c r="AW1988" s="15" t="s">
        <v>30</v>
      </c>
      <c r="AX1988" s="15" t="s">
        <v>73</v>
      </c>
      <c r="AY1988" s="185" t="s">
        <v>199</v>
      </c>
    </row>
    <row r="1989" spans="2:51" s="12" customFormat="1" ht="12">
      <c r="B1989" s="151"/>
      <c r="D1989" s="152" t="s">
        <v>207</v>
      </c>
      <c r="E1989" s="153" t="s">
        <v>1</v>
      </c>
      <c r="F1989" s="154" t="s">
        <v>665</v>
      </c>
      <c r="H1989" s="155">
        <v>17.05</v>
      </c>
      <c r="I1989" s="156"/>
      <c r="L1989" s="151"/>
      <c r="M1989" s="157"/>
      <c r="T1989" s="158"/>
      <c r="AT1989" s="153" t="s">
        <v>207</v>
      </c>
      <c r="AU1989" s="153" t="s">
        <v>86</v>
      </c>
      <c r="AV1989" s="12" t="s">
        <v>86</v>
      </c>
      <c r="AW1989" s="12" t="s">
        <v>30</v>
      </c>
      <c r="AX1989" s="12" t="s">
        <v>73</v>
      </c>
      <c r="AY1989" s="153" t="s">
        <v>199</v>
      </c>
    </row>
    <row r="1990" spans="2:51" s="12" customFormat="1" ht="12">
      <c r="B1990" s="151"/>
      <c r="D1990" s="152" t="s">
        <v>207</v>
      </c>
      <c r="E1990" s="153" t="s">
        <v>1</v>
      </c>
      <c r="F1990" s="154" t="s">
        <v>666</v>
      </c>
      <c r="H1990" s="155">
        <v>-1.9</v>
      </c>
      <c r="I1990" s="156"/>
      <c r="L1990" s="151"/>
      <c r="M1990" s="157"/>
      <c r="T1990" s="158"/>
      <c r="AT1990" s="153" t="s">
        <v>207</v>
      </c>
      <c r="AU1990" s="153" t="s">
        <v>86</v>
      </c>
      <c r="AV1990" s="12" t="s">
        <v>86</v>
      </c>
      <c r="AW1990" s="12" t="s">
        <v>30</v>
      </c>
      <c r="AX1990" s="12" t="s">
        <v>73</v>
      </c>
      <c r="AY1990" s="153" t="s">
        <v>199</v>
      </c>
    </row>
    <row r="1991" spans="2:51" s="15" customFormat="1" ht="12">
      <c r="B1991" s="184"/>
      <c r="D1991" s="152" t="s">
        <v>207</v>
      </c>
      <c r="E1991" s="185" t="s">
        <v>1</v>
      </c>
      <c r="F1991" s="186" t="s">
        <v>2773</v>
      </c>
      <c r="H1991" s="185" t="s">
        <v>1</v>
      </c>
      <c r="I1991" s="187"/>
      <c r="L1991" s="184"/>
      <c r="M1991" s="188"/>
      <c r="T1991" s="189"/>
      <c r="AT1991" s="185" t="s">
        <v>207</v>
      </c>
      <c r="AU1991" s="185" t="s">
        <v>86</v>
      </c>
      <c r="AV1991" s="15" t="s">
        <v>80</v>
      </c>
      <c r="AW1991" s="15" t="s">
        <v>30</v>
      </c>
      <c r="AX1991" s="15" t="s">
        <v>73</v>
      </c>
      <c r="AY1991" s="185" t="s">
        <v>199</v>
      </c>
    </row>
    <row r="1992" spans="2:51" s="12" customFormat="1" ht="12">
      <c r="B1992" s="151"/>
      <c r="D1992" s="152" t="s">
        <v>207</v>
      </c>
      <c r="E1992" s="153" t="s">
        <v>1</v>
      </c>
      <c r="F1992" s="154" t="s">
        <v>2774</v>
      </c>
      <c r="H1992" s="155">
        <v>28.35</v>
      </c>
      <c r="I1992" s="156"/>
      <c r="L1992" s="151"/>
      <c r="M1992" s="157"/>
      <c r="T1992" s="158"/>
      <c r="AT1992" s="153" t="s">
        <v>207</v>
      </c>
      <c r="AU1992" s="153" t="s">
        <v>86</v>
      </c>
      <c r="AV1992" s="12" t="s">
        <v>86</v>
      </c>
      <c r="AW1992" s="12" t="s">
        <v>30</v>
      </c>
      <c r="AX1992" s="12" t="s">
        <v>73</v>
      </c>
      <c r="AY1992" s="153" t="s">
        <v>199</v>
      </c>
    </row>
    <row r="1993" spans="2:51" s="12" customFormat="1" ht="12">
      <c r="B1993" s="151"/>
      <c r="D1993" s="152" t="s">
        <v>207</v>
      </c>
      <c r="E1993" s="153" t="s">
        <v>1</v>
      </c>
      <c r="F1993" s="154" t="s">
        <v>2775</v>
      </c>
      <c r="H1993" s="155">
        <v>-8.0500000000000007</v>
      </c>
      <c r="I1993" s="156"/>
      <c r="L1993" s="151"/>
      <c r="M1993" s="157"/>
      <c r="T1993" s="158"/>
      <c r="AT1993" s="153" t="s">
        <v>207</v>
      </c>
      <c r="AU1993" s="153" t="s">
        <v>86</v>
      </c>
      <c r="AV1993" s="12" t="s">
        <v>86</v>
      </c>
      <c r="AW1993" s="12" t="s">
        <v>30</v>
      </c>
      <c r="AX1993" s="12" t="s">
        <v>73</v>
      </c>
      <c r="AY1993" s="153" t="s">
        <v>199</v>
      </c>
    </row>
    <row r="1994" spans="2:51" s="15" customFormat="1" ht="12">
      <c r="B1994" s="184"/>
      <c r="D1994" s="152" t="s">
        <v>207</v>
      </c>
      <c r="E1994" s="185" t="s">
        <v>1</v>
      </c>
      <c r="F1994" s="186" t="s">
        <v>2776</v>
      </c>
      <c r="H1994" s="185" t="s">
        <v>1</v>
      </c>
      <c r="I1994" s="187"/>
      <c r="L1994" s="184"/>
      <c r="M1994" s="188"/>
      <c r="T1994" s="189"/>
      <c r="AT1994" s="185" t="s">
        <v>207</v>
      </c>
      <c r="AU1994" s="185" t="s">
        <v>86</v>
      </c>
      <c r="AV1994" s="15" t="s">
        <v>80</v>
      </c>
      <c r="AW1994" s="15" t="s">
        <v>30</v>
      </c>
      <c r="AX1994" s="15" t="s">
        <v>73</v>
      </c>
      <c r="AY1994" s="185" t="s">
        <v>199</v>
      </c>
    </row>
    <row r="1995" spans="2:51" s="12" customFormat="1" ht="12">
      <c r="B1995" s="151"/>
      <c r="D1995" s="152" t="s">
        <v>207</v>
      </c>
      <c r="E1995" s="153" t="s">
        <v>1</v>
      </c>
      <c r="F1995" s="154" t="s">
        <v>665</v>
      </c>
      <c r="H1995" s="155">
        <v>17.05</v>
      </c>
      <c r="I1995" s="156"/>
      <c r="L1995" s="151"/>
      <c r="M1995" s="157"/>
      <c r="T1995" s="158"/>
      <c r="AT1995" s="153" t="s">
        <v>207</v>
      </c>
      <c r="AU1995" s="153" t="s">
        <v>86</v>
      </c>
      <c r="AV1995" s="12" t="s">
        <v>86</v>
      </c>
      <c r="AW1995" s="12" t="s">
        <v>30</v>
      </c>
      <c r="AX1995" s="12" t="s">
        <v>73</v>
      </c>
      <c r="AY1995" s="153" t="s">
        <v>199</v>
      </c>
    </row>
    <row r="1996" spans="2:51" s="12" customFormat="1" ht="12">
      <c r="B1996" s="151"/>
      <c r="D1996" s="152" t="s">
        <v>207</v>
      </c>
      <c r="E1996" s="153" t="s">
        <v>1</v>
      </c>
      <c r="F1996" s="154" t="s">
        <v>666</v>
      </c>
      <c r="H1996" s="155">
        <v>-1.9</v>
      </c>
      <c r="I1996" s="156"/>
      <c r="L1996" s="151"/>
      <c r="M1996" s="157"/>
      <c r="T1996" s="158"/>
      <c r="AT1996" s="153" t="s">
        <v>207</v>
      </c>
      <c r="AU1996" s="153" t="s">
        <v>86</v>
      </c>
      <c r="AV1996" s="12" t="s">
        <v>86</v>
      </c>
      <c r="AW1996" s="12" t="s">
        <v>30</v>
      </c>
      <c r="AX1996" s="12" t="s">
        <v>73</v>
      </c>
      <c r="AY1996" s="153" t="s">
        <v>199</v>
      </c>
    </row>
    <row r="1997" spans="2:51" s="15" customFormat="1" ht="12">
      <c r="B1997" s="184"/>
      <c r="D1997" s="152" t="s">
        <v>207</v>
      </c>
      <c r="E1997" s="185" t="s">
        <v>1</v>
      </c>
      <c r="F1997" s="186" t="s">
        <v>2777</v>
      </c>
      <c r="H1997" s="185" t="s">
        <v>1</v>
      </c>
      <c r="I1997" s="187"/>
      <c r="L1997" s="184"/>
      <c r="M1997" s="188"/>
      <c r="T1997" s="189"/>
      <c r="AT1997" s="185" t="s">
        <v>207</v>
      </c>
      <c r="AU1997" s="185" t="s">
        <v>86</v>
      </c>
      <c r="AV1997" s="15" t="s">
        <v>80</v>
      </c>
      <c r="AW1997" s="15" t="s">
        <v>30</v>
      </c>
      <c r="AX1997" s="15" t="s">
        <v>73</v>
      </c>
      <c r="AY1997" s="185" t="s">
        <v>199</v>
      </c>
    </row>
    <row r="1998" spans="2:51" s="12" customFormat="1" ht="12">
      <c r="B1998" s="151"/>
      <c r="D1998" s="152" t="s">
        <v>207</v>
      </c>
      <c r="E1998" s="153" t="s">
        <v>1</v>
      </c>
      <c r="F1998" s="154" t="s">
        <v>665</v>
      </c>
      <c r="H1998" s="155">
        <v>17.05</v>
      </c>
      <c r="I1998" s="156"/>
      <c r="L1998" s="151"/>
      <c r="M1998" s="157"/>
      <c r="T1998" s="158"/>
      <c r="AT1998" s="153" t="s">
        <v>207</v>
      </c>
      <c r="AU1998" s="153" t="s">
        <v>86</v>
      </c>
      <c r="AV1998" s="12" t="s">
        <v>86</v>
      </c>
      <c r="AW1998" s="12" t="s">
        <v>30</v>
      </c>
      <c r="AX1998" s="12" t="s">
        <v>73</v>
      </c>
      <c r="AY1998" s="153" t="s">
        <v>199</v>
      </c>
    </row>
    <row r="1999" spans="2:51" s="12" customFormat="1" ht="12">
      <c r="B1999" s="151"/>
      <c r="D1999" s="152" t="s">
        <v>207</v>
      </c>
      <c r="E1999" s="153" t="s">
        <v>1</v>
      </c>
      <c r="F1999" s="154" t="s">
        <v>666</v>
      </c>
      <c r="H1999" s="155">
        <v>-1.9</v>
      </c>
      <c r="I1999" s="156"/>
      <c r="L1999" s="151"/>
      <c r="M1999" s="157"/>
      <c r="T1999" s="158"/>
      <c r="AT1999" s="153" t="s">
        <v>207</v>
      </c>
      <c r="AU1999" s="153" t="s">
        <v>86</v>
      </c>
      <c r="AV1999" s="12" t="s">
        <v>86</v>
      </c>
      <c r="AW1999" s="12" t="s">
        <v>30</v>
      </c>
      <c r="AX1999" s="12" t="s">
        <v>73</v>
      </c>
      <c r="AY1999" s="153" t="s">
        <v>199</v>
      </c>
    </row>
    <row r="2000" spans="2:51" s="13" customFormat="1" ht="12">
      <c r="B2000" s="159"/>
      <c r="D2000" s="152" t="s">
        <v>207</v>
      </c>
      <c r="E2000" s="160" t="s">
        <v>1</v>
      </c>
      <c r="F2000" s="161" t="s">
        <v>209</v>
      </c>
      <c r="H2000" s="162">
        <v>126.75</v>
      </c>
      <c r="I2000" s="163"/>
      <c r="L2000" s="159"/>
      <c r="M2000" s="164"/>
      <c r="T2000" s="165"/>
      <c r="AT2000" s="160" t="s">
        <v>207</v>
      </c>
      <c r="AU2000" s="160" t="s">
        <v>86</v>
      </c>
      <c r="AV2000" s="13" t="s">
        <v>205</v>
      </c>
      <c r="AW2000" s="13" t="s">
        <v>30</v>
      </c>
      <c r="AX2000" s="13" t="s">
        <v>80</v>
      </c>
      <c r="AY2000" s="160" t="s">
        <v>199</v>
      </c>
    </row>
    <row r="2001" spans="2:65" s="1" customFormat="1" ht="16.5" customHeight="1">
      <c r="B2001" s="32"/>
      <c r="C2001" s="173" t="s">
        <v>2754</v>
      </c>
      <c r="D2001" s="173" t="s">
        <v>288</v>
      </c>
      <c r="E2001" s="174" t="s">
        <v>2779</v>
      </c>
      <c r="F2001" s="175" t="s">
        <v>2780</v>
      </c>
      <c r="G2001" s="176" t="s">
        <v>264</v>
      </c>
      <c r="H2001" s="177">
        <v>139.42500000000001</v>
      </c>
      <c r="I2001" s="178"/>
      <c r="J2001" s="179">
        <f>ROUND(I2001*H2001,2)</f>
        <v>0</v>
      </c>
      <c r="K2001" s="180"/>
      <c r="L2001" s="181"/>
      <c r="M2001" s="182" t="s">
        <v>1</v>
      </c>
      <c r="N2001" s="183" t="s">
        <v>39</v>
      </c>
      <c r="P2001" s="147">
        <f>O2001*H2001</f>
        <v>0</v>
      </c>
      <c r="Q2001" s="147">
        <v>2.2000000000000001E-4</v>
      </c>
      <c r="R2001" s="147">
        <f>Q2001*H2001</f>
        <v>3.0673500000000003E-2</v>
      </c>
      <c r="S2001" s="147">
        <v>0</v>
      </c>
      <c r="T2001" s="148">
        <f>S2001*H2001</f>
        <v>0</v>
      </c>
      <c r="AR2001" s="149" t="s">
        <v>384</v>
      </c>
      <c r="AT2001" s="149" t="s">
        <v>288</v>
      </c>
      <c r="AU2001" s="149" t="s">
        <v>86</v>
      </c>
      <c r="AY2001" s="17" t="s">
        <v>199</v>
      </c>
      <c r="BE2001" s="150">
        <f>IF(N2001="základní",J2001,0)</f>
        <v>0</v>
      </c>
      <c r="BF2001" s="150">
        <f>IF(N2001="snížená",J2001,0)</f>
        <v>0</v>
      </c>
      <c r="BG2001" s="150">
        <f>IF(N2001="zákl. přenesená",J2001,0)</f>
        <v>0</v>
      </c>
      <c r="BH2001" s="150">
        <f>IF(N2001="sníž. přenesená",J2001,0)</f>
        <v>0</v>
      </c>
      <c r="BI2001" s="150">
        <f>IF(N2001="nulová",J2001,0)</f>
        <v>0</v>
      </c>
      <c r="BJ2001" s="17" t="s">
        <v>86</v>
      </c>
      <c r="BK2001" s="150">
        <f>ROUND(I2001*H2001,2)</f>
        <v>0</v>
      </c>
      <c r="BL2001" s="17" t="s">
        <v>298</v>
      </c>
      <c r="BM2001" s="149" t="s">
        <v>3892</v>
      </c>
    </row>
    <row r="2002" spans="2:65" s="12" customFormat="1" ht="12">
      <c r="B2002" s="151"/>
      <c r="D2002" s="152" t="s">
        <v>207</v>
      </c>
      <c r="E2002" s="153" t="s">
        <v>1</v>
      </c>
      <c r="F2002" s="154" t="s">
        <v>2782</v>
      </c>
      <c r="H2002" s="155">
        <v>139.42500000000001</v>
      </c>
      <c r="I2002" s="156"/>
      <c r="L2002" s="151"/>
      <c r="M2002" s="157"/>
      <c r="T2002" s="158"/>
      <c r="AT2002" s="153" t="s">
        <v>207</v>
      </c>
      <c r="AU2002" s="153" t="s">
        <v>86</v>
      </c>
      <c r="AV2002" s="12" t="s">
        <v>86</v>
      </c>
      <c r="AW2002" s="12" t="s">
        <v>30</v>
      </c>
      <c r="AX2002" s="12" t="s">
        <v>73</v>
      </c>
      <c r="AY2002" s="153" t="s">
        <v>199</v>
      </c>
    </row>
    <row r="2003" spans="2:65" s="13" customFormat="1" ht="12">
      <c r="B2003" s="159"/>
      <c r="D2003" s="152" t="s">
        <v>207</v>
      </c>
      <c r="E2003" s="160" t="s">
        <v>1</v>
      </c>
      <c r="F2003" s="161" t="s">
        <v>209</v>
      </c>
      <c r="H2003" s="162">
        <v>139.42500000000001</v>
      </c>
      <c r="I2003" s="163"/>
      <c r="L2003" s="159"/>
      <c r="M2003" s="164"/>
      <c r="T2003" s="165"/>
      <c r="AT2003" s="160" t="s">
        <v>207</v>
      </c>
      <c r="AU2003" s="160" t="s">
        <v>86</v>
      </c>
      <c r="AV2003" s="13" t="s">
        <v>205</v>
      </c>
      <c r="AW2003" s="13" t="s">
        <v>30</v>
      </c>
      <c r="AX2003" s="13" t="s">
        <v>80</v>
      </c>
      <c r="AY2003" s="160" t="s">
        <v>199</v>
      </c>
    </row>
    <row r="2004" spans="2:65" s="1" customFormat="1" ht="16.5" customHeight="1">
      <c r="B2004" s="32"/>
      <c r="C2004" s="137" t="s">
        <v>2758</v>
      </c>
      <c r="D2004" s="137" t="s">
        <v>201</v>
      </c>
      <c r="E2004" s="138" t="s">
        <v>2784</v>
      </c>
      <c r="F2004" s="139" t="s">
        <v>2785</v>
      </c>
      <c r="G2004" s="140" t="s">
        <v>264</v>
      </c>
      <c r="H2004" s="141">
        <v>12</v>
      </c>
      <c r="I2004" s="142"/>
      <c r="J2004" s="143">
        <f>ROUND(I2004*H2004,2)</f>
        <v>0</v>
      </c>
      <c r="K2004" s="144"/>
      <c r="L2004" s="32"/>
      <c r="M2004" s="145" t="s">
        <v>1</v>
      </c>
      <c r="N2004" s="146" t="s">
        <v>39</v>
      </c>
      <c r="P2004" s="147">
        <f>O2004*H2004</f>
        <v>0</v>
      </c>
      <c r="Q2004" s="147">
        <v>0</v>
      </c>
      <c r="R2004" s="147">
        <f>Q2004*H2004</f>
        <v>0</v>
      </c>
      <c r="S2004" s="147">
        <v>0</v>
      </c>
      <c r="T2004" s="148">
        <f>S2004*H2004</f>
        <v>0</v>
      </c>
      <c r="AR2004" s="149" t="s">
        <v>298</v>
      </c>
      <c r="AT2004" s="149" t="s">
        <v>201</v>
      </c>
      <c r="AU2004" s="149" t="s">
        <v>86</v>
      </c>
      <c r="AY2004" s="17" t="s">
        <v>199</v>
      </c>
      <c r="BE2004" s="150">
        <f>IF(N2004="základní",J2004,0)</f>
        <v>0</v>
      </c>
      <c r="BF2004" s="150">
        <f>IF(N2004="snížená",J2004,0)</f>
        <v>0</v>
      </c>
      <c r="BG2004" s="150">
        <f>IF(N2004="zákl. přenesená",J2004,0)</f>
        <v>0</v>
      </c>
      <c r="BH2004" s="150">
        <f>IF(N2004="sníž. přenesená",J2004,0)</f>
        <v>0</v>
      </c>
      <c r="BI2004" s="150">
        <f>IF(N2004="nulová",J2004,0)</f>
        <v>0</v>
      </c>
      <c r="BJ2004" s="17" t="s">
        <v>86</v>
      </c>
      <c r="BK2004" s="150">
        <f>ROUND(I2004*H2004,2)</f>
        <v>0</v>
      </c>
      <c r="BL2004" s="17" t="s">
        <v>298</v>
      </c>
      <c r="BM2004" s="149" t="s">
        <v>3893</v>
      </c>
    </row>
    <row r="2005" spans="2:65" s="12" customFormat="1" ht="12">
      <c r="B2005" s="151"/>
      <c r="D2005" s="152" t="s">
        <v>207</v>
      </c>
      <c r="E2005" s="153" t="s">
        <v>1</v>
      </c>
      <c r="F2005" s="154" t="s">
        <v>2787</v>
      </c>
      <c r="H2005" s="155">
        <v>12</v>
      </c>
      <c r="I2005" s="156"/>
      <c r="L2005" s="151"/>
      <c r="M2005" s="157"/>
      <c r="T2005" s="158"/>
      <c r="AT2005" s="153" t="s">
        <v>207</v>
      </c>
      <c r="AU2005" s="153" t="s">
        <v>86</v>
      </c>
      <c r="AV2005" s="12" t="s">
        <v>86</v>
      </c>
      <c r="AW2005" s="12" t="s">
        <v>30</v>
      </c>
      <c r="AX2005" s="12" t="s">
        <v>73</v>
      </c>
      <c r="AY2005" s="153" t="s">
        <v>199</v>
      </c>
    </row>
    <row r="2006" spans="2:65" s="13" customFormat="1" ht="12">
      <c r="B2006" s="159"/>
      <c r="D2006" s="152" t="s">
        <v>207</v>
      </c>
      <c r="E2006" s="160" t="s">
        <v>1</v>
      </c>
      <c r="F2006" s="161" t="s">
        <v>2788</v>
      </c>
      <c r="H2006" s="162">
        <v>12</v>
      </c>
      <c r="I2006" s="163"/>
      <c r="L2006" s="159"/>
      <c r="M2006" s="164"/>
      <c r="T2006" s="165"/>
      <c r="AT2006" s="160" t="s">
        <v>207</v>
      </c>
      <c r="AU2006" s="160" t="s">
        <v>86</v>
      </c>
      <c r="AV2006" s="13" t="s">
        <v>205</v>
      </c>
      <c r="AW2006" s="13" t="s">
        <v>30</v>
      </c>
      <c r="AX2006" s="13" t="s">
        <v>80</v>
      </c>
      <c r="AY2006" s="160" t="s">
        <v>199</v>
      </c>
    </row>
    <row r="2007" spans="2:65" s="1" customFormat="1" ht="16.5" customHeight="1">
      <c r="B2007" s="32"/>
      <c r="C2007" s="173" t="s">
        <v>2763</v>
      </c>
      <c r="D2007" s="173" t="s">
        <v>288</v>
      </c>
      <c r="E2007" s="174" t="s">
        <v>2790</v>
      </c>
      <c r="F2007" s="175" t="s">
        <v>2791</v>
      </c>
      <c r="G2007" s="176" t="s">
        <v>264</v>
      </c>
      <c r="H2007" s="177">
        <v>12.24</v>
      </c>
      <c r="I2007" s="178"/>
      <c r="J2007" s="179">
        <f>ROUND(I2007*H2007,2)</f>
        <v>0</v>
      </c>
      <c r="K2007" s="180"/>
      <c r="L2007" s="181"/>
      <c r="M2007" s="182" t="s">
        <v>1</v>
      </c>
      <c r="N2007" s="183" t="s">
        <v>39</v>
      </c>
      <c r="P2007" s="147">
        <f>O2007*H2007</f>
        <v>0</v>
      </c>
      <c r="Q2007" s="147">
        <v>1.7000000000000001E-4</v>
      </c>
      <c r="R2007" s="147">
        <f>Q2007*H2007</f>
        <v>2.0808000000000003E-3</v>
      </c>
      <c r="S2007" s="147">
        <v>0</v>
      </c>
      <c r="T2007" s="148">
        <f>S2007*H2007</f>
        <v>0</v>
      </c>
      <c r="AR2007" s="149" t="s">
        <v>384</v>
      </c>
      <c r="AT2007" s="149" t="s">
        <v>288</v>
      </c>
      <c r="AU2007" s="149" t="s">
        <v>86</v>
      </c>
      <c r="AY2007" s="17" t="s">
        <v>199</v>
      </c>
      <c r="BE2007" s="150">
        <f>IF(N2007="základní",J2007,0)</f>
        <v>0</v>
      </c>
      <c r="BF2007" s="150">
        <f>IF(N2007="snížená",J2007,0)</f>
        <v>0</v>
      </c>
      <c r="BG2007" s="150">
        <f>IF(N2007="zákl. přenesená",J2007,0)</f>
        <v>0</v>
      </c>
      <c r="BH2007" s="150">
        <f>IF(N2007="sníž. přenesená",J2007,0)</f>
        <v>0</v>
      </c>
      <c r="BI2007" s="150">
        <f>IF(N2007="nulová",J2007,0)</f>
        <v>0</v>
      </c>
      <c r="BJ2007" s="17" t="s">
        <v>86</v>
      </c>
      <c r="BK2007" s="150">
        <f>ROUND(I2007*H2007,2)</f>
        <v>0</v>
      </c>
      <c r="BL2007" s="17" t="s">
        <v>298</v>
      </c>
      <c r="BM2007" s="149" t="s">
        <v>3894</v>
      </c>
    </row>
    <row r="2008" spans="2:65" s="12" customFormat="1" ht="12">
      <c r="B2008" s="151"/>
      <c r="D2008" s="152" t="s">
        <v>207</v>
      </c>
      <c r="E2008" s="153" t="s">
        <v>1</v>
      </c>
      <c r="F2008" s="154" t="s">
        <v>2793</v>
      </c>
      <c r="H2008" s="155">
        <v>12.24</v>
      </c>
      <c r="I2008" s="156"/>
      <c r="L2008" s="151"/>
      <c r="M2008" s="157"/>
      <c r="T2008" s="158"/>
      <c r="AT2008" s="153" t="s">
        <v>207</v>
      </c>
      <c r="AU2008" s="153" t="s">
        <v>86</v>
      </c>
      <c r="AV2008" s="12" t="s">
        <v>86</v>
      </c>
      <c r="AW2008" s="12" t="s">
        <v>30</v>
      </c>
      <c r="AX2008" s="12" t="s">
        <v>80</v>
      </c>
      <c r="AY2008" s="153" t="s">
        <v>199</v>
      </c>
    </row>
    <row r="2009" spans="2:65" s="1" customFormat="1" ht="24.25" customHeight="1">
      <c r="B2009" s="32"/>
      <c r="C2009" s="137" t="s">
        <v>2778</v>
      </c>
      <c r="D2009" s="137" t="s">
        <v>201</v>
      </c>
      <c r="E2009" s="138" t="s">
        <v>2795</v>
      </c>
      <c r="F2009" s="139" t="s">
        <v>2796</v>
      </c>
      <c r="G2009" s="140" t="s">
        <v>247</v>
      </c>
      <c r="H2009" s="141">
        <v>0.53100000000000003</v>
      </c>
      <c r="I2009" s="142"/>
      <c r="J2009" s="143">
        <f>ROUND(I2009*H2009,2)</f>
        <v>0</v>
      </c>
      <c r="K2009" s="144"/>
      <c r="L2009" s="32"/>
      <c r="M2009" s="145" t="s">
        <v>1</v>
      </c>
      <c r="N2009" s="146" t="s">
        <v>39</v>
      </c>
      <c r="P2009" s="147">
        <f>O2009*H2009</f>
        <v>0</v>
      </c>
      <c r="Q2009" s="147">
        <v>0</v>
      </c>
      <c r="R2009" s="147">
        <f>Q2009*H2009</f>
        <v>0</v>
      </c>
      <c r="S2009" s="147">
        <v>0</v>
      </c>
      <c r="T2009" s="148">
        <f>S2009*H2009</f>
        <v>0</v>
      </c>
      <c r="AR2009" s="149" t="s">
        <v>298</v>
      </c>
      <c r="AT2009" s="149" t="s">
        <v>201</v>
      </c>
      <c r="AU2009" s="149" t="s">
        <v>86</v>
      </c>
      <c r="AY2009" s="17" t="s">
        <v>199</v>
      </c>
      <c r="BE2009" s="150">
        <f>IF(N2009="základní",J2009,0)</f>
        <v>0</v>
      </c>
      <c r="BF2009" s="150">
        <f>IF(N2009="snížená",J2009,0)</f>
        <v>0</v>
      </c>
      <c r="BG2009" s="150">
        <f>IF(N2009="zákl. přenesená",J2009,0)</f>
        <v>0</v>
      </c>
      <c r="BH2009" s="150">
        <f>IF(N2009="sníž. přenesená",J2009,0)</f>
        <v>0</v>
      </c>
      <c r="BI2009" s="150">
        <f>IF(N2009="nulová",J2009,0)</f>
        <v>0</v>
      </c>
      <c r="BJ2009" s="17" t="s">
        <v>86</v>
      </c>
      <c r="BK2009" s="150">
        <f>ROUND(I2009*H2009,2)</f>
        <v>0</v>
      </c>
      <c r="BL2009" s="17" t="s">
        <v>298</v>
      </c>
      <c r="BM2009" s="149" t="s">
        <v>3895</v>
      </c>
    </row>
    <row r="2010" spans="2:65" s="11" customFormat="1" ht="23" customHeight="1">
      <c r="B2010" s="125"/>
      <c r="D2010" s="126" t="s">
        <v>72</v>
      </c>
      <c r="E2010" s="135" t="s">
        <v>2798</v>
      </c>
      <c r="F2010" s="135" t="s">
        <v>2799</v>
      </c>
      <c r="I2010" s="128"/>
      <c r="J2010" s="136">
        <f>BK2010</f>
        <v>0</v>
      </c>
      <c r="L2010" s="125"/>
      <c r="M2010" s="130"/>
      <c r="P2010" s="131">
        <f>SUM(P2011:P2162)</f>
        <v>0</v>
      </c>
      <c r="R2010" s="131">
        <f>SUM(R2011:R2162)</f>
        <v>6.7454576000000008</v>
      </c>
      <c r="T2010" s="132">
        <f>SUM(T2011:T2162)</f>
        <v>0</v>
      </c>
      <c r="AR2010" s="126" t="s">
        <v>86</v>
      </c>
      <c r="AT2010" s="133" t="s">
        <v>72</v>
      </c>
      <c r="AU2010" s="133" t="s">
        <v>80</v>
      </c>
      <c r="AY2010" s="126" t="s">
        <v>199</v>
      </c>
      <c r="BK2010" s="134">
        <f>SUM(BK2011:BK2162)</f>
        <v>0</v>
      </c>
    </row>
    <row r="2011" spans="2:65" s="1" customFormat="1" ht="24.25" customHeight="1">
      <c r="B2011" s="32"/>
      <c r="C2011" s="137" t="s">
        <v>2783</v>
      </c>
      <c r="D2011" s="137" t="s">
        <v>201</v>
      </c>
      <c r="E2011" s="138" t="s">
        <v>2800</v>
      </c>
      <c r="F2011" s="139" t="s">
        <v>2801</v>
      </c>
      <c r="G2011" s="140" t="s">
        <v>204</v>
      </c>
      <c r="H2011" s="141">
        <v>175.01300000000001</v>
      </c>
      <c r="I2011" s="142"/>
      <c r="J2011" s="143">
        <f>ROUND(I2011*H2011,2)</f>
        <v>0</v>
      </c>
      <c r="K2011" s="144"/>
      <c r="L2011" s="32"/>
      <c r="M2011" s="145" t="s">
        <v>1</v>
      </c>
      <c r="N2011" s="146" t="s">
        <v>39</v>
      </c>
      <c r="P2011" s="147">
        <f>O2011*H2011</f>
        <v>0</v>
      </c>
      <c r="Q2011" s="147">
        <v>1.5E-3</v>
      </c>
      <c r="R2011" s="147">
        <f>Q2011*H2011</f>
        <v>0.26251950000000002</v>
      </c>
      <c r="S2011" s="147">
        <v>0</v>
      </c>
      <c r="T2011" s="148">
        <f>S2011*H2011</f>
        <v>0</v>
      </c>
      <c r="AR2011" s="149" t="s">
        <v>298</v>
      </c>
      <c r="AT2011" s="149" t="s">
        <v>201</v>
      </c>
      <c r="AU2011" s="149" t="s">
        <v>86</v>
      </c>
      <c r="AY2011" s="17" t="s">
        <v>199</v>
      </c>
      <c r="BE2011" s="150">
        <f>IF(N2011="základní",J2011,0)</f>
        <v>0</v>
      </c>
      <c r="BF2011" s="150">
        <f>IF(N2011="snížená",J2011,0)</f>
        <v>0</v>
      </c>
      <c r="BG2011" s="150">
        <f>IF(N2011="zákl. přenesená",J2011,0)</f>
        <v>0</v>
      </c>
      <c r="BH2011" s="150">
        <f>IF(N2011="sníž. přenesená",J2011,0)</f>
        <v>0</v>
      </c>
      <c r="BI2011" s="150">
        <f>IF(N2011="nulová",J2011,0)</f>
        <v>0</v>
      </c>
      <c r="BJ2011" s="17" t="s">
        <v>86</v>
      </c>
      <c r="BK2011" s="150">
        <f>ROUND(I2011*H2011,2)</f>
        <v>0</v>
      </c>
      <c r="BL2011" s="17" t="s">
        <v>298</v>
      </c>
      <c r="BM2011" s="149" t="s">
        <v>3896</v>
      </c>
    </row>
    <row r="2012" spans="2:65" s="15" customFormat="1" ht="12">
      <c r="B2012" s="184"/>
      <c r="D2012" s="152" t="s">
        <v>207</v>
      </c>
      <c r="E2012" s="185" t="s">
        <v>1</v>
      </c>
      <c r="F2012" s="186" t="s">
        <v>2803</v>
      </c>
      <c r="H2012" s="185" t="s">
        <v>1</v>
      </c>
      <c r="I2012" s="187"/>
      <c r="L2012" s="184"/>
      <c r="M2012" s="188"/>
      <c r="T2012" s="189"/>
      <c r="AT2012" s="185" t="s">
        <v>207</v>
      </c>
      <c r="AU2012" s="185" t="s">
        <v>86</v>
      </c>
      <c r="AV2012" s="15" t="s">
        <v>80</v>
      </c>
      <c r="AW2012" s="15" t="s">
        <v>30</v>
      </c>
      <c r="AX2012" s="15" t="s">
        <v>73</v>
      </c>
      <c r="AY2012" s="185" t="s">
        <v>199</v>
      </c>
    </row>
    <row r="2013" spans="2:65" s="12" customFormat="1" ht="12">
      <c r="B2013" s="151"/>
      <c r="D2013" s="152" t="s">
        <v>207</v>
      </c>
      <c r="E2013" s="153" t="s">
        <v>1</v>
      </c>
      <c r="F2013" s="154" t="s">
        <v>2804</v>
      </c>
      <c r="H2013" s="155">
        <v>16.684000000000001</v>
      </c>
      <c r="I2013" s="156"/>
      <c r="L2013" s="151"/>
      <c r="M2013" s="157"/>
      <c r="T2013" s="158"/>
      <c r="AT2013" s="153" t="s">
        <v>207</v>
      </c>
      <c r="AU2013" s="153" t="s">
        <v>86</v>
      </c>
      <c r="AV2013" s="12" t="s">
        <v>86</v>
      </c>
      <c r="AW2013" s="12" t="s">
        <v>30</v>
      </c>
      <c r="AX2013" s="12" t="s">
        <v>73</v>
      </c>
      <c r="AY2013" s="153" t="s">
        <v>199</v>
      </c>
    </row>
    <row r="2014" spans="2:65" s="12" customFormat="1" ht="12">
      <c r="B2014" s="151"/>
      <c r="D2014" s="152" t="s">
        <v>207</v>
      </c>
      <c r="E2014" s="153" t="s">
        <v>1</v>
      </c>
      <c r="F2014" s="154" t="s">
        <v>606</v>
      </c>
      <c r="H2014" s="155">
        <v>-1.4</v>
      </c>
      <c r="I2014" s="156"/>
      <c r="L2014" s="151"/>
      <c r="M2014" s="157"/>
      <c r="T2014" s="158"/>
      <c r="AT2014" s="153" t="s">
        <v>207</v>
      </c>
      <c r="AU2014" s="153" t="s">
        <v>86</v>
      </c>
      <c r="AV2014" s="12" t="s">
        <v>86</v>
      </c>
      <c r="AW2014" s="12" t="s">
        <v>30</v>
      </c>
      <c r="AX2014" s="12" t="s">
        <v>73</v>
      </c>
      <c r="AY2014" s="153" t="s">
        <v>199</v>
      </c>
    </row>
    <row r="2015" spans="2:65" s="15" customFormat="1" ht="12">
      <c r="B2015" s="184"/>
      <c r="D2015" s="152" t="s">
        <v>207</v>
      </c>
      <c r="E2015" s="185" t="s">
        <v>1</v>
      </c>
      <c r="F2015" s="186" t="s">
        <v>2719</v>
      </c>
      <c r="H2015" s="185" t="s">
        <v>1</v>
      </c>
      <c r="I2015" s="187"/>
      <c r="L2015" s="184"/>
      <c r="M2015" s="188"/>
      <c r="T2015" s="189"/>
      <c r="AT2015" s="185" t="s">
        <v>207</v>
      </c>
      <c r="AU2015" s="185" t="s">
        <v>86</v>
      </c>
      <c r="AV2015" s="15" t="s">
        <v>80</v>
      </c>
      <c r="AW2015" s="15" t="s">
        <v>30</v>
      </c>
      <c r="AX2015" s="15" t="s">
        <v>73</v>
      </c>
      <c r="AY2015" s="185" t="s">
        <v>199</v>
      </c>
    </row>
    <row r="2016" spans="2:65" s="12" customFormat="1" ht="12">
      <c r="B2016" s="151"/>
      <c r="D2016" s="152" t="s">
        <v>207</v>
      </c>
      <c r="E2016" s="153" t="s">
        <v>1</v>
      </c>
      <c r="F2016" s="154" t="s">
        <v>2805</v>
      </c>
      <c r="H2016" s="155">
        <v>28.033999999999999</v>
      </c>
      <c r="I2016" s="156"/>
      <c r="L2016" s="151"/>
      <c r="M2016" s="157"/>
      <c r="T2016" s="158"/>
      <c r="AT2016" s="153" t="s">
        <v>207</v>
      </c>
      <c r="AU2016" s="153" t="s">
        <v>86</v>
      </c>
      <c r="AV2016" s="12" t="s">
        <v>86</v>
      </c>
      <c r="AW2016" s="12" t="s">
        <v>30</v>
      </c>
      <c r="AX2016" s="12" t="s">
        <v>73</v>
      </c>
      <c r="AY2016" s="153" t="s">
        <v>199</v>
      </c>
    </row>
    <row r="2017" spans="2:51" s="12" customFormat="1" ht="12">
      <c r="B2017" s="151"/>
      <c r="D2017" s="152" t="s">
        <v>207</v>
      </c>
      <c r="E2017" s="153" t="s">
        <v>1</v>
      </c>
      <c r="F2017" s="154" t="s">
        <v>616</v>
      </c>
      <c r="H2017" s="155">
        <v>-1.8</v>
      </c>
      <c r="I2017" s="156"/>
      <c r="L2017" s="151"/>
      <c r="M2017" s="157"/>
      <c r="T2017" s="158"/>
      <c r="AT2017" s="153" t="s">
        <v>207</v>
      </c>
      <c r="AU2017" s="153" t="s">
        <v>86</v>
      </c>
      <c r="AV2017" s="12" t="s">
        <v>86</v>
      </c>
      <c r="AW2017" s="12" t="s">
        <v>30</v>
      </c>
      <c r="AX2017" s="12" t="s">
        <v>73</v>
      </c>
      <c r="AY2017" s="153" t="s">
        <v>199</v>
      </c>
    </row>
    <row r="2018" spans="2:51" s="15" customFormat="1" ht="12">
      <c r="B2018" s="184"/>
      <c r="D2018" s="152" t="s">
        <v>207</v>
      </c>
      <c r="E2018" s="185" t="s">
        <v>1</v>
      </c>
      <c r="F2018" s="186" t="s">
        <v>2722</v>
      </c>
      <c r="H2018" s="185" t="s">
        <v>1</v>
      </c>
      <c r="I2018" s="187"/>
      <c r="L2018" s="184"/>
      <c r="M2018" s="188"/>
      <c r="T2018" s="189"/>
      <c r="AT2018" s="185" t="s">
        <v>207</v>
      </c>
      <c r="AU2018" s="185" t="s">
        <v>86</v>
      </c>
      <c r="AV2018" s="15" t="s">
        <v>80</v>
      </c>
      <c r="AW2018" s="15" t="s">
        <v>30</v>
      </c>
      <c r="AX2018" s="15" t="s">
        <v>73</v>
      </c>
      <c r="AY2018" s="185" t="s">
        <v>199</v>
      </c>
    </row>
    <row r="2019" spans="2:51" s="12" customFormat="1" ht="12">
      <c r="B2019" s="151"/>
      <c r="D2019" s="152" t="s">
        <v>207</v>
      </c>
      <c r="E2019" s="153" t="s">
        <v>1</v>
      </c>
      <c r="F2019" s="154" t="s">
        <v>2805</v>
      </c>
      <c r="H2019" s="155">
        <v>28.033999999999999</v>
      </c>
      <c r="I2019" s="156"/>
      <c r="L2019" s="151"/>
      <c r="M2019" s="157"/>
      <c r="T2019" s="158"/>
      <c r="AT2019" s="153" t="s">
        <v>207</v>
      </c>
      <c r="AU2019" s="153" t="s">
        <v>86</v>
      </c>
      <c r="AV2019" s="12" t="s">
        <v>86</v>
      </c>
      <c r="AW2019" s="12" t="s">
        <v>30</v>
      </c>
      <c r="AX2019" s="12" t="s">
        <v>73</v>
      </c>
      <c r="AY2019" s="153" t="s">
        <v>199</v>
      </c>
    </row>
    <row r="2020" spans="2:51" s="12" customFormat="1" ht="12">
      <c r="B2020" s="151"/>
      <c r="D2020" s="152" t="s">
        <v>207</v>
      </c>
      <c r="E2020" s="153" t="s">
        <v>1</v>
      </c>
      <c r="F2020" s="154" t="s">
        <v>616</v>
      </c>
      <c r="H2020" s="155">
        <v>-1.8</v>
      </c>
      <c r="I2020" s="156"/>
      <c r="L2020" s="151"/>
      <c r="M2020" s="157"/>
      <c r="T2020" s="158"/>
      <c r="AT2020" s="153" t="s">
        <v>207</v>
      </c>
      <c r="AU2020" s="153" t="s">
        <v>86</v>
      </c>
      <c r="AV2020" s="12" t="s">
        <v>86</v>
      </c>
      <c r="AW2020" s="12" t="s">
        <v>30</v>
      </c>
      <c r="AX2020" s="12" t="s">
        <v>73</v>
      </c>
      <c r="AY2020" s="153" t="s">
        <v>199</v>
      </c>
    </row>
    <row r="2021" spans="2:51" s="15" customFormat="1" ht="12">
      <c r="B2021" s="184"/>
      <c r="D2021" s="152" t="s">
        <v>207</v>
      </c>
      <c r="E2021" s="185" t="s">
        <v>1</v>
      </c>
      <c r="F2021" s="186" t="s">
        <v>2723</v>
      </c>
      <c r="H2021" s="185" t="s">
        <v>1</v>
      </c>
      <c r="I2021" s="187"/>
      <c r="L2021" s="184"/>
      <c r="M2021" s="188"/>
      <c r="T2021" s="189"/>
      <c r="AT2021" s="185" t="s">
        <v>207</v>
      </c>
      <c r="AU2021" s="185" t="s">
        <v>86</v>
      </c>
      <c r="AV2021" s="15" t="s">
        <v>80</v>
      </c>
      <c r="AW2021" s="15" t="s">
        <v>30</v>
      </c>
      <c r="AX2021" s="15" t="s">
        <v>73</v>
      </c>
      <c r="AY2021" s="185" t="s">
        <v>199</v>
      </c>
    </row>
    <row r="2022" spans="2:51" s="12" customFormat="1" ht="12">
      <c r="B2022" s="151"/>
      <c r="D2022" s="152" t="s">
        <v>207</v>
      </c>
      <c r="E2022" s="153" t="s">
        <v>1</v>
      </c>
      <c r="F2022" s="154" t="s">
        <v>2805</v>
      </c>
      <c r="H2022" s="155">
        <v>28.033999999999999</v>
      </c>
      <c r="I2022" s="156"/>
      <c r="L2022" s="151"/>
      <c r="M2022" s="157"/>
      <c r="T2022" s="158"/>
      <c r="AT2022" s="153" t="s">
        <v>207</v>
      </c>
      <c r="AU2022" s="153" t="s">
        <v>86</v>
      </c>
      <c r="AV2022" s="12" t="s">
        <v>86</v>
      </c>
      <c r="AW2022" s="12" t="s">
        <v>30</v>
      </c>
      <c r="AX2022" s="12" t="s">
        <v>73</v>
      </c>
      <c r="AY2022" s="153" t="s">
        <v>199</v>
      </c>
    </row>
    <row r="2023" spans="2:51" s="12" customFormat="1" ht="12">
      <c r="B2023" s="151"/>
      <c r="D2023" s="152" t="s">
        <v>207</v>
      </c>
      <c r="E2023" s="153" t="s">
        <v>1</v>
      </c>
      <c r="F2023" s="154" t="s">
        <v>616</v>
      </c>
      <c r="H2023" s="155">
        <v>-1.8</v>
      </c>
      <c r="I2023" s="156"/>
      <c r="L2023" s="151"/>
      <c r="M2023" s="157"/>
      <c r="T2023" s="158"/>
      <c r="AT2023" s="153" t="s">
        <v>207</v>
      </c>
      <c r="AU2023" s="153" t="s">
        <v>86</v>
      </c>
      <c r="AV2023" s="12" t="s">
        <v>86</v>
      </c>
      <c r="AW2023" s="12" t="s">
        <v>30</v>
      </c>
      <c r="AX2023" s="12" t="s">
        <v>73</v>
      </c>
      <c r="AY2023" s="153" t="s">
        <v>199</v>
      </c>
    </row>
    <row r="2024" spans="2:51" s="15" customFormat="1" ht="12">
      <c r="B2024" s="184"/>
      <c r="D2024" s="152" t="s">
        <v>207</v>
      </c>
      <c r="E2024" s="185" t="s">
        <v>1</v>
      </c>
      <c r="F2024" s="186" t="s">
        <v>2724</v>
      </c>
      <c r="H2024" s="185" t="s">
        <v>1</v>
      </c>
      <c r="I2024" s="187"/>
      <c r="L2024" s="184"/>
      <c r="M2024" s="188"/>
      <c r="T2024" s="189"/>
      <c r="AT2024" s="185" t="s">
        <v>207</v>
      </c>
      <c r="AU2024" s="185" t="s">
        <v>86</v>
      </c>
      <c r="AV2024" s="15" t="s">
        <v>80</v>
      </c>
      <c r="AW2024" s="15" t="s">
        <v>30</v>
      </c>
      <c r="AX2024" s="15" t="s">
        <v>73</v>
      </c>
      <c r="AY2024" s="185" t="s">
        <v>199</v>
      </c>
    </row>
    <row r="2025" spans="2:51" s="12" customFormat="1" ht="12">
      <c r="B2025" s="151"/>
      <c r="D2025" s="152" t="s">
        <v>207</v>
      </c>
      <c r="E2025" s="153" t="s">
        <v>1</v>
      </c>
      <c r="F2025" s="154" t="s">
        <v>2805</v>
      </c>
      <c r="H2025" s="155">
        <v>28.033999999999999</v>
      </c>
      <c r="I2025" s="156"/>
      <c r="L2025" s="151"/>
      <c r="M2025" s="157"/>
      <c r="T2025" s="158"/>
      <c r="AT2025" s="153" t="s">
        <v>207</v>
      </c>
      <c r="AU2025" s="153" t="s">
        <v>86</v>
      </c>
      <c r="AV2025" s="12" t="s">
        <v>86</v>
      </c>
      <c r="AW2025" s="12" t="s">
        <v>30</v>
      </c>
      <c r="AX2025" s="12" t="s">
        <v>73</v>
      </c>
      <c r="AY2025" s="153" t="s">
        <v>199</v>
      </c>
    </row>
    <row r="2026" spans="2:51" s="12" customFormat="1" ht="12">
      <c r="B2026" s="151"/>
      <c r="D2026" s="152" t="s">
        <v>207</v>
      </c>
      <c r="E2026" s="153" t="s">
        <v>1</v>
      </c>
      <c r="F2026" s="154" t="s">
        <v>616</v>
      </c>
      <c r="H2026" s="155">
        <v>-1.8</v>
      </c>
      <c r="I2026" s="156"/>
      <c r="L2026" s="151"/>
      <c r="M2026" s="157"/>
      <c r="T2026" s="158"/>
      <c r="AT2026" s="153" t="s">
        <v>207</v>
      </c>
      <c r="AU2026" s="153" t="s">
        <v>86</v>
      </c>
      <c r="AV2026" s="12" t="s">
        <v>86</v>
      </c>
      <c r="AW2026" s="12" t="s">
        <v>30</v>
      </c>
      <c r="AX2026" s="12" t="s">
        <v>73</v>
      </c>
      <c r="AY2026" s="153" t="s">
        <v>199</v>
      </c>
    </row>
    <row r="2027" spans="2:51" s="15" customFormat="1" ht="12">
      <c r="B2027" s="184"/>
      <c r="D2027" s="152" t="s">
        <v>207</v>
      </c>
      <c r="E2027" s="185" t="s">
        <v>1</v>
      </c>
      <c r="F2027" s="186" t="s">
        <v>2725</v>
      </c>
      <c r="H2027" s="185" t="s">
        <v>1</v>
      </c>
      <c r="I2027" s="187"/>
      <c r="L2027" s="184"/>
      <c r="M2027" s="188"/>
      <c r="T2027" s="189"/>
      <c r="AT2027" s="185" t="s">
        <v>207</v>
      </c>
      <c r="AU2027" s="185" t="s">
        <v>86</v>
      </c>
      <c r="AV2027" s="15" t="s">
        <v>80</v>
      </c>
      <c r="AW2027" s="15" t="s">
        <v>30</v>
      </c>
      <c r="AX2027" s="15" t="s">
        <v>73</v>
      </c>
      <c r="AY2027" s="185" t="s">
        <v>199</v>
      </c>
    </row>
    <row r="2028" spans="2:51" s="12" customFormat="1" ht="12">
      <c r="B2028" s="151"/>
      <c r="D2028" s="152" t="s">
        <v>207</v>
      </c>
      <c r="E2028" s="153" t="s">
        <v>1</v>
      </c>
      <c r="F2028" s="154" t="s">
        <v>2805</v>
      </c>
      <c r="H2028" s="155">
        <v>28.033999999999999</v>
      </c>
      <c r="I2028" s="156"/>
      <c r="L2028" s="151"/>
      <c r="M2028" s="157"/>
      <c r="T2028" s="158"/>
      <c r="AT2028" s="153" t="s">
        <v>207</v>
      </c>
      <c r="AU2028" s="153" t="s">
        <v>86</v>
      </c>
      <c r="AV2028" s="12" t="s">
        <v>86</v>
      </c>
      <c r="AW2028" s="12" t="s">
        <v>30</v>
      </c>
      <c r="AX2028" s="12" t="s">
        <v>73</v>
      </c>
      <c r="AY2028" s="153" t="s">
        <v>199</v>
      </c>
    </row>
    <row r="2029" spans="2:51" s="12" customFormat="1" ht="12">
      <c r="B2029" s="151"/>
      <c r="D2029" s="152" t="s">
        <v>207</v>
      </c>
      <c r="E2029" s="153" t="s">
        <v>1</v>
      </c>
      <c r="F2029" s="154" t="s">
        <v>616</v>
      </c>
      <c r="H2029" s="155">
        <v>-1.8</v>
      </c>
      <c r="I2029" s="156"/>
      <c r="L2029" s="151"/>
      <c r="M2029" s="157"/>
      <c r="T2029" s="158"/>
      <c r="AT2029" s="153" t="s">
        <v>207</v>
      </c>
      <c r="AU2029" s="153" t="s">
        <v>86</v>
      </c>
      <c r="AV2029" s="12" t="s">
        <v>86</v>
      </c>
      <c r="AW2029" s="12" t="s">
        <v>30</v>
      </c>
      <c r="AX2029" s="12" t="s">
        <v>73</v>
      </c>
      <c r="AY2029" s="153" t="s">
        <v>199</v>
      </c>
    </row>
    <row r="2030" spans="2:51" s="15" customFormat="1" ht="12">
      <c r="B2030" s="184"/>
      <c r="D2030" s="152" t="s">
        <v>207</v>
      </c>
      <c r="E2030" s="185" t="s">
        <v>1</v>
      </c>
      <c r="F2030" s="186" t="s">
        <v>2726</v>
      </c>
      <c r="H2030" s="185" t="s">
        <v>1</v>
      </c>
      <c r="I2030" s="187"/>
      <c r="L2030" s="184"/>
      <c r="M2030" s="188"/>
      <c r="T2030" s="189"/>
      <c r="AT2030" s="185" t="s">
        <v>207</v>
      </c>
      <c r="AU2030" s="185" t="s">
        <v>86</v>
      </c>
      <c r="AV2030" s="15" t="s">
        <v>80</v>
      </c>
      <c r="AW2030" s="15" t="s">
        <v>30</v>
      </c>
      <c r="AX2030" s="15" t="s">
        <v>73</v>
      </c>
      <c r="AY2030" s="185" t="s">
        <v>199</v>
      </c>
    </row>
    <row r="2031" spans="2:51" s="12" customFormat="1" ht="12">
      <c r="B2031" s="151"/>
      <c r="D2031" s="152" t="s">
        <v>207</v>
      </c>
      <c r="E2031" s="153" t="s">
        <v>1</v>
      </c>
      <c r="F2031" s="154" t="s">
        <v>2806</v>
      </c>
      <c r="H2031" s="155">
        <v>30.359000000000002</v>
      </c>
      <c r="I2031" s="156"/>
      <c r="L2031" s="151"/>
      <c r="M2031" s="157"/>
      <c r="T2031" s="158"/>
      <c r="AT2031" s="153" t="s">
        <v>207</v>
      </c>
      <c r="AU2031" s="153" t="s">
        <v>86</v>
      </c>
      <c r="AV2031" s="12" t="s">
        <v>86</v>
      </c>
      <c r="AW2031" s="12" t="s">
        <v>30</v>
      </c>
      <c r="AX2031" s="12" t="s">
        <v>73</v>
      </c>
      <c r="AY2031" s="153" t="s">
        <v>199</v>
      </c>
    </row>
    <row r="2032" spans="2:51" s="12" customFormat="1" ht="12">
      <c r="B2032" s="151"/>
      <c r="D2032" s="152" t="s">
        <v>207</v>
      </c>
      <c r="E2032" s="153" t="s">
        <v>1</v>
      </c>
      <c r="F2032" s="154" t="s">
        <v>616</v>
      </c>
      <c r="H2032" s="155">
        <v>-1.8</v>
      </c>
      <c r="I2032" s="156"/>
      <c r="L2032" s="151"/>
      <c r="M2032" s="157"/>
      <c r="T2032" s="158"/>
      <c r="AT2032" s="153" t="s">
        <v>207</v>
      </c>
      <c r="AU2032" s="153" t="s">
        <v>86</v>
      </c>
      <c r="AV2032" s="12" t="s">
        <v>86</v>
      </c>
      <c r="AW2032" s="12" t="s">
        <v>30</v>
      </c>
      <c r="AX2032" s="12" t="s">
        <v>73</v>
      </c>
      <c r="AY2032" s="153" t="s">
        <v>199</v>
      </c>
    </row>
    <row r="2033" spans="2:65" s="13" customFormat="1" ht="12">
      <c r="B2033" s="159"/>
      <c r="D2033" s="152" t="s">
        <v>207</v>
      </c>
      <c r="E2033" s="160" t="s">
        <v>1</v>
      </c>
      <c r="F2033" s="161" t="s">
        <v>209</v>
      </c>
      <c r="H2033" s="162">
        <v>175.01300000000001</v>
      </c>
      <c r="I2033" s="163"/>
      <c r="L2033" s="159"/>
      <c r="M2033" s="164"/>
      <c r="T2033" s="165"/>
      <c r="AT2033" s="160" t="s">
        <v>207</v>
      </c>
      <c r="AU2033" s="160" t="s">
        <v>86</v>
      </c>
      <c r="AV2033" s="13" t="s">
        <v>205</v>
      </c>
      <c r="AW2033" s="13" t="s">
        <v>30</v>
      </c>
      <c r="AX2033" s="13" t="s">
        <v>80</v>
      </c>
      <c r="AY2033" s="160" t="s">
        <v>199</v>
      </c>
    </row>
    <row r="2034" spans="2:65" s="1" customFormat="1" ht="21.75" customHeight="1">
      <c r="B2034" s="32"/>
      <c r="C2034" s="137" t="s">
        <v>2789</v>
      </c>
      <c r="D2034" s="137" t="s">
        <v>201</v>
      </c>
      <c r="E2034" s="138" t="s">
        <v>2808</v>
      </c>
      <c r="F2034" s="139" t="s">
        <v>2809</v>
      </c>
      <c r="G2034" s="140" t="s">
        <v>296</v>
      </c>
      <c r="H2034" s="141">
        <v>21.88</v>
      </c>
      <c r="I2034" s="142"/>
      <c r="J2034" s="143">
        <f>ROUND(I2034*H2034,2)</f>
        <v>0</v>
      </c>
      <c r="K2034" s="144"/>
      <c r="L2034" s="32"/>
      <c r="M2034" s="145" t="s">
        <v>1</v>
      </c>
      <c r="N2034" s="146" t="s">
        <v>39</v>
      </c>
      <c r="P2034" s="147">
        <f>O2034*H2034</f>
        <v>0</v>
      </c>
      <c r="Q2034" s="147">
        <v>2.1000000000000001E-4</v>
      </c>
      <c r="R2034" s="147">
        <f>Q2034*H2034</f>
        <v>4.5947999999999996E-3</v>
      </c>
      <c r="S2034" s="147">
        <v>0</v>
      </c>
      <c r="T2034" s="148">
        <f>S2034*H2034</f>
        <v>0</v>
      </c>
      <c r="AR2034" s="149" t="s">
        <v>298</v>
      </c>
      <c r="AT2034" s="149" t="s">
        <v>201</v>
      </c>
      <c r="AU2034" s="149" t="s">
        <v>86</v>
      </c>
      <c r="AY2034" s="17" t="s">
        <v>199</v>
      </c>
      <c r="BE2034" s="150">
        <f>IF(N2034="základní",J2034,0)</f>
        <v>0</v>
      </c>
      <c r="BF2034" s="150">
        <f>IF(N2034="snížená",J2034,0)</f>
        <v>0</v>
      </c>
      <c r="BG2034" s="150">
        <f>IF(N2034="zákl. přenesená",J2034,0)</f>
        <v>0</v>
      </c>
      <c r="BH2034" s="150">
        <f>IF(N2034="sníž. přenesená",J2034,0)</f>
        <v>0</v>
      </c>
      <c r="BI2034" s="150">
        <f>IF(N2034="nulová",J2034,0)</f>
        <v>0</v>
      </c>
      <c r="BJ2034" s="17" t="s">
        <v>86</v>
      </c>
      <c r="BK2034" s="150">
        <f>ROUND(I2034*H2034,2)</f>
        <v>0</v>
      </c>
      <c r="BL2034" s="17" t="s">
        <v>298</v>
      </c>
      <c r="BM2034" s="149" t="s">
        <v>3897</v>
      </c>
    </row>
    <row r="2035" spans="2:65" s="12" customFormat="1" ht="12">
      <c r="B2035" s="151"/>
      <c r="D2035" s="152" t="s">
        <v>207</v>
      </c>
      <c r="E2035" s="153" t="s">
        <v>1</v>
      </c>
      <c r="F2035" s="154" t="s">
        <v>2811</v>
      </c>
      <c r="H2035" s="155">
        <v>10.94</v>
      </c>
      <c r="I2035" s="156"/>
      <c r="L2035" s="151"/>
      <c r="M2035" s="157"/>
      <c r="T2035" s="158"/>
      <c r="AT2035" s="153" t="s">
        <v>207</v>
      </c>
      <c r="AU2035" s="153" t="s">
        <v>86</v>
      </c>
      <c r="AV2035" s="12" t="s">
        <v>86</v>
      </c>
      <c r="AW2035" s="12" t="s">
        <v>30</v>
      </c>
      <c r="AX2035" s="12" t="s">
        <v>73</v>
      </c>
      <c r="AY2035" s="153" t="s">
        <v>199</v>
      </c>
    </row>
    <row r="2036" spans="2:65" s="12" customFormat="1" ht="12">
      <c r="B2036" s="151"/>
      <c r="D2036" s="152" t="s">
        <v>207</v>
      </c>
      <c r="E2036" s="153" t="s">
        <v>1</v>
      </c>
      <c r="F2036" s="154" t="s">
        <v>2812</v>
      </c>
      <c r="H2036" s="155">
        <v>10.94</v>
      </c>
      <c r="I2036" s="156"/>
      <c r="L2036" s="151"/>
      <c r="M2036" s="157"/>
      <c r="T2036" s="158"/>
      <c r="AT2036" s="153" t="s">
        <v>207</v>
      </c>
      <c r="AU2036" s="153" t="s">
        <v>86</v>
      </c>
      <c r="AV2036" s="12" t="s">
        <v>86</v>
      </c>
      <c r="AW2036" s="12" t="s">
        <v>30</v>
      </c>
      <c r="AX2036" s="12" t="s">
        <v>73</v>
      </c>
      <c r="AY2036" s="153" t="s">
        <v>199</v>
      </c>
    </row>
    <row r="2037" spans="2:65" s="12" customFormat="1" ht="12">
      <c r="B2037" s="151"/>
      <c r="D2037" s="152" t="s">
        <v>207</v>
      </c>
      <c r="E2037" s="153" t="s">
        <v>1</v>
      </c>
      <c r="F2037" s="154" t="s">
        <v>2813</v>
      </c>
      <c r="H2037" s="155">
        <v>10.94</v>
      </c>
      <c r="I2037" s="156"/>
      <c r="L2037" s="151"/>
      <c r="M2037" s="157"/>
      <c r="T2037" s="158"/>
      <c r="AT2037" s="153" t="s">
        <v>207</v>
      </c>
      <c r="AU2037" s="153" t="s">
        <v>86</v>
      </c>
      <c r="AV2037" s="12" t="s">
        <v>86</v>
      </c>
      <c r="AW2037" s="12" t="s">
        <v>30</v>
      </c>
      <c r="AX2037" s="12" t="s">
        <v>73</v>
      </c>
      <c r="AY2037" s="153" t="s">
        <v>199</v>
      </c>
    </row>
    <row r="2038" spans="2:65" s="12" customFormat="1" ht="12">
      <c r="B2038" s="151"/>
      <c r="D2038" s="152" t="s">
        <v>207</v>
      </c>
      <c r="E2038" s="153" t="s">
        <v>1</v>
      </c>
      <c r="F2038" s="154" t="s">
        <v>2814</v>
      </c>
      <c r="H2038" s="155">
        <v>10.94</v>
      </c>
      <c r="I2038" s="156"/>
      <c r="L2038" s="151"/>
      <c r="M2038" s="157"/>
      <c r="T2038" s="158"/>
      <c r="AT2038" s="153" t="s">
        <v>207</v>
      </c>
      <c r="AU2038" s="153" t="s">
        <v>86</v>
      </c>
      <c r="AV2038" s="12" t="s">
        <v>86</v>
      </c>
      <c r="AW2038" s="12" t="s">
        <v>30</v>
      </c>
      <c r="AX2038" s="12" t="s">
        <v>73</v>
      </c>
      <c r="AY2038" s="153" t="s">
        <v>199</v>
      </c>
    </row>
    <row r="2039" spans="2:65" s="12" customFormat="1" ht="12">
      <c r="B2039" s="151"/>
      <c r="D2039" s="152" t="s">
        <v>207</v>
      </c>
      <c r="E2039" s="153" t="s">
        <v>1</v>
      </c>
      <c r="F2039" s="154" t="s">
        <v>2815</v>
      </c>
      <c r="H2039" s="155">
        <v>10.94</v>
      </c>
      <c r="I2039" s="156"/>
      <c r="L2039" s="151"/>
      <c r="M2039" s="157"/>
      <c r="T2039" s="158"/>
      <c r="AT2039" s="153" t="s">
        <v>207</v>
      </c>
      <c r="AU2039" s="153" t="s">
        <v>86</v>
      </c>
      <c r="AV2039" s="12" t="s">
        <v>86</v>
      </c>
      <c r="AW2039" s="12" t="s">
        <v>30</v>
      </c>
      <c r="AX2039" s="12" t="s">
        <v>73</v>
      </c>
      <c r="AY2039" s="153" t="s">
        <v>199</v>
      </c>
    </row>
    <row r="2040" spans="2:65" s="12" customFormat="1" ht="12">
      <c r="B2040" s="151"/>
      <c r="D2040" s="152" t="s">
        <v>207</v>
      </c>
      <c r="E2040" s="153" t="s">
        <v>1</v>
      </c>
      <c r="F2040" s="154" t="s">
        <v>2816</v>
      </c>
      <c r="H2040" s="155">
        <v>10.94</v>
      </c>
      <c r="I2040" s="156"/>
      <c r="L2040" s="151"/>
      <c r="M2040" s="157"/>
      <c r="T2040" s="158"/>
      <c r="AT2040" s="153" t="s">
        <v>207</v>
      </c>
      <c r="AU2040" s="153" t="s">
        <v>86</v>
      </c>
      <c r="AV2040" s="12" t="s">
        <v>86</v>
      </c>
      <c r="AW2040" s="12" t="s">
        <v>30</v>
      </c>
      <c r="AX2040" s="12" t="s">
        <v>73</v>
      </c>
      <c r="AY2040" s="153" t="s">
        <v>199</v>
      </c>
    </row>
    <row r="2041" spans="2:65" s="12" customFormat="1" ht="12">
      <c r="B2041" s="151"/>
      <c r="D2041" s="152" t="s">
        <v>207</v>
      </c>
      <c r="E2041" s="153" t="s">
        <v>1</v>
      </c>
      <c r="F2041" s="154" t="s">
        <v>2817</v>
      </c>
      <c r="H2041" s="155">
        <v>10.94</v>
      </c>
      <c r="I2041" s="156"/>
      <c r="L2041" s="151"/>
      <c r="M2041" s="157"/>
      <c r="T2041" s="158"/>
      <c r="AT2041" s="153" t="s">
        <v>207</v>
      </c>
      <c r="AU2041" s="153" t="s">
        <v>86</v>
      </c>
      <c r="AV2041" s="12" t="s">
        <v>86</v>
      </c>
      <c r="AW2041" s="12" t="s">
        <v>30</v>
      </c>
      <c r="AX2041" s="12" t="s">
        <v>73</v>
      </c>
      <c r="AY2041" s="153" t="s">
        <v>199</v>
      </c>
    </row>
    <row r="2042" spans="2:65" s="13" customFormat="1" ht="12">
      <c r="B2042" s="159"/>
      <c r="D2042" s="152" t="s">
        <v>207</v>
      </c>
      <c r="E2042" s="160" t="s">
        <v>1</v>
      </c>
      <c r="F2042" s="161" t="s">
        <v>2818</v>
      </c>
      <c r="H2042" s="162">
        <v>76.58</v>
      </c>
      <c r="I2042" s="163"/>
      <c r="L2042" s="159"/>
      <c r="M2042" s="164"/>
      <c r="T2042" s="165"/>
      <c r="AT2042" s="160" t="s">
        <v>207</v>
      </c>
      <c r="AU2042" s="160" t="s">
        <v>86</v>
      </c>
      <c r="AV2042" s="13" t="s">
        <v>205</v>
      </c>
      <c r="AW2042" s="13" t="s">
        <v>30</v>
      </c>
      <c r="AX2042" s="13" t="s">
        <v>73</v>
      </c>
      <c r="AY2042" s="160" t="s">
        <v>199</v>
      </c>
    </row>
    <row r="2043" spans="2:65" s="12" customFormat="1" ht="12">
      <c r="B2043" s="151"/>
      <c r="D2043" s="152" t="s">
        <v>207</v>
      </c>
      <c r="E2043" s="153" t="s">
        <v>1</v>
      </c>
      <c r="F2043" s="154" t="s">
        <v>2819</v>
      </c>
      <c r="H2043" s="155">
        <v>21.88</v>
      </c>
      <c r="I2043" s="156"/>
      <c r="L2043" s="151"/>
      <c r="M2043" s="157"/>
      <c r="T2043" s="158"/>
      <c r="AT2043" s="153" t="s">
        <v>207</v>
      </c>
      <c r="AU2043" s="153" t="s">
        <v>86</v>
      </c>
      <c r="AV2043" s="12" t="s">
        <v>86</v>
      </c>
      <c r="AW2043" s="12" t="s">
        <v>30</v>
      </c>
      <c r="AX2043" s="12" t="s">
        <v>73</v>
      </c>
      <c r="AY2043" s="153" t="s">
        <v>199</v>
      </c>
    </row>
    <row r="2044" spans="2:65" s="13" customFormat="1" ht="12">
      <c r="B2044" s="159"/>
      <c r="D2044" s="152" t="s">
        <v>207</v>
      </c>
      <c r="E2044" s="160" t="s">
        <v>1</v>
      </c>
      <c r="F2044" s="161" t="s">
        <v>2820</v>
      </c>
      <c r="H2044" s="162">
        <v>21.88</v>
      </c>
      <c r="I2044" s="163"/>
      <c r="L2044" s="159"/>
      <c r="M2044" s="164"/>
      <c r="T2044" s="165"/>
      <c r="AT2044" s="160" t="s">
        <v>207</v>
      </c>
      <c r="AU2044" s="160" t="s">
        <v>86</v>
      </c>
      <c r="AV2044" s="13" t="s">
        <v>205</v>
      </c>
      <c r="AW2044" s="13" t="s">
        <v>30</v>
      </c>
      <c r="AX2044" s="13" t="s">
        <v>80</v>
      </c>
      <c r="AY2044" s="160" t="s">
        <v>199</v>
      </c>
    </row>
    <row r="2045" spans="2:65" s="1" customFormat="1" ht="24.25" customHeight="1">
      <c r="B2045" s="32"/>
      <c r="C2045" s="137" t="s">
        <v>2794</v>
      </c>
      <c r="D2045" s="137" t="s">
        <v>201</v>
      </c>
      <c r="E2045" s="138" t="s">
        <v>2822</v>
      </c>
      <c r="F2045" s="139" t="s">
        <v>2823</v>
      </c>
      <c r="G2045" s="140" t="s">
        <v>264</v>
      </c>
      <c r="H2045" s="141">
        <v>62.35</v>
      </c>
      <c r="I2045" s="142"/>
      <c r="J2045" s="143">
        <f>ROUND(I2045*H2045,2)</f>
        <v>0</v>
      </c>
      <c r="K2045" s="144"/>
      <c r="L2045" s="32"/>
      <c r="M2045" s="145" t="s">
        <v>1</v>
      </c>
      <c r="N2045" s="146" t="s">
        <v>39</v>
      </c>
      <c r="P2045" s="147">
        <f>O2045*H2045</f>
        <v>0</v>
      </c>
      <c r="Q2045" s="147">
        <v>3.2000000000000003E-4</v>
      </c>
      <c r="R2045" s="147">
        <f>Q2045*H2045</f>
        <v>1.9952000000000001E-2</v>
      </c>
      <c r="S2045" s="147">
        <v>0</v>
      </c>
      <c r="T2045" s="148">
        <f>S2045*H2045</f>
        <v>0</v>
      </c>
      <c r="AR2045" s="149" t="s">
        <v>298</v>
      </c>
      <c r="AT2045" s="149" t="s">
        <v>201</v>
      </c>
      <c r="AU2045" s="149" t="s">
        <v>86</v>
      </c>
      <c r="AY2045" s="17" t="s">
        <v>199</v>
      </c>
      <c r="BE2045" s="150">
        <f>IF(N2045="základní",J2045,0)</f>
        <v>0</v>
      </c>
      <c r="BF2045" s="150">
        <f>IF(N2045="snížená",J2045,0)</f>
        <v>0</v>
      </c>
      <c r="BG2045" s="150">
        <f>IF(N2045="zákl. přenesená",J2045,0)</f>
        <v>0</v>
      </c>
      <c r="BH2045" s="150">
        <f>IF(N2045="sníž. přenesená",J2045,0)</f>
        <v>0</v>
      </c>
      <c r="BI2045" s="150">
        <f>IF(N2045="nulová",J2045,0)</f>
        <v>0</v>
      </c>
      <c r="BJ2045" s="17" t="s">
        <v>86</v>
      </c>
      <c r="BK2045" s="150">
        <f>ROUND(I2045*H2045,2)</f>
        <v>0</v>
      </c>
      <c r="BL2045" s="17" t="s">
        <v>298</v>
      </c>
      <c r="BM2045" s="149" t="s">
        <v>3898</v>
      </c>
    </row>
    <row r="2046" spans="2:65" s="15" customFormat="1" ht="12">
      <c r="B2046" s="184"/>
      <c r="D2046" s="152" t="s">
        <v>207</v>
      </c>
      <c r="E2046" s="185" t="s">
        <v>1</v>
      </c>
      <c r="F2046" s="186" t="s">
        <v>2717</v>
      </c>
      <c r="H2046" s="185" t="s">
        <v>1</v>
      </c>
      <c r="I2046" s="187"/>
      <c r="L2046" s="184"/>
      <c r="M2046" s="188"/>
      <c r="T2046" s="189"/>
      <c r="AT2046" s="185" t="s">
        <v>207</v>
      </c>
      <c r="AU2046" s="185" t="s">
        <v>86</v>
      </c>
      <c r="AV2046" s="15" t="s">
        <v>80</v>
      </c>
      <c r="AW2046" s="15" t="s">
        <v>30</v>
      </c>
      <c r="AX2046" s="15" t="s">
        <v>73</v>
      </c>
      <c r="AY2046" s="185" t="s">
        <v>199</v>
      </c>
    </row>
    <row r="2047" spans="2:65" s="12" customFormat="1" ht="12">
      <c r="B2047" s="151"/>
      <c r="D2047" s="152" t="s">
        <v>207</v>
      </c>
      <c r="E2047" s="153" t="s">
        <v>1</v>
      </c>
      <c r="F2047" s="154" t="s">
        <v>2718</v>
      </c>
      <c r="H2047" s="155">
        <v>6.1</v>
      </c>
      <c r="I2047" s="156"/>
      <c r="L2047" s="151"/>
      <c r="M2047" s="157"/>
      <c r="T2047" s="158"/>
      <c r="AT2047" s="153" t="s">
        <v>207</v>
      </c>
      <c r="AU2047" s="153" t="s">
        <v>86</v>
      </c>
      <c r="AV2047" s="12" t="s">
        <v>86</v>
      </c>
      <c r="AW2047" s="12" t="s">
        <v>30</v>
      </c>
      <c r="AX2047" s="12" t="s">
        <v>73</v>
      </c>
      <c r="AY2047" s="153" t="s">
        <v>199</v>
      </c>
    </row>
    <row r="2048" spans="2:65" s="12" customFormat="1" ht="12">
      <c r="B2048" s="151"/>
      <c r="D2048" s="152" t="s">
        <v>207</v>
      </c>
      <c r="E2048" s="153" t="s">
        <v>1</v>
      </c>
      <c r="F2048" s="154" t="s">
        <v>663</v>
      </c>
      <c r="H2048" s="155">
        <v>-0.7</v>
      </c>
      <c r="I2048" s="156"/>
      <c r="L2048" s="151"/>
      <c r="M2048" s="157"/>
      <c r="T2048" s="158"/>
      <c r="AT2048" s="153" t="s">
        <v>207</v>
      </c>
      <c r="AU2048" s="153" t="s">
        <v>86</v>
      </c>
      <c r="AV2048" s="12" t="s">
        <v>86</v>
      </c>
      <c r="AW2048" s="12" t="s">
        <v>30</v>
      </c>
      <c r="AX2048" s="12" t="s">
        <v>73</v>
      </c>
      <c r="AY2048" s="153" t="s">
        <v>199</v>
      </c>
    </row>
    <row r="2049" spans="2:51" s="15" customFormat="1" ht="12">
      <c r="B2049" s="184"/>
      <c r="D2049" s="152" t="s">
        <v>207</v>
      </c>
      <c r="E2049" s="185" t="s">
        <v>1</v>
      </c>
      <c r="F2049" s="186" t="s">
        <v>2719</v>
      </c>
      <c r="H2049" s="185" t="s">
        <v>1</v>
      </c>
      <c r="I2049" s="187"/>
      <c r="L2049" s="184"/>
      <c r="M2049" s="188"/>
      <c r="T2049" s="189"/>
      <c r="AT2049" s="185" t="s">
        <v>207</v>
      </c>
      <c r="AU2049" s="185" t="s">
        <v>86</v>
      </c>
      <c r="AV2049" s="15" t="s">
        <v>80</v>
      </c>
      <c r="AW2049" s="15" t="s">
        <v>30</v>
      </c>
      <c r="AX2049" s="15" t="s">
        <v>73</v>
      </c>
      <c r="AY2049" s="185" t="s">
        <v>199</v>
      </c>
    </row>
    <row r="2050" spans="2:51" s="12" customFormat="1" ht="12">
      <c r="B2050" s="151"/>
      <c r="D2050" s="152" t="s">
        <v>207</v>
      </c>
      <c r="E2050" s="153" t="s">
        <v>1</v>
      </c>
      <c r="F2050" s="154" t="s">
        <v>2720</v>
      </c>
      <c r="H2050" s="155">
        <v>10.25</v>
      </c>
      <c r="I2050" s="156"/>
      <c r="L2050" s="151"/>
      <c r="M2050" s="157"/>
      <c r="T2050" s="158"/>
      <c r="AT2050" s="153" t="s">
        <v>207</v>
      </c>
      <c r="AU2050" s="153" t="s">
        <v>86</v>
      </c>
      <c r="AV2050" s="12" t="s">
        <v>86</v>
      </c>
      <c r="AW2050" s="12" t="s">
        <v>30</v>
      </c>
      <c r="AX2050" s="12" t="s">
        <v>73</v>
      </c>
      <c r="AY2050" s="153" t="s">
        <v>199</v>
      </c>
    </row>
    <row r="2051" spans="2:51" s="12" customFormat="1" ht="12">
      <c r="B2051" s="151"/>
      <c r="D2051" s="152" t="s">
        <v>207</v>
      </c>
      <c r="E2051" s="153" t="s">
        <v>1</v>
      </c>
      <c r="F2051" s="154" t="s">
        <v>2721</v>
      </c>
      <c r="H2051" s="155">
        <v>-0.9</v>
      </c>
      <c r="I2051" s="156"/>
      <c r="L2051" s="151"/>
      <c r="M2051" s="157"/>
      <c r="T2051" s="158"/>
      <c r="AT2051" s="153" t="s">
        <v>207</v>
      </c>
      <c r="AU2051" s="153" t="s">
        <v>86</v>
      </c>
      <c r="AV2051" s="12" t="s">
        <v>86</v>
      </c>
      <c r="AW2051" s="12" t="s">
        <v>30</v>
      </c>
      <c r="AX2051" s="12" t="s">
        <v>73</v>
      </c>
      <c r="AY2051" s="153" t="s">
        <v>199</v>
      </c>
    </row>
    <row r="2052" spans="2:51" s="15" customFormat="1" ht="12">
      <c r="B2052" s="184"/>
      <c r="D2052" s="152" t="s">
        <v>207</v>
      </c>
      <c r="E2052" s="185" t="s">
        <v>1</v>
      </c>
      <c r="F2052" s="186" t="s">
        <v>2722</v>
      </c>
      <c r="H2052" s="185" t="s">
        <v>1</v>
      </c>
      <c r="I2052" s="187"/>
      <c r="L2052" s="184"/>
      <c r="M2052" s="188"/>
      <c r="T2052" s="189"/>
      <c r="AT2052" s="185" t="s">
        <v>207</v>
      </c>
      <c r="AU2052" s="185" t="s">
        <v>86</v>
      </c>
      <c r="AV2052" s="15" t="s">
        <v>80</v>
      </c>
      <c r="AW2052" s="15" t="s">
        <v>30</v>
      </c>
      <c r="AX2052" s="15" t="s">
        <v>73</v>
      </c>
      <c r="AY2052" s="185" t="s">
        <v>199</v>
      </c>
    </row>
    <row r="2053" spans="2:51" s="12" customFormat="1" ht="12">
      <c r="B2053" s="151"/>
      <c r="D2053" s="152" t="s">
        <v>207</v>
      </c>
      <c r="E2053" s="153" t="s">
        <v>1</v>
      </c>
      <c r="F2053" s="154" t="s">
        <v>2720</v>
      </c>
      <c r="H2053" s="155">
        <v>10.25</v>
      </c>
      <c r="I2053" s="156"/>
      <c r="L2053" s="151"/>
      <c r="M2053" s="157"/>
      <c r="T2053" s="158"/>
      <c r="AT2053" s="153" t="s">
        <v>207</v>
      </c>
      <c r="AU2053" s="153" t="s">
        <v>86</v>
      </c>
      <c r="AV2053" s="12" t="s">
        <v>86</v>
      </c>
      <c r="AW2053" s="12" t="s">
        <v>30</v>
      </c>
      <c r="AX2053" s="12" t="s">
        <v>73</v>
      </c>
      <c r="AY2053" s="153" t="s">
        <v>199</v>
      </c>
    </row>
    <row r="2054" spans="2:51" s="12" customFormat="1" ht="12">
      <c r="B2054" s="151"/>
      <c r="D2054" s="152" t="s">
        <v>207</v>
      </c>
      <c r="E2054" s="153" t="s">
        <v>1</v>
      </c>
      <c r="F2054" s="154" t="s">
        <v>2721</v>
      </c>
      <c r="H2054" s="155">
        <v>-0.9</v>
      </c>
      <c r="I2054" s="156"/>
      <c r="L2054" s="151"/>
      <c r="M2054" s="157"/>
      <c r="T2054" s="158"/>
      <c r="AT2054" s="153" t="s">
        <v>207</v>
      </c>
      <c r="AU2054" s="153" t="s">
        <v>86</v>
      </c>
      <c r="AV2054" s="12" t="s">
        <v>86</v>
      </c>
      <c r="AW2054" s="12" t="s">
        <v>30</v>
      </c>
      <c r="AX2054" s="12" t="s">
        <v>73</v>
      </c>
      <c r="AY2054" s="153" t="s">
        <v>199</v>
      </c>
    </row>
    <row r="2055" spans="2:51" s="15" customFormat="1" ht="12">
      <c r="B2055" s="184"/>
      <c r="D2055" s="152" t="s">
        <v>207</v>
      </c>
      <c r="E2055" s="185" t="s">
        <v>1</v>
      </c>
      <c r="F2055" s="186" t="s">
        <v>2723</v>
      </c>
      <c r="H2055" s="185" t="s">
        <v>1</v>
      </c>
      <c r="I2055" s="187"/>
      <c r="L2055" s="184"/>
      <c r="M2055" s="188"/>
      <c r="T2055" s="189"/>
      <c r="AT2055" s="185" t="s">
        <v>207</v>
      </c>
      <c r="AU2055" s="185" t="s">
        <v>86</v>
      </c>
      <c r="AV2055" s="15" t="s">
        <v>80</v>
      </c>
      <c r="AW2055" s="15" t="s">
        <v>30</v>
      </c>
      <c r="AX2055" s="15" t="s">
        <v>73</v>
      </c>
      <c r="AY2055" s="185" t="s">
        <v>199</v>
      </c>
    </row>
    <row r="2056" spans="2:51" s="12" customFormat="1" ht="12">
      <c r="B2056" s="151"/>
      <c r="D2056" s="152" t="s">
        <v>207</v>
      </c>
      <c r="E2056" s="153" t="s">
        <v>1</v>
      </c>
      <c r="F2056" s="154" t="s">
        <v>2720</v>
      </c>
      <c r="H2056" s="155">
        <v>10.25</v>
      </c>
      <c r="I2056" s="156"/>
      <c r="L2056" s="151"/>
      <c r="M2056" s="157"/>
      <c r="T2056" s="158"/>
      <c r="AT2056" s="153" t="s">
        <v>207</v>
      </c>
      <c r="AU2056" s="153" t="s">
        <v>86</v>
      </c>
      <c r="AV2056" s="12" t="s">
        <v>86</v>
      </c>
      <c r="AW2056" s="12" t="s">
        <v>30</v>
      </c>
      <c r="AX2056" s="12" t="s">
        <v>73</v>
      </c>
      <c r="AY2056" s="153" t="s">
        <v>199</v>
      </c>
    </row>
    <row r="2057" spans="2:51" s="12" customFormat="1" ht="12">
      <c r="B2057" s="151"/>
      <c r="D2057" s="152" t="s">
        <v>207</v>
      </c>
      <c r="E2057" s="153" t="s">
        <v>1</v>
      </c>
      <c r="F2057" s="154" t="s">
        <v>2721</v>
      </c>
      <c r="H2057" s="155">
        <v>-0.9</v>
      </c>
      <c r="I2057" s="156"/>
      <c r="L2057" s="151"/>
      <c r="M2057" s="157"/>
      <c r="T2057" s="158"/>
      <c r="AT2057" s="153" t="s">
        <v>207</v>
      </c>
      <c r="AU2057" s="153" t="s">
        <v>86</v>
      </c>
      <c r="AV2057" s="12" t="s">
        <v>86</v>
      </c>
      <c r="AW2057" s="12" t="s">
        <v>30</v>
      </c>
      <c r="AX2057" s="12" t="s">
        <v>73</v>
      </c>
      <c r="AY2057" s="153" t="s">
        <v>199</v>
      </c>
    </row>
    <row r="2058" spans="2:51" s="15" customFormat="1" ht="12">
      <c r="B2058" s="184"/>
      <c r="D2058" s="152" t="s">
        <v>207</v>
      </c>
      <c r="E2058" s="185" t="s">
        <v>1</v>
      </c>
      <c r="F2058" s="186" t="s">
        <v>2724</v>
      </c>
      <c r="H2058" s="185" t="s">
        <v>1</v>
      </c>
      <c r="I2058" s="187"/>
      <c r="L2058" s="184"/>
      <c r="M2058" s="188"/>
      <c r="T2058" s="189"/>
      <c r="AT2058" s="185" t="s">
        <v>207</v>
      </c>
      <c r="AU2058" s="185" t="s">
        <v>86</v>
      </c>
      <c r="AV2058" s="15" t="s">
        <v>80</v>
      </c>
      <c r="AW2058" s="15" t="s">
        <v>30</v>
      </c>
      <c r="AX2058" s="15" t="s">
        <v>73</v>
      </c>
      <c r="AY2058" s="185" t="s">
        <v>199</v>
      </c>
    </row>
    <row r="2059" spans="2:51" s="12" customFormat="1" ht="12">
      <c r="B2059" s="151"/>
      <c r="D2059" s="152" t="s">
        <v>207</v>
      </c>
      <c r="E2059" s="153" t="s">
        <v>1</v>
      </c>
      <c r="F2059" s="154" t="s">
        <v>2720</v>
      </c>
      <c r="H2059" s="155">
        <v>10.25</v>
      </c>
      <c r="I2059" s="156"/>
      <c r="L2059" s="151"/>
      <c r="M2059" s="157"/>
      <c r="T2059" s="158"/>
      <c r="AT2059" s="153" t="s">
        <v>207</v>
      </c>
      <c r="AU2059" s="153" t="s">
        <v>86</v>
      </c>
      <c r="AV2059" s="12" t="s">
        <v>86</v>
      </c>
      <c r="AW2059" s="12" t="s">
        <v>30</v>
      </c>
      <c r="AX2059" s="12" t="s">
        <v>73</v>
      </c>
      <c r="AY2059" s="153" t="s">
        <v>199</v>
      </c>
    </row>
    <row r="2060" spans="2:51" s="12" customFormat="1" ht="12">
      <c r="B2060" s="151"/>
      <c r="D2060" s="152" t="s">
        <v>207</v>
      </c>
      <c r="E2060" s="153" t="s">
        <v>1</v>
      </c>
      <c r="F2060" s="154" t="s">
        <v>2721</v>
      </c>
      <c r="H2060" s="155">
        <v>-0.9</v>
      </c>
      <c r="I2060" s="156"/>
      <c r="L2060" s="151"/>
      <c r="M2060" s="157"/>
      <c r="T2060" s="158"/>
      <c r="AT2060" s="153" t="s">
        <v>207</v>
      </c>
      <c r="AU2060" s="153" t="s">
        <v>86</v>
      </c>
      <c r="AV2060" s="12" t="s">
        <v>86</v>
      </c>
      <c r="AW2060" s="12" t="s">
        <v>30</v>
      </c>
      <c r="AX2060" s="12" t="s">
        <v>73</v>
      </c>
      <c r="AY2060" s="153" t="s">
        <v>199</v>
      </c>
    </row>
    <row r="2061" spans="2:51" s="15" customFormat="1" ht="12">
      <c r="B2061" s="184"/>
      <c r="D2061" s="152" t="s">
        <v>207</v>
      </c>
      <c r="E2061" s="185" t="s">
        <v>1</v>
      </c>
      <c r="F2061" s="186" t="s">
        <v>2725</v>
      </c>
      <c r="H2061" s="185" t="s">
        <v>1</v>
      </c>
      <c r="I2061" s="187"/>
      <c r="L2061" s="184"/>
      <c r="M2061" s="188"/>
      <c r="T2061" s="189"/>
      <c r="AT2061" s="185" t="s">
        <v>207</v>
      </c>
      <c r="AU2061" s="185" t="s">
        <v>86</v>
      </c>
      <c r="AV2061" s="15" t="s">
        <v>80</v>
      </c>
      <c r="AW2061" s="15" t="s">
        <v>30</v>
      </c>
      <c r="AX2061" s="15" t="s">
        <v>73</v>
      </c>
      <c r="AY2061" s="185" t="s">
        <v>199</v>
      </c>
    </row>
    <row r="2062" spans="2:51" s="12" customFormat="1" ht="12">
      <c r="B2062" s="151"/>
      <c r="D2062" s="152" t="s">
        <v>207</v>
      </c>
      <c r="E2062" s="153" t="s">
        <v>1</v>
      </c>
      <c r="F2062" s="154" t="s">
        <v>2720</v>
      </c>
      <c r="H2062" s="155">
        <v>10.25</v>
      </c>
      <c r="I2062" s="156"/>
      <c r="L2062" s="151"/>
      <c r="M2062" s="157"/>
      <c r="T2062" s="158"/>
      <c r="AT2062" s="153" t="s">
        <v>207</v>
      </c>
      <c r="AU2062" s="153" t="s">
        <v>86</v>
      </c>
      <c r="AV2062" s="12" t="s">
        <v>86</v>
      </c>
      <c r="AW2062" s="12" t="s">
        <v>30</v>
      </c>
      <c r="AX2062" s="12" t="s">
        <v>73</v>
      </c>
      <c r="AY2062" s="153" t="s">
        <v>199</v>
      </c>
    </row>
    <row r="2063" spans="2:51" s="12" customFormat="1" ht="12">
      <c r="B2063" s="151"/>
      <c r="D2063" s="152" t="s">
        <v>207</v>
      </c>
      <c r="E2063" s="153" t="s">
        <v>1</v>
      </c>
      <c r="F2063" s="154" t="s">
        <v>2721</v>
      </c>
      <c r="H2063" s="155">
        <v>-0.9</v>
      </c>
      <c r="I2063" s="156"/>
      <c r="L2063" s="151"/>
      <c r="M2063" s="157"/>
      <c r="T2063" s="158"/>
      <c r="AT2063" s="153" t="s">
        <v>207</v>
      </c>
      <c r="AU2063" s="153" t="s">
        <v>86</v>
      </c>
      <c r="AV2063" s="12" t="s">
        <v>86</v>
      </c>
      <c r="AW2063" s="12" t="s">
        <v>30</v>
      </c>
      <c r="AX2063" s="12" t="s">
        <v>73</v>
      </c>
      <c r="AY2063" s="153" t="s">
        <v>199</v>
      </c>
    </row>
    <row r="2064" spans="2:51" s="15" customFormat="1" ht="12">
      <c r="B2064" s="184"/>
      <c r="D2064" s="152" t="s">
        <v>207</v>
      </c>
      <c r="E2064" s="185" t="s">
        <v>1</v>
      </c>
      <c r="F2064" s="186" t="s">
        <v>2726</v>
      </c>
      <c r="H2064" s="185" t="s">
        <v>1</v>
      </c>
      <c r="I2064" s="187"/>
      <c r="L2064" s="184"/>
      <c r="M2064" s="188"/>
      <c r="T2064" s="189"/>
      <c r="AT2064" s="185" t="s">
        <v>207</v>
      </c>
      <c r="AU2064" s="185" t="s">
        <v>86</v>
      </c>
      <c r="AV2064" s="15" t="s">
        <v>80</v>
      </c>
      <c r="AW2064" s="15" t="s">
        <v>30</v>
      </c>
      <c r="AX2064" s="15" t="s">
        <v>73</v>
      </c>
      <c r="AY2064" s="185" t="s">
        <v>199</v>
      </c>
    </row>
    <row r="2065" spans="2:65" s="12" customFormat="1" ht="12">
      <c r="B2065" s="151"/>
      <c r="D2065" s="152" t="s">
        <v>207</v>
      </c>
      <c r="E2065" s="153" t="s">
        <v>1</v>
      </c>
      <c r="F2065" s="154" t="s">
        <v>2727</v>
      </c>
      <c r="H2065" s="155">
        <v>11.1</v>
      </c>
      <c r="I2065" s="156"/>
      <c r="L2065" s="151"/>
      <c r="M2065" s="157"/>
      <c r="T2065" s="158"/>
      <c r="AT2065" s="153" t="s">
        <v>207</v>
      </c>
      <c r="AU2065" s="153" t="s">
        <v>86</v>
      </c>
      <c r="AV2065" s="12" t="s">
        <v>86</v>
      </c>
      <c r="AW2065" s="12" t="s">
        <v>30</v>
      </c>
      <c r="AX2065" s="12" t="s">
        <v>73</v>
      </c>
      <c r="AY2065" s="153" t="s">
        <v>199</v>
      </c>
    </row>
    <row r="2066" spans="2:65" s="12" customFormat="1" ht="12">
      <c r="B2066" s="151"/>
      <c r="D2066" s="152" t="s">
        <v>207</v>
      </c>
      <c r="E2066" s="153" t="s">
        <v>1</v>
      </c>
      <c r="F2066" s="154" t="s">
        <v>2721</v>
      </c>
      <c r="H2066" s="155">
        <v>-0.9</v>
      </c>
      <c r="I2066" s="156"/>
      <c r="L2066" s="151"/>
      <c r="M2066" s="157"/>
      <c r="T2066" s="158"/>
      <c r="AT2066" s="153" t="s">
        <v>207</v>
      </c>
      <c r="AU2066" s="153" t="s">
        <v>86</v>
      </c>
      <c r="AV2066" s="12" t="s">
        <v>86</v>
      </c>
      <c r="AW2066" s="12" t="s">
        <v>30</v>
      </c>
      <c r="AX2066" s="12" t="s">
        <v>73</v>
      </c>
      <c r="AY2066" s="153" t="s">
        <v>199</v>
      </c>
    </row>
    <row r="2067" spans="2:65" s="13" customFormat="1" ht="12">
      <c r="B2067" s="159"/>
      <c r="D2067" s="152" t="s">
        <v>207</v>
      </c>
      <c r="E2067" s="160" t="s">
        <v>1</v>
      </c>
      <c r="F2067" s="161" t="s">
        <v>209</v>
      </c>
      <c r="H2067" s="162">
        <v>62.35</v>
      </c>
      <c r="I2067" s="163"/>
      <c r="L2067" s="159"/>
      <c r="M2067" s="164"/>
      <c r="T2067" s="165"/>
      <c r="AT2067" s="160" t="s">
        <v>207</v>
      </c>
      <c r="AU2067" s="160" t="s">
        <v>86</v>
      </c>
      <c r="AV2067" s="13" t="s">
        <v>205</v>
      </c>
      <c r="AW2067" s="13" t="s">
        <v>30</v>
      </c>
      <c r="AX2067" s="13" t="s">
        <v>80</v>
      </c>
      <c r="AY2067" s="160" t="s">
        <v>199</v>
      </c>
    </row>
    <row r="2068" spans="2:65" s="12" customFormat="1" ht="12">
      <c r="B2068" s="151"/>
      <c r="D2068" s="152" t="s">
        <v>207</v>
      </c>
      <c r="E2068" s="153" t="s">
        <v>1</v>
      </c>
      <c r="F2068" s="154" t="s">
        <v>401</v>
      </c>
      <c r="H2068" s="155">
        <v>35</v>
      </c>
      <c r="I2068" s="156"/>
      <c r="L2068" s="151"/>
      <c r="M2068" s="157"/>
      <c r="T2068" s="158"/>
      <c r="AT2068" s="153" t="s">
        <v>207</v>
      </c>
      <c r="AU2068" s="153" t="s">
        <v>86</v>
      </c>
      <c r="AV2068" s="12" t="s">
        <v>86</v>
      </c>
      <c r="AW2068" s="12" t="s">
        <v>30</v>
      </c>
      <c r="AX2068" s="12" t="s">
        <v>73</v>
      </c>
      <c r="AY2068" s="153" t="s">
        <v>199</v>
      </c>
    </row>
    <row r="2069" spans="2:65" s="1" customFormat="1" ht="16.5" customHeight="1">
      <c r="B2069" s="32"/>
      <c r="C2069" s="137" t="s">
        <v>1179</v>
      </c>
      <c r="D2069" s="137" t="s">
        <v>201</v>
      </c>
      <c r="E2069" s="138" t="s">
        <v>2826</v>
      </c>
      <c r="F2069" s="139" t="s">
        <v>2827</v>
      </c>
      <c r="G2069" s="140" t="s">
        <v>204</v>
      </c>
      <c r="H2069" s="141">
        <v>245.45400000000001</v>
      </c>
      <c r="I2069" s="142"/>
      <c r="J2069" s="143">
        <f>ROUND(I2069*H2069,2)</f>
        <v>0</v>
      </c>
      <c r="K2069" s="144"/>
      <c r="L2069" s="32"/>
      <c r="M2069" s="145" t="s">
        <v>1</v>
      </c>
      <c r="N2069" s="146" t="s">
        <v>39</v>
      </c>
      <c r="P2069" s="147">
        <f>O2069*H2069</f>
        <v>0</v>
      </c>
      <c r="Q2069" s="147">
        <v>2.9999999999999997E-4</v>
      </c>
      <c r="R2069" s="147">
        <f>Q2069*H2069</f>
        <v>7.3636199999999999E-2</v>
      </c>
      <c r="S2069" s="147">
        <v>0</v>
      </c>
      <c r="T2069" s="148">
        <f>S2069*H2069</f>
        <v>0</v>
      </c>
      <c r="AR2069" s="149" t="s">
        <v>298</v>
      </c>
      <c r="AT2069" s="149" t="s">
        <v>201</v>
      </c>
      <c r="AU2069" s="149" t="s">
        <v>86</v>
      </c>
      <c r="AY2069" s="17" t="s">
        <v>199</v>
      </c>
      <c r="BE2069" s="150">
        <f>IF(N2069="základní",J2069,0)</f>
        <v>0</v>
      </c>
      <c r="BF2069" s="150">
        <f>IF(N2069="snížená",J2069,0)</f>
        <v>0</v>
      </c>
      <c r="BG2069" s="150">
        <f>IF(N2069="zákl. přenesená",J2069,0)</f>
        <v>0</v>
      </c>
      <c r="BH2069" s="150">
        <f>IF(N2069="sníž. přenesená",J2069,0)</f>
        <v>0</v>
      </c>
      <c r="BI2069" s="150">
        <f>IF(N2069="nulová",J2069,0)</f>
        <v>0</v>
      </c>
      <c r="BJ2069" s="17" t="s">
        <v>86</v>
      </c>
      <c r="BK2069" s="150">
        <f>ROUND(I2069*H2069,2)</f>
        <v>0</v>
      </c>
      <c r="BL2069" s="17" t="s">
        <v>298</v>
      </c>
      <c r="BM2069" s="149" t="s">
        <v>3899</v>
      </c>
    </row>
    <row r="2070" spans="2:65" s="15" customFormat="1" ht="12">
      <c r="B2070" s="184"/>
      <c r="D2070" s="152" t="s">
        <v>207</v>
      </c>
      <c r="E2070" s="185" t="s">
        <v>1</v>
      </c>
      <c r="F2070" s="186" t="s">
        <v>2829</v>
      </c>
      <c r="H2070" s="185" t="s">
        <v>1</v>
      </c>
      <c r="I2070" s="187"/>
      <c r="L2070" s="184"/>
      <c r="M2070" s="188"/>
      <c r="T2070" s="189"/>
      <c r="AT2070" s="185" t="s">
        <v>207</v>
      </c>
      <c r="AU2070" s="185" t="s">
        <v>86</v>
      </c>
      <c r="AV2070" s="15" t="s">
        <v>80</v>
      </c>
      <c r="AW2070" s="15" t="s">
        <v>30</v>
      </c>
      <c r="AX2070" s="15" t="s">
        <v>73</v>
      </c>
      <c r="AY2070" s="185" t="s">
        <v>199</v>
      </c>
    </row>
    <row r="2071" spans="2:65" s="12" customFormat="1" ht="12">
      <c r="B2071" s="151"/>
      <c r="D2071" s="152" t="s">
        <v>207</v>
      </c>
      <c r="E2071" s="153" t="s">
        <v>1</v>
      </c>
      <c r="F2071" s="154" t="s">
        <v>2830</v>
      </c>
      <c r="H2071" s="155">
        <v>38.728000000000002</v>
      </c>
      <c r="I2071" s="156"/>
      <c r="L2071" s="151"/>
      <c r="M2071" s="157"/>
      <c r="T2071" s="158"/>
      <c r="AT2071" s="153" t="s">
        <v>207</v>
      </c>
      <c r="AU2071" s="153" t="s">
        <v>86</v>
      </c>
      <c r="AV2071" s="12" t="s">
        <v>86</v>
      </c>
      <c r="AW2071" s="12" t="s">
        <v>30</v>
      </c>
      <c r="AX2071" s="12" t="s">
        <v>73</v>
      </c>
      <c r="AY2071" s="153" t="s">
        <v>199</v>
      </c>
    </row>
    <row r="2072" spans="2:65" s="12" customFormat="1" ht="12">
      <c r="B2072" s="151"/>
      <c r="D2072" s="152" t="s">
        <v>207</v>
      </c>
      <c r="E2072" s="153" t="s">
        <v>1</v>
      </c>
      <c r="F2072" s="154" t="s">
        <v>604</v>
      </c>
      <c r="H2072" s="155">
        <v>-2</v>
      </c>
      <c r="I2072" s="156"/>
      <c r="L2072" s="151"/>
      <c r="M2072" s="157"/>
      <c r="T2072" s="158"/>
      <c r="AT2072" s="153" t="s">
        <v>207</v>
      </c>
      <c r="AU2072" s="153" t="s">
        <v>86</v>
      </c>
      <c r="AV2072" s="12" t="s">
        <v>86</v>
      </c>
      <c r="AW2072" s="12" t="s">
        <v>30</v>
      </c>
      <c r="AX2072" s="12" t="s">
        <v>73</v>
      </c>
      <c r="AY2072" s="153" t="s">
        <v>199</v>
      </c>
    </row>
    <row r="2073" spans="2:65" s="15" customFormat="1" ht="12">
      <c r="B2073" s="184"/>
      <c r="D2073" s="152" t="s">
        <v>207</v>
      </c>
      <c r="E2073" s="185" t="s">
        <v>1</v>
      </c>
      <c r="F2073" s="186" t="s">
        <v>2803</v>
      </c>
      <c r="H2073" s="185" t="s">
        <v>1</v>
      </c>
      <c r="I2073" s="187"/>
      <c r="L2073" s="184"/>
      <c r="M2073" s="188"/>
      <c r="T2073" s="189"/>
      <c r="AT2073" s="185" t="s">
        <v>207</v>
      </c>
      <c r="AU2073" s="185" t="s">
        <v>86</v>
      </c>
      <c r="AV2073" s="15" t="s">
        <v>80</v>
      </c>
      <c r="AW2073" s="15" t="s">
        <v>30</v>
      </c>
      <c r="AX2073" s="15" t="s">
        <v>73</v>
      </c>
      <c r="AY2073" s="185" t="s">
        <v>199</v>
      </c>
    </row>
    <row r="2074" spans="2:65" s="12" customFormat="1" ht="12">
      <c r="B2074" s="151"/>
      <c r="D2074" s="152" t="s">
        <v>207</v>
      </c>
      <c r="E2074" s="153" t="s">
        <v>1</v>
      </c>
      <c r="F2074" s="154" t="s">
        <v>2804</v>
      </c>
      <c r="H2074" s="155">
        <v>16.684000000000001</v>
      </c>
      <c r="I2074" s="156"/>
      <c r="L2074" s="151"/>
      <c r="M2074" s="157"/>
      <c r="T2074" s="158"/>
      <c r="AT2074" s="153" t="s">
        <v>207</v>
      </c>
      <c r="AU2074" s="153" t="s">
        <v>86</v>
      </c>
      <c r="AV2074" s="12" t="s">
        <v>86</v>
      </c>
      <c r="AW2074" s="12" t="s">
        <v>30</v>
      </c>
      <c r="AX2074" s="12" t="s">
        <v>73</v>
      </c>
      <c r="AY2074" s="153" t="s">
        <v>199</v>
      </c>
    </row>
    <row r="2075" spans="2:65" s="12" customFormat="1" ht="12">
      <c r="B2075" s="151"/>
      <c r="D2075" s="152" t="s">
        <v>207</v>
      </c>
      <c r="E2075" s="153" t="s">
        <v>1</v>
      </c>
      <c r="F2075" s="154" t="s">
        <v>606</v>
      </c>
      <c r="H2075" s="155">
        <v>-1.4</v>
      </c>
      <c r="I2075" s="156"/>
      <c r="L2075" s="151"/>
      <c r="M2075" s="157"/>
      <c r="T2075" s="158"/>
      <c r="AT2075" s="153" t="s">
        <v>207</v>
      </c>
      <c r="AU2075" s="153" t="s">
        <v>86</v>
      </c>
      <c r="AV2075" s="12" t="s">
        <v>86</v>
      </c>
      <c r="AW2075" s="12" t="s">
        <v>30</v>
      </c>
      <c r="AX2075" s="12" t="s">
        <v>73</v>
      </c>
      <c r="AY2075" s="153" t="s">
        <v>199</v>
      </c>
    </row>
    <row r="2076" spans="2:65" s="15" customFormat="1" ht="12">
      <c r="B2076" s="184"/>
      <c r="D2076" s="152" t="s">
        <v>207</v>
      </c>
      <c r="E2076" s="185" t="s">
        <v>1</v>
      </c>
      <c r="F2076" s="186" t="s">
        <v>2719</v>
      </c>
      <c r="H2076" s="185" t="s">
        <v>1</v>
      </c>
      <c r="I2076" s="187"/>
      <c r="L2076" s="184"/>
      <c r="M2076" s="188"/>
      <c r="T2076" s="189"/>
      <c r="AT2076" s="185" t="s">
        <v>207</v>
      </c>
      <c r="AU2076" s="185" t="s">
        <v>86</v>
      </c>
      <c r="AV2076" s="15" t="s">
        <v>80</v>
      </c>
      <c r="AW2076" s="15" t="s">
        <v>30</v>
      </c>
      <c r="AX2076" s="15" t="s">
        <v>73</v>
      </c>
      <c r="AY2076" s="185" t="s">
        <v>199</v>
      </c>
    </row>
    <row r="2077" spans="2:65" s="12" customFormat="1" ht="12">
      <c r="B2077" s="151"/>
      <c r="D2077" s="152" t="s">
        <v>207</v>
      </c>
      <c r="E2077" s="153" t="s">
        <v>1</v>
      </c>
      <c r="F2077" s="154" t="s">
        <v>2805</v>
      </c>
      <c r="H2077" s="155">
        <v>28.033999999999999</v>
      </c>
      <c r="I2077" s="156"/>
      <c r="L2077" s="151"/>
      <c r="M2077" s="157"/>
      <c r="T2077" s="158"/>
      <c r="AT2077" s="153" t="s">
        <v>207</v>
      </c>
      <c r="AU2077" s="153" t="s">
        <v>86</v>
      </c>
      <c r="AV2077" s="12" t="s">
        <v>86</v>
      </c>
      <c r="AW2077" s="12" t="s">
        <v>30</v>
      </c>
      <c r="AX2077" s="12" t="s">
        <v>73</v>
      </c>
      <c r="AY2077" s="153" t="s">
        <v>199</v>
      </c>
    </row>
    <row r="2078" spans="2:65" s="12" customFormat="1" ht="12">
      <c r="B2078" s="151"/>
      <c r="D2078" s="152" t="s">
        <v>207</v>
      </c>
      <c r="E2078" s="153" t="s">
        <v>1</v>
      </c>
      <c r="F2078" s="154" t="s">
        <v>616</v>
      </c>
      <c r="H2078" s="155">
        <v>-1.8</v>
      </c>
      <c r="I2078" s="156"/>
      <c r="L2078" s="151"/>
      <c r="M2078" s="157"/>
      <c r="T2078" s="158"/>
      <c r="AT2078" s="153" t="s">
        <v>207</v>
      </c>
      <c r="AU2078" s="153" t="s">
        <v>86</v>
      </c>
      <c r="AV2078" s="12" t="s">
        <v>86</v>
      </c>
      <c r="AW2078" s="12" t="s">
        <v>30</v>
      </c>
      <c r="AX2078" s="12" t="s">
        <v>73</v>
      </c>
      <c r="AY2078" s="153" t="s">
        <v>199</v>
      </c>
    </row>
    <row r="2079" spans="2:65" s="15" customFormat="1" ht="12">
      <c r="B2079" s="184"/>
      <c r="D2079" s="152" t="s">
        <v>207</v>
      </c>
      <c r="E2079" s="185" t="s">
        <v>1</v>
      </c>
      <c r="F2079" s="186" t="s">
        <v>2722</v>
      </c>
      <c r="H2079" s="185" t="s">
        <v>1</v>
      </c>
      <c r="I2079" s="187"/>
      <c r="L2079" s="184"/>
      <c r="M2079" s="188"/>
      <c r="T2079" s="189"/>
      <c r="AT2079" s="185" t="s">
        <v>207</v>
      </c>
      <c r="AU2079" s="185" t="s">
        <v>86</v>
      </c>
      <c r="AV2079" s="15" t="s">
        <v>80</v>
      </c>
      <c r="AW2079" s="15" t="s">
        <v>30</v>
      </c>
      <c r="AX2079" s="15" t="s">
        <v>73</v>
      </c>
      <c r="AY2079" s="185" t="s">
        <v>199</v>
      </c>
    </row>
    <row r="2080" spans="2:65" s="12" customFormat="1" ht="12">
      <c r="B2080" s="151"/>
      <c r="D2080" s="152" t="s">
        <v>207</v>
      </c>
      <c r="E2080" s="153" t="s">
        <v>1</v>
      </c>
      <c r="F2080" s="154" t="s">
        <v>2805</v>
      </c>
      <c r="H2080" s="155">
        <v>28.033999999999999</v>
      </c>
      <c r="I2080" s="156"/>
      <c r="L2080" s="151"/>
      <c r="M2080" s="157"/>
      <c r="T2080" s="158"/>
      <c r="AT2080" s="153" t="s">
        <v>207</v>
      </c>
      <c r="AU2080" s="153" t="s">
        <v>86</v>
      </c>
      <c r="AV2080" s="12" t="s">
        <v>86</v>
      </c>
      <c r="AW2080" s="12" t="s">
        <v>30</v>
      </c>
      <c r="AX2080" s="12" t="s">
        <v>73</v>
      </c>
      <c r="AY2080" s="153" t="s">
        <v>199</v>
      </c>
    </row>
    <row r="2081" spans="2:51" s="12" customFormat="1" ht="12">
      <c r="B2081" s="151"/>
      <c r="D2081" s="152" t="s">
        <v>207</v>
      </c>
      <c r="E2081" s="153" t="s">
        <v>1</v>
      </c>
      <c r="F2081" s="154" t="s">
        <v>616</v>
      </c>
      <c r="H2081" s="155">
        <v>-1.8</v>
      </c>
      <c r="I2081" s="156"/>
      <c r="L2081" s="151"/>
      <c r="M2081" s="157"/>
      <c r="T2081" s="158"/>
      <c r="AT2081" s="153" t="s">
        <v>207</v>
      </c>
      <c r="AU2081" s="153" t="s">
        <v>86</v>
      </c>
      <c r="AV2081" s="12" t="s">
        <v>86</v>
      </c>
      <c r="AW2081" s="12" t="s">
        <v>30</v>
      </c>
      <c r="AX2081" s="12" t="s">
        <v>73</v>
      </c>
      <c r="AY2081" s="153" t="s">
        <v>199</v>
      </c>
    </row>
    <row r="2082" spans="2:51" s="15" customFormat="1" ht="12">
      <c r="B2082" s="184"/>
      <c r="D2082" s="152" t="s">
        <v>207</v>
      </c>
      <c r="E2082" s="185" t="s">
        <v>1</v>
      </c>
      <c r="F2082" s="186" t="s">
        <v>2723</v>
      </c>
      <c r="H2082" s="185" t="s">
        <v>1</v>
      </c>
      <c r="I2082" s="187"/>
      <c r="L2082" s="184"/>
      <c r="M2082" s="188"/>
      <c r="T2082" s="189"/>
      <c r="AT2082" s="185" t="s">
        <v>207</v>
      </c>
      <c r="AU2082" s="185" t="s">
        <v>86</v>
      </c>
      <c r="AV2082" s="15" t="s">
        <v>80</v>
      </c>
      <c r="AW2082" s="15" t="s">
        <v>30</v>
      </c>
      <c r="AX2082" s="15" t="s">
        <v>73</v>
      </c>
      <c r="AY2082" s="185" t="s">
        <v>199</v>
      </c>
    </row>
    <row r="2083" spans="2:51" s="12" customFormat="1" ht="12">
      <c r="B2083" s="151"/>
      <c r="D2083" s="152" t="s">
        <v>207</v>
      </c>
      <c r="E2083" s="153" t="s">
        <v>1</v>
      </c>
      <c r="F2083" s="154" t="s">
        <v>2805</v>
      </c>
      <c r="H2083" s="155">
        <v>28.033999999999999</v>
      </c>
      <c r="I2083" s="156"/>
      <c r="L2083" s="151"/>
      <c r="M2083" s="157"/>
      <c r="T2083" s="158"/>
      <c r="AT2083" s="153" t="s">
        <v>207</v>
      </c>
      <c r="AU2083" s="153" t="s">
        <v>86</v>
      </c>
      <c r="AV2083" s="12" t="s">
        <v>86</v>
      </c>
      <c r="AW2083" s="12" t="s">
        <v>30</v>
      </c>
      <c r="AX2083" s="12" t="s">
        <v>73</v>
      </c>
      <c r="AY2083" s="153" t="s">
        <v>199</v>
      </c>
    </row>
    <row r="2084" spans="2:51" s="12" customFormat="1" ht="12">
      <c r="B2084" s="151"/>
      <c r="D2084" s="152" t="s">
        <v>207</v>
      </c>
      <c r="E2084" s="153" t="s">
        <v>1</v>
      </c>
      <c r="F2084" s="154" t="s">
        <v>616</v>
      </c>
      <c r="H2084" s="155">
        <v>-1.8</v>
      </c>
      <c r="I2084" s="156"/>
      <c r="L2084" s="151"/>
      <c r="M2084" s="157"/>
      <c r="T2084" s="158"/>
      <c r="AT2084" s="153" t="s">
        <v>207</v>
      </c>
      <c r="AU2084" s="153" t="s">
        <v>86</v>
      </c>
      <c r="AV2084" s="12" t="s">
        <v>86</v>
      </c>
      <c r="AW2084" s="12" t="s">
        <v>30</v>
      </c>
      <c r="AX2084" s="12" t="s">
        <v>73</v>
      </c>
      <c r="AY2084" s="153" t="s">
        <v>199</v>
      </c>
    </row>
    <row r="2085" spans="2:51" s="15" customFormat="1" ht="12">
      <c r="B2085" s="184"/>
      <c r="D2085" s="152" t="s">
        <v>207</v>
      </c>
      <c r="E2085" s="185" t="s">
        <v>1</v>
      </c>
      <c r="F2085" s="186" t="s">
        <v>2724</v>
      </c>
      <c r="H2085" s="185" t="s">
        <v>1</v>
      </c>
      <c r="I2085" s="187"/>
      <c r="L2085" s="184"/>
      <c r="M2085" s="188"/>
      <c r="T2085" s="189"/>
      <c r="AT2085" s="185" t="s">
        <v>207</v>
      </c>
      <c r="AU2085" s="185" t="s">
        <v>86</v>
      </c>
      <c r="AV2085" s="15" t="s">
        <v>80</v>
      </c>
      <c r="AW2085" s="15" t="s">
        <v>30</v>
      </c>
      <c r="AX2085" s="15" t="s">
        <v>73</v>
      </c>
      <c r="AY2085" s="185" t="s">
        <v>199</v>
      </c>
    </row>
    <row r="2086" spans="2:51" s="12" customFormat="1" ht="12">
      <c r="B2086" s="151"/>
      <c r="D2086" s="152" t="s">
        <v>207</v>
      </c>
      <c r="E2086" s="153" t="s">
        <v>1</v>
      </c>
      <c r="F2086" s="154" t="s">
        <v>2805</v>
      </c>
      <c r="H2086" s="155">
        <v>28.033999999999999</v>
      </c>
      <c r="I2086" s="156"/>
      <c r="L2086" s="151"/>
      <c r="M2086" s="157"/>
      <c r="T2086" s="158"/>
      <c r="AT2086" s="153" t="s">
        <v>207</v>
      </c>
      <c r="AU2086" s="153" t="s">
        <v>86</v>
      </c>
      <c r="AV2086" s="12" t="s">
        <v>86</v>
      </c>
      <c r="AW2086" s="12" t="s">
        <v>30</v>
      </c>
      <c r="AX2086" s="12" t="s">
        <v>73</v>
      </c>
      <c r="AY2086" s="153" t="s">
        <v>199</v>
      </c>
    </row>
    <row r="2087" spans="2:51" s="12" customFormat="1" ht="12">
      <c r="B2087" s="151"/>
      <c r="D2087" s="152" t="s">
        <v>207</v>
      </c>
      <c r="E2087" s="153" t="s">
        <v>1</v>
      </c>
      <c r="F2087" s="154" t="s">
        <v>616</v>
      </c>
      <c r="H2087" s="155">
        <v>-1.8</v>
      </c>
      <c r="I2087" s="156"/>
      <c r="L2087" s="151"/>
      <c r="M2087" s="157"/>
      <c r="T2087" s="158"/>
      <c r="AT2087" s="153" t="s">
        <v>207</v>
      </c>
      <c r="AU2087" s="153" t="s">
        <v>86</v>
      </c>
      <c r="AV2087" s="12" t="s">
        <v>86</v>
      </c>
      <c r="AW2087" s="12" t="s">
        <v>30</v>
      </c>
      <c r="AX2087" s="12" t="s">
        <v>73</v>
      </c>
      <c r="AY2087" s="153" t="s">
        <v>199</v>
      </c>
    </row>
    <row r="2088" spans="2:51" s="15" customFormat="1" ht="12">
      <c r="B2088" s="184"/>
      <c r="D2088" s="152" t="s">
        <v>207</v>
      </c>
      <c r="E2088" s="185" t="s">
        <v>1</v>
      </c>
      <c r="F2088" s="186" t="s">
        <v>2725</v>
      </c>
      <c r="H2088" s="185" t="s">
        <v>1</v>
      </c>
      <c r="I2088" s="187"/>
      <c r="L2088" s="184"/>
      <c r="M2088" s="188"/>
      <c r="T2088" s="189"/>
      <c r="AT2088" s="185" t="s">
        <v>207</v>
      </c>
      <c r="AU2088" s="185" t="s">
        <v>86</v>
      </c>
      <c r="AV2088" s="15" t="s">
        <v>80</v>
      </c>
      <c r="AW2088" s="15" t="s">
        <v>30</v>
      </c>
      <c r="AX2088" s="15" t="s">
        <v>73</v>
      </c>
      <c r="AY2088" s="185" t="s">
        <v>199</v>
      </c>
    </row>
    <row r="2089" spans="2:51" s="12" customFormat="1" ht="12">
      <c r="B2089" s="151"/>
      <c r="D2089" s="152" t="s">
        <v>207</v>
      </c>
      <c r="E2089" s="153" t="s">
        <v>1</v>
      </c>
      <c r="F2089" s="154" t="s">
        <v>2805</v>
      </c>
      <c r="H2089" s="155">
        <v>28.033999999999999</v>
      </c>
      <c r="I2089" s="156"/>
      <c r="L2089" s="151"/>
      <c r="M2089" s="157"/>
      <c r="T2089" s="158"/>
      <c r="AT2089" s="153" t="s">
        <v>207</v>
      </c>
      <c r="AU2089" s="153" t="s">
        <v>86</v>
      </c>
      <c r="AV2089" s="12" t="s">
        <v>86</v>
      </c>
      <c r="AW2089" s="12" t="s">
        <v>30</v>
      </c>
      <c r="AX2089" s="12" t="s">
        <v>73</v>
      </c>
      <c r="AY2089" s="153" t="s">
        <v>199</v>
      </c>
    </row>
    <row r="2090" spans="2:51" s="12" customFormat="1" ht="12">
      <c r="B2090" s="151"/>
      <c r="D2090" s="152" t="s">
        <v>207</v>
      </c>
      <c r="E2090" s="153" t="s">
        <v>1</v>
      </c>
      <c r="F2090" s="154" t="s">
        <v>616</v>
      </c>
      <c r="H2090" s="155">
        <v>-1.8</v>
      </c>
      <c r="I2090" s="156"/>
      <c r="L2090" s="151"/>
      <c r="M2090" s="157"/>
      <c r="T2090" s="158"/>
      <c r="AT2090" s="153" t="s">
        <v>207</v>
      </c>
      <c r="AU2090" s="153" t="s">
        <v>86</v>
      </c>
      <c r="AV2090" s="12" t="s">
        <v>86</v>
      </c>
      <c r="AW2090" s="12" t="s">
        <v>30</v>
      </c>
      <c r="AX2090" s="12" t="s">
        <v>73</v>
      </c>
      <c r="AY2090" s="153" t="s">
        <v>199</v>
      </c>
    </row>
    <row r="2091" spans="2:51" s="15" customFormat="1" ht="12">
      <c r="B2091" s="184"/>
      <c r="D2091" s="152" t="s">
        <v>207</v>
      </c>
      <c r="E2091" s="185" t="s">
        <v>1</v>
      </c>
      <c r="F2091" s="186" t="s">
        <v>2726</v>
      </c>
      <c r="H2091" s="185" t="s">
        <v>1</v>
      </c>
      <c r="I2091" s="187"/>
      <c r="L2091" s="184"/>
      <c r="M2091" s="188"/>
      <c r="T2091" s="189"/>
      <c r="AT2091" s="185" t="s">
        <v>207</v>
      </c>
      <c r="AU2091" s="185" t="s">
        <v>86</v>
      </c>
      <c r="AV2091" s="15" t="s">
        <v>80</v>
      </c>
      <c r="AW2091" s="15" t="s">
        <v>30</v>
      </c>
      <c r="AX2091" s="15" t="s">
        <v>73</v>
      </c>
      <c r="AY2091" s="185" t="s">
        <v>199</v>
      </c>
    </row>
    <row r="2092" spans="2:51" s="12" customFormat="1" ht="12">
      <c r="B2092" s="151"/>
      <c r="D2092" s="152" t="s">
        <v>207</v>
      </c>
      <c r="E2092" s="153" t="s">
        <v>1</v>
      </c>
      <c r="F2092" s="154" t="s">
        <v>2806</v>
      </c>
      <c r="H2092" s="155">
        <v>30.359000000000002</v>
      </c>
      <c r="I2092" s="156"/>
      <c r="L2092" s="151"/>
      <c r="M2092" s="157"/>
      <c r="T2092" s="158"/>
      <c r="AT2092" s="153" t="s">
        <v>207</v>
      </c>
      <c r="AU2092" s="153" t="s">
        <v>86</v>
      </c>
      <c r="AV2092" s="12" t="s">
        <v>86</v>
      </c>
      <c r="AW2092" s="12" t="s">
        <v>30</v>
      </c>
      <c r="AX2092" s="12" t="s">
        <v>73</v>
      </c>
      <c r="AY2092" s="153" t="s">
        <v>199</v>
      </c>
    </row>
    <row r="2093" spans="2:51" s="12" customFormat="1" ht="12">
      <c r="B2093" s="151"/>
      <c r="D2093" s="152" t="s">
        <v>207</v>
      </c>
      <c r="E2093" s="153" t="s">
        <v>1</v>
      </c>
      <c r="F2093" s="154" t="s">
        <v>616</v>
      </c>
      <c r="H2093" s="155">
        <v>-1.8</v>
      </c>
      <c r="I2093" s="156"/>
      <c r="L2093" s="151"/>
      <c r="M2093" s="157"/>
      <c r="T2093" s="158"/>
      <c r="AT2093" s="153" t="s">
        <v>207</v>
      </c>
      <c r="AU2093" s="153" t="s">
        <v>86</v>
      </c>
      <c r="AV2093" s="12" t="s">
        <v>86</v>
      </c>
      <c r="AW2093" s="12" t="s">
        <v>30</v>
      </c>
      <c r="AX2093" s="12" t="s">
        <v>73</v>
      </c>
      <c r="AY2093" s="153" t="s">
        <v>199</v>
      </c>
    </row>
    <row r="2094" spans="2:51" s="15" customFormat="1" ht="12">
      <c r="B2094" s="184"/>
      <c r="D2094" s="152" t="s">
        <v>207</v>
      </c>
      <c r="E2094" s="185" t="s">
        <v>1</v>
      </c>
      <c r="F2094" s="186" t="s">
        <v>2728</v>
      </c>
      <c r="H2094" s="185" t="s">
        <v>1</v>
      </c>
      <c r="I2094" s="187"/>
      <c r="L2094" s="184"/>
      <c r="M2094" s="188"/>
      <c r="T2094" s="189"/>
      <c r="AT2094" s="185" t="s">
        <v>207</v>
      </c>
      <c r="AU2094" s="185" t="s">
        <v>86</v>
      </c>
      <c r="AV2094" s="15" t="s">
        <v>80</v>
      </c>
      <c r="AW2094" s="15" t="s">
        <v>30</v>
      </c>
      <c r="AX2094" s="15" t="s">
        <v>73</v>
      </c>
      <c r="AY2094" s="185" t="s">
        <v>199</v>
      </c>
    </row>
    <row r="2095" spans="2:51" s="12" customFormat="1" ht="12">
      <c r="B2095" s="151"/>
      <c r="D2095" s="152" t="s">
        <v>207</v>
      </c>
      <c r="E2095" s="153" t="s">
        <v>1</v>
      </c>
      <c r="F2095" s="154" t="s">
        <v>2831</v>
      </c>
      <c r="H2095" s="155">
        <v>17.777999999999999</v>
      </c>
      <c r="I2095" s="156"/>
      <c r="L2095" s="151"/>
      <c r="M2095" s="157"/>
      <c r="T2095" s="158"/>
      <c r="AT2095" s="153" t="s">
        <v>207</v>
      </c>
      <c r="AU2095" s="153" t="s">
        <v>86</v>
      </c>
      <c r="AV2095" s="12" t="s">
        <v>86</v>
      </c>
      <c r="AW2095" s="12" t="s">
        <v>30</v>
      </c>
      <c r="AX2095" s="12" t="s">
        <v>73</v>
      </c>
      <c r="AY2095" s="153" t="s">
        <v>199</v>
      </c>
    </row>
    <row r="2096" spans="2:51" s="12" customFormat="1" ht="12">
      <c r="B2096" s="151"/>
      <c r="D2096" s="152" t="s">
        <v>207</v>
      </c>
      <c r="E2096" s="153" t="s">
        <v>1</v>
      </c>
      <c r="F2096" s="154" t="s">
        <v>606</v>
      </c>
      <c r="H2096" s="155">
        <v>-1.4</v>
      </c>
      <c r="I2096" s="156"/>
      <c r="L2096" s="151"/>
      <c r="M2096" s="157"/>
      <c r="T2096" s="158"/>
      <c r="AT2096" s="153" t="s">
        <v>207</v>
      </c>
      <c r="AU2096" s="153" t="s">
        <v>86</v>
      </c>
      <c r="AV2096" s="12" t="s">
        <v>86</v>
      </c>
      <c r="AW2096" s="12" t="s">
        <v>30</v>
      </c>
      <c r="AX2096" s="12" t="s">
        <v>73</v>
      </c>
      <c r="AY2096" s="153" t="s">
        <v>199</v>
      </c>
    </row>
    <row r="2097" spans="2:65" s="15" customFormat="1" ht="12">
      <c r="B2097" s="184"/>
      <c r="D2097" s="152" t="s">
        <v>207</v>
      </c>
      <c r="E2097" s="185" t="s">
        <v>1</v>
      </c>
      <c r="F2097" s="186" t="s">
        <v>2730</v>
      </c>
      <c r="H2097" s="185" t="s">
        <v>1</v>
      </c>
      <c r="I2097" s="187"/>
      <c r="L2097" s="184"/>
      <c r="M2097" s="188"/>
      <c r="T2097" s="189"/>
      <c r="AT2097" s="185" t="s">
        <v>207</v>
      </c>
      <c r="AU2097" s="185" t="s">
        <v>86</v>
      </c>
      <c r="AV2097" s="15" t="s">
        <v>80</v>
      </c>
      <c r="AW2097" s="15" t="s">
        <v>30</v>
      </c>
      <c r="AX2097" s="15" t="s">
        <v>73</v>
      </c>
      <c r="AY2097" s="185" t="s">
        <v>199</v>
      </c>
    </row>
    <row r="2098" spans="2:65" s="12" customFormat="1" ht="12">
      <c r="B2098" s="151"/>
      <c r="D2098" s="152" t="s">
        <v>207</v>
      </c>
      <c r="E2098" s="153" t="s">
        <v>1</v>
      </c>
      <c r="F2098" s="154" t="s">
        <v>2832</v>
      </c>
      <c r="H2098" s="155">
        <v>18.734999999999999</v>
      </c>
      <c r="I2098" s="156"/>
      <c r="L2098" s="151"/>
      <c r="M2098" s="157"/>
      <c r="T2098" s="158"/>
      <c r="AT2098" s="153" t="s">
        <v>207</v>
      </c>
      <c r="AU2098" s="153" t="s">
        <v>86</v>
      </c>
      <c r="AV2098" s="12" t="s">
        <v>86</v>
      </c>
      <c r="AW2098" s="12" t="s">
        <v>30</v>
      </c>
      <c r="AX2098" s="12" t="s">
        <v>73</v>
      </c>
      <c r="AY2098" s="153" t="s">
        <v>199</v>
      </c>
    </row>
    <row r="2099" spans="2:65" s="12" customFormat="1" ht="12">
      <c r="B2099" s="151"/>
      <c r="D2099" s="152" t="s">
        <v>207</v>
      </c>
      <c r="E2099" s="153" t="s">
        <v>1</v>
      </c>
      <c r="F2099" s="154" t="s">
        <v>606</v>
      </c>
      <c r="H2099" s="155">
        <v>-1.4</v>
      </c>
      <c r="I2099" s="156"/>
      <c r="L2099" s="151"/>
      <c r="M2099" s="157"/>
      <c r="T2099" s="158"/>
      <c r="AT2099" s="153" t="s">
        <v>207</v>
      </c>
      <c r="AU2099" s="153" t="s">
        <v>86</v>
      </c>
      <c r="AV2099" s="12" t="s">
        <v>86</v>
      </c>
      <c r="AW2099" s="12" t="s">
        <v>30</v>
      </c>
      <c r="AX2099" s="12" t="s">
        <v>73</v>
      </c>
      <c r="AY2099" s="153" t="s">
        <v>199</v>
      </c>
    </row>
    <row r="2100" spans="2:65" s="13" customFormat="1" ht="12">
      <c r="B2100" s="159"/>
      <c r="D2100" s="152" t="s">
        <v>207</v>
      </c>
      <c r="E2100" s="160" t="s">
        <v>1</v>
      </c>
      <c r="F2100" s="161" t="s">
        <v>209</v>
      </c>
      <c r="H2100" s="162">
        <v>245.45400000000001</v>
      </c>
      <c r="I2100" s="163"/>
      <c r="L2100" s="159"/>
      <c r="M2100" s="164"/>
      <c r="T2100" s="165"/>
      <c r="AT2100" s="160" t="s">
        <v>207</v>
      </c>
      <c r="AU2100" s="160" t="s">
        <v>86</v>
      </c>
      <c r="AV2100" s="13" t="s">
        <v>205</v>
      </c>
      <c r="AW2100" s="13" t="s">
        <v>30</v>
      </c>
      <c r="AX2100" s="13" t="s">
        <v>80</v>
      </c>
      <c r="AY2100" s="160" t="s">
        <v>199</v>
      </c>
    </row>
    <row r="2101" spans="2:65" s="12" customFormat="1" ht="12">
      <c r="B2101" s="151"/>
      <c r="D2101" s="152" t="s">
        <v>207</v>
      </c>
      <c r="E2101" s="153" t="s">
        <v>1</v>
      </c>
      <c r="F2101" s="154" t="s">
        <v>401</v>
      </c>
      <c r="H2101" s="155">
        <v>35</v>
      </c>
      <c r="I2101" s="156"/>
      <c r="L2101" s="151"/>
      <c r="M2101" s="157"/>
      <c r="T2101" s="158"/>
      <c r="AT2101" s="153" t="s">
        <v>207</v>
      </c>
      <c r="AU2101" s="153" t="s">
        <v>86</v>
      </c>
      <c r="AV2101" s="12" t="s">
        <v>86</v>
      </c>
      <c r="AW2101" s="12" t="s">
        <v>30</v>
      </c>
      <c r="AX2101" s="12" t="s">
        <v>73</v>
      </c>
      <c r="AY2101" s="153" t="s">
        <v>199</v>
      </c>
    </row>
    <row r="2102" spans="2:65" s="1" customFormat="1" ht="33" customHeight="1">
      <c r="B2102" s="32"/>
      <c r="C2102" s="137" t="s">
        <v>2807</v>
      </c>
      <c r="D2102" s="137" t="s">
        <v>201</v>
      </c>
      <c r="E2102" s="138" t="s">
        <v>2834</v>
      </c>
      <c r="F2102" s="139" t="s">
        <v>2835</v>
      </c>
      <c r="G2102" s="140" t="s">
        <v>204</v>
      </c>
      <c r="H2102" s="141">
        <v>245.45400000000001</v>
      </c>
      <c r="I2102" s="142"/>
      <c r="J2102" s="143">
        <f>ROUND(I2102*H2102,2)</f>
        <v>0</v>
      </c>
      <c r="K2102" s="144"/>
      <c r="L2102" s="32"/>
      <c r="M2102" s="145" t="s">
        <v>1</v>
      </c>
      <c r="N2102" s="146" t="s">
        <v>39</v>
      </c>
      <c r="P2102" s="147">
        <f>O2102*H2102</f>
        <v>0</v>
      </c>
      <c r="Q2102" s="147">
        <v>9.0900000000000009E-3</v>
      </c>
      <c r="R2102" s="147">
        <f>Q2102*H2102</f>
        <v>2.2311768600000002</v>
      </c>
      <c r="S2102" s="147">
        <v>0</v>
      </c>
      <c r="T2102" s="148">
        <f>S2102*H2102</f>
        <v>0</v>
      </c>
      <c r="AR2102" s="149" t="s">
        <v>298</v>
      </c>
      <c r="AT2102" s="149" t="s">
        <v>201</v>
      </c>
      <c r="AU2102" s="149" t="s">
        <v>86</v>
      </c>
      <c r="AY2102" s="17" t="s">
        <v>199</v>
      </c>
      <c r="BE2102" s="150">
        <f>IF(N2102="základní",J2102,0)</f>
        <v>0</v>
      </c>
      <c r="BF2102" s="150">
        <f>IF(N2102="snížená",J2102,0)</f>
        <v>0</v>
      </c>
      <c r="BG2102" s="150">
        <f>IF(N2102="zákl. přenesená",J2102,0)</f>
        <v>0</v>
      </c>
      <c r="BH2102" s="150">
        <f>IF(N2102="sníž. přenesená",J2102,0)</f>
        <v>0</v>
      </c>
      <c r="BI2102" s="150">
        <f>IF(N2102="nulová",J2102,0)</f>
        <v>0</v>
      </c>
      <c r="BJ2102" s="17" t="s">
        <v>86</v>
      </c>
      <c r="BK2102" s="150">
        <f>ROUND(I2102*H2102,2)</f>
        <v>0</v>
      </c>
      <c r="BL2102" s="17" t="s">
        <v>298</v>
      </c>
      <c r="BM2102" s="149" t="s">
        <v>3900</v>
      </c>
    </row>
    <row r="2103" spans="2:65" s="15" customFormat="1" ht="12">
      <c r="B2103" s="184"/>
      <c r="D2103" s="152" t="s">
        <v>207</v>
      </c>
      <c r="E2103" s="185" t="s">
        <v>1</v>
      </c>
      <c r="F2103" s="186" t="s">
        <v>2829</v>
      </c>
      <c r="H2103" s="185" t="s">
        <v>1</v>
      </c>
      <c r="I2103" s="187"/>
      <c r="L2103" s="184"/>
      <c r="M2103" s="188"/>
      <c r="T2103" s="189"/>
      <c r="AT2103" s="185" t="s">
        <v>207</v>
      </c>
      <c r="AU2103" s="185" t="s">
        <v>86</v>
      </c>
      <c r="AV2103" s="15" t="s">
        <v>80</v>
      </c>
      <c r="AW2103" s="15" t="s">
        <v>30</v>
      </c>
      <c r="AX2103" s="15" t="s">
        <v>73</v>
      </c>
      <c r="AY2103" s="185" t="s">
        <v>199</v>
      </c>
    </row>
    <row r="2104" spans="2:65" s="12" customFormat="1" ht="12">
      <c r="B2104" s="151"/>
      <c r="D2104" s="152" t="s">
        <v>207</v>
      </c>
      <c r="E2104" s="153" t="s">
        <v>1</v>
      </c>
      <c r="F2104" s="154" t="s">
        <v>2830</v>
      </c>
      <c r="H2104" s="155">
        <v>38.728000000000002</v>
      </c>
      <c r="I2104" s="156"/>
      <c r="L2104" s="151"/>
      <c r="M2104" s="157"/>
      <c r="T2104" s="158"/>
      <c r="AT2104" s="153" t="s">
        <v>207</v>
      </c>
      <c r="AU2104" s="153" t="s">
        <v>86</v>
      </c>
      <c r="AV2104" s="12" t="s">
        <v>86</v>
      </c>
      <c r="AW2104" s="12" t="s">
        <v>30</v>
      </c>
      <c r="AX2104" s="12" t="s">
        <v>73</v>
      </c>
      <c r="AY2104" s="153" t="s">
        <v>199</v>
      </c>
    </row>
    <row r="2105" spans="2:65" s="12" customFormat="1" ht="12">
      <c r="B2105" s="151"/>
      <c r="D2105" s="152" t="s">
        <v>207</v>
      </c>
      <c r="E2105" s="153" t="s">
        <v>1</v>
      </c>
      <c r="F2105" s="154" t="s">
        <v>604</v>
      </c>
      <c r="H2105" s="155">
        <v>-2</v>
      </c>
      <c r="I2105" s="156"/>
      <c r="L2105" s="151"/>
      <c r="M2105" s="157"/>
      <c r="T2105" s="158"/>
      <c r="AT2105" s="153" t="s">
        <v>207</v>
      </c>
      <c r="AU2105" s="153" t="s">
        <v>86</v>
      </c>
      <c r="AV2105" s="12" t="s">
        <v>86</v>
      </c>
      <c r="AW2105" s="12" t="s">
        <v>30</v>
      </c>
      <c r="AX2105" s="12" t="s">
        <v>73</v>
      </c>
      <c r="AY2105" s="153" t="s">
        <v>199</v>
      </c>
    </row>
    <row r="2106" spans="2:65" s="15" customFormat="1" ht="12">
      <c r="B2106" s="184"/>
      <c r="D2106" s="152" t="s">
        <v>207</v>
      </c>
      <c r="E2106" s="185" t="s">
        <v>1</v>
      </c>
      <c r="F2106" s="186" t="s">
        <v>2803</v>
      </c>
      <c r="H2106" s="185" t="s">
        <v>1</v>
      </c>
      <c r="I2106" s="187"/>
      <c r="L2106" s="184"/>
      <c r="M2106" s="188"/>
      <c r="T2106" s="189"/>
      <c r="AT2106" s="185" t="s">
        <v>207</v>
      </c>
      <c r="AU2106" s="185" t="s">
        <v>86</v>
      </c>
      <c r="AV2106" s="15" t="s">
        <v>80</v>
      </c>
      <c r="AW2106" s="15" t="s">
        <v>30</v>
      </c>
      <c r="AX2106" s="15" t="s">
        <v>73</v>
      </c>
      <c r="AY2106" s="185" t="s">
        <v>199</v>
      </c>
    </row>
    <row r="2107" spans="2:65" s="12" customFormat="1" ht="12">
      <c r="B2107" s="151"/>
      <c r="D2107" s="152" t="s">
        <v>207</v>
      </c>
      <c r="E2107" s="153" t="s">
        <v>1</v>
      </c>
      <c r="F2107" s="154" t="s">
        <v>2804</v>
      </c>
      <c r="H2107" s="155">
        <v>16.684000000000001</v>
      </c>
      <c r="I2107" s="156"/>
      <c r="L2107" s="151"/>
      <c r="M2107" s="157"/>
      <c r="T2107" s="158"/>
      <c r="AT2107" s="153" t="s">
        <v>207</v>
      </c>
      <c r="AU2107" s="153" t="s">
        <v>86</v>
      </c>
      <c r="AV2107" s="12" t="s">
        <v>86</v>
      </c>
      <c r="AW2107" s="12" t="s">
        <v>30</v>
      </c>
      <c r="AX2107" s="12" t="s">
        <v>73</v>
      </c>
      <c r="AY2107" s="153" t="s">
        <v>199</v>
      </c>
    </row>
    <row r="2108" spans="2:65" s="12" customFormat="1" ht="12">
      <c r="B2108" s="151"/>
      <c r="D2108" s="152" t="s">
        <v>207</v>
      </c>
      <c r="E2108" s="153" t="s">
        <v>1</v>
      </c>
      <c r="F2108" s="154" t="s">
        <v>606</v>
      </c>
      <c r="H2108" s="155">
        <v>-1.4</v>
      </c>
      <c r="I2108" s="156"/>
      <c r="L2108" s="151"/>
      <c r="M2108" s="157"/>
      <c r="T2108" s="158"/>
      <c r="AT2108" s="153" t="s">
        <v>207</v>
      </c>
      <c r="AU2108" s="153" t="s">
        <v>86</v>
      </c>
      <c r="AV2108" s="12" t="s">
        <v>86</v>
      </c>
      <c r="AW2108" s="12" t="s">
        <v>30</v>
      </c>
      <c r="AX2108" s="12" t="s">
        <v>73</v>
      </c>
      <c r="AY2108" s="153" t="s">
        <v>199</v>
      </c>
    </row>
    <row r="2109" spans="2:65" s="15" customFormat="1" ht="12">
      <c r="B2109" s="184"/>
      <c r="D2109" s="152" t="s">
        <v>207</v>
      </c>
      <c r="E2109" s="185" t="s">
        <v>1</v>
      </c>
      <c r="F2109" s="186" t="s">
        <v>2719</v>
      </c>
      <c r="H2109" s="185" t="s">
        <v>1</v>
      </c>
      <c r="I2109" s="187"/>
      <c r="L2109" s="184"/>
      <c r="M2109" s="188"/>
      <c r="T2109" s="189"/>
      <c r="AT2109" s="185" t="s">
        <v>207</v>
      </c>
      <c r="AU2109" s="185" t="s">
        <v>86</v>
      </c>
      <c r="AV2109" s="15" t="s">
        <v>80</v>
      </c>
      <c r="AW2109" s="15" t="s">
        <v>30</v>
      </c>
      <c r="AX2109" s="15" t="s">
        <v>73</v>
      </c>
      <c r="AY2109" s="185" t="s">
        <v>199</v>
      </c>
    </row>
    <row r="2110" spans="2:65" s="12" customFormat="1" ht="12">
      <c r="B2110" s="151"/>
      <c r="D2110" s="152" t="s">
        <v>207</v>
      </c>
      <c r="E2110" s="153" t="s">
        <v>1</v>
      </c>
      <c r="F2110" s="154" t="s">
        <v>2805</v>
      </c>
      <c r="H2110" s="155">
        <v>28.033999999999999</v>
      </c>
      <c r="I2110" s="156"/>
      <c r="L2110" s="151"/>
      <c r="M2110" s="157"/>
      <c r="T2110" s="158"/>
      <c r="AT2110" s="153" t="s">
        <v>207</v>
      </c>
      <c r="AU2110" s="153" t="s">
        <v>86</v>
      </c>
      <c r="AV2110" s="12" t="s">
        <v>86</v>
      </c>
      <c r="AW2110" s="12" t="s">
        <v>30</v>
      </c>
      <c r="AX2110" s="12" t="s">
        <v>73</v>
      </c>
      <c r="AY2110" s="153" t="s">
        <v>199</v>
      </c>
    </row>
    <row r="2111" spans="2:65" s="12" customFormat="1" ht="12">
      <c r="B2111" s="151"/>
      <c r="D2111" s="152" t="s">
        <v>207</v>
      </c>
      <c r="E2111" s="153" t="s">
        <v>1</v>
      </c>
      <c r="F2111" s="154" t="s">
        <v>616</v>
      </c>
      <c r="H2111" s="155">
        <v>-1.8</v>
      </c>
      <c r="I2111" s="156"/>
      <c r="L2111" s="151"/>
      <c r="M2111" s="157"/>
      <c r="T2111" s="158"/>
      <c r="AT2111" s="153" t="s">
        <v>207</v>
      </c>
      <c r="AU2111" s="153" t="s">
        <v>86</v>
      </c>
      <c r="AV2111" s="12" t="s">
        <v>86</v>
      </c>
      <c r="AW2111" s="12" t="s">
        <v>30</v>
      </c>
      <c r="AX2111" s="12" t="s">
        <v>73</v>
      </c>
      <c r="AY2111" s="153" t="s">
        <v>199</v>
      </c>
    </row>
    <row r="2112" spans="2:65" s="15" customFormat="1" ht="12">
      <c r="B2112" s="184"/>
      <c r="D2112" s="152" t="s">
        <v>207</v>
      </c>
      <c r="E2112" s="185" t="s">
        <v>1</v>
      </c>
      <c r="F2112" s="186" t="s">
        <v>2722</v>
      </c>
      <c r="H2112" s="185" t="s">
        <v>1</v>
      </c>
      <c r="I2112" s="187"/>
      <c r="L2112" s="184"/>
      <c r="M2112" s="188"/>
      <c r="T2112" s="189"/>
      <c r="AT2112" s="185" t="s">
        <v>207</v>
      </c>
      <c r="AU2112" s="185" t="s">
        <v>86</v>
      </c>
      <c r="AV2112" s="15" t="s">
        <v>80</v>
      </c>
      <c r="AW2112" s="15" t="s">
        <v>30</v>
      </c>
      <c r="AX2112" s="15" t="s">
        <v>73</v>
      </c>
      <c r="AY2112" s="185" t="s">
        <v>199</v>
      </c>
    </row>
    <row r="2113" spans="2:51" s="12" customFormat="1" ht="12">
      <c r="B2113" s="151"/>
      <c r="D2113" s="152" t="s">
        <v>207</v>
      </c>
      <c r="E2113" s="153" t="s">
        <v>1</v>
      </c>
      <c r="F2113" s="154" t="s">
        <v>2805</v>
      </c>
      <c r="H2113" s="155">
        <v>28.033999999999999</v>
      </c>
      <c r="I2113" s="156"/>
      <c r="L2113" s="151"/>
      <c r="M2113" s="157"/>
      <c r="T2113" s="158"/>
      <c r="AT2113" s="153" t="s">
        <v>207</v>
      </c>
      <c r="AU2113" s="153" t="s">
        <v>86</v>
      </c>
      <c r="AV2113" s="12" t="s">
        <v>86</v>
      </c>
      <c r="AW2113" s="12" t="s">
        <v>30</v>
      </c>
      <c r="AX2113" s="12" t="s">
        <v>73</v>
      </c>
      <c r="AY2113" s="153" t="s">
        <v>199</v>
      </c>
    </row>
    <row r="2114" spans="2:51" s="12" customFormat="1" ht="12">
      <c r="B2114" s="151"/>
      <c r="D2114" s="152" t="s">
        <v>207</v>
      </c>
      <c r="E2114" s="153" t="s">
        <v>1</v>
      </c>
      <c r="F2114" s="154" t="s">
        <v>616</v>
      </c>
      <c r="H2114" s="155">
        <v>-1.8</v>
      </c>
      <c r="I2114" s="156"/>
      <c r="L2114" s="151"/>
      <c r="M2114" s="157"/>
      <c r="T2114" s="158"/>
      <c r="AT2114" s="153" t="s">
        <v>207</v>
      </c>
      <c r="AU2114" s="153" t="s">
        <v>86</v>
      </c>
      <c r="AV2114" s="12" t="s">
        <v>86</v>
      </c>
      <c r="AW2114" s="12" t="s">
        <v>30</v>
      </c>
      <c r="AX2114" s="12" t="s">
        <v>73</v>
      </c>
      <c r="AY2114" s="153" t="s">
        <v>199</v>
      </c>
    </row>
    <row r="2115" spans="2:51" s="15" customFormat="1" ht="12">
      <c r="B2115" s="184"/>
      <c r="D2115" s="152" t="s">
        <v>207</v>
      </c>
      <c r="E2115" s="185" t="s">
        <v>1</v>
      </c>
      <c r="F2115" s="186" t="s">
        <v>2723</v>
      </c>
      <c r="H2115" s="185" t="s">
        <v>1</v>
      </c>
      <c r="I2115" s="187"/>
      <c r="L2115" s="184"/>
      <c r="M2115" s="188"/>
      <c r="T2115" s="189"/>
      <c r="AT2115" s="185" t="s">
        <v>207</v>
      </c>
      <c r="AU2115" s="185" t="s">
        <v>86</v>
      </c>
      <c r="AV2115" s="15" t="s">
        <v>80</v>
      </c>
      <c r="AW2115" s="15" t="s">
        <v>30</v>
      </c>
      <c r="AX2115" s="15" t="s">
        <v>73</v>
      </c>
      <c r="AY2115" s="185" t="s">
        <v>199</v>
      </c>
    </row>
    <row r="2116" spans="2:51" s="12" customFormat="1" ht="12">
      <c r="B2116" s="151"/>
      <c r="D2116" s="152" t="s">
        <v>207</v>
      </c>
      <c r="E2116" s="153" t="s">
        <v>1</v>
      </c>
      <c r="F2116" s="154" t="s">
        <v>2805</v>
      </c>
      <c r="H2116" s="155">
        <v>28.033999999999999</v>
      </c>
      <c r="I2116" s="156"/>
      <c r="L2116" s="151"/>
      <c r="M2116" s="157"/>
      <c r="T2116" s="158"/>
      <c r="AT2116" s="153" t="s">
        <v>207</v>
      </c>
      <c r="AU2116" s="153" t="s">
        <v>86</v>
      </c>
      <c r="AV2116" s="12" t="s">
        <v>86</v>
      </c>
      <c r="AW2116" s="12" t="s">
        <v>30</v>
      </c>
      <c r="AX2116" s="12" t="s">
        <v>73</v>
      </c>
      <c r="AY2116" s="153" t="s">
        <v>199</v>
      </c>
    </row>
    <row r="2117" spans="2:51" s="12" customFormat="1" ht="12">
      <c r="B2117" s="151"/>
      <c r="D2117" s="152" t="s">
        <v>207</v>
      </c>
      <c r="E2117" s="153" t="s">
        <v>1</v>
      </c>
      <c r="F2117" s="154" t="s">
        <v>616</v>
      </c>
      <c r="H2117" s="155">
        <v>-1.8</v>
      </c>
      <c r="I2117" s="156"/>
      <c r="L2117" s="151"/>
      <c r="M2117" s="157"/>
      <c r="T2117" s="158"/>
      <c r="AT2117" s="153" t="s">
        <v>207</v>
      </c>
      <c r="AU2117" s="153" t="s">
        <v>86</v>
      </c>
      <c r="AV2117" s="12" t="s">
        <v>86</v>
      </c>
      <c r="AW2117" s="12" t="s">
        <v>30</v>
      </c>
      <c r="AX2117" s="12" t="s">
        <v>73</v>
      </c>
      <c r="AY2117" s="153" t="s">
        <v>199</v>
      </c>
    </row>
    <row r="2118" spans="2:51" s="15" customFormat="1" ht="12">
      <c r="B2118" s="184"/>
      <c r="D2118" s="152" t="s">
        <v>207</v>
      </c>
      <c r="E2118" s="185" t="s">
        <v>1</v>
      </c>
      <c r="F2118" s="186" t="s">
        <v>2724</v>
      </c>
      <c r="H2118" s="185" t="s">
        <v>1</v>
      </c>
      <c r="I2118" s="187"/>
      <c r="L2118" s="184"/>
      <c r="M2118" s="188"/>
      <c r="T2118" s="189"/>
      <c r="AT2118" s="185" t="s">
        <v>207</v>
      </c>
      <c r="AU2118" s="185" t="s">
        <v>86</v>
      </c>
      <c r="AV2118" s="15" t="s">
        <v>80</v>
      </c>
      <c r="AW2118" s="15" t="s">
        <v>30</v>
      </c>
      <c r="AX2118" s="15" t="s">
        <v>73</v>
      </c>
      <c r="AY2118" s="185" t="s">
        <v>199</v>
      </c>
    </row>
    <row r="2119" spans="2:51" s="12" customFormat="1" ht="12">
      <c r="B2119" s="151"/>
      <c r="D2119" s="152" t="s">
        <v>207</v>
      </c>
      <c r="E2119" s="153" t="s">
        <v>1</v>
      </c>
      <c r="F2119" s="154" t="s">
        <v>2805</v>
      </c>
      <c r="H2119" s="155">
        <v>28.033999999999999</v>
      </c>
      <c r="I2119" s="156"/>
      <c r="L2119" s="151"/>
      <c r="M2119" s="157"/>
      <c r="T2119" s="158"/>
      <c r="AT2119" s="153" t="s">
        <v>207</v>
      </c>
      <c r="AU2119" s="153" t="s">
        <v>86</v>
      </c>
      <c r="AV2119" s="12" t="s">
        <v>86</v>
      </c>
      <c r="AW2119" s="12" t="s">
        <v>30</v>
      </c>
      <c r="AX2119" s="12" t="s">
        <v>73</v>
      </c>
      <c r="AY2119" s="153" t="s">
        <v>199</v>
      </c>
    </row>
    <row r="2120" spans="2:51" s="12" customFormat="1" ht="12">
      <c r="B2120" s="151"/>
      <c r="D2120" s="152" t="s">
        <v>207</v>
      </c>
      <c r="E2120" s="153" t="s">
        <v>1</v>
      </c>
      <c r="F2120" s="154" t="s">
        <v>616</v>
      </c>
      <c r="H2120" s="155">
        <v>-1.8</v>
      </c>
      <c r="I2120" s="156"/>
      <c r="L2120" s="151"/>
      <c r="M2120" s="157"/>
      <c r="T2120" s="158"/>
      <c r="AT2120" s="153" t="s">
        <v>207</v>
      </c>
      <c r="AU2120" s="153" t="s">
        <v>86</v>
      </c>
      <c r="AV2120" s="12" t="s">
        <v>86</v>
      </c>
      <c r="AW2120" s="12" t="s">
        <v>30</v>
      </c>
      <c r="AX2120" s="12" t="s">
        <v>73</v>
      </c>
      <c r="AY2120" s="153" t="s">
        <v>199</v>
      </c>
    </row>
    <row r="2121" spans="2:51" s="15" customFormat="1" ht="12">
      <c r="B2121" s="184"/>
      <c r="D2121" s="152" t="s">
        <v>207</v>
      </c>
      <c r="E2121" s="185" t="s">
        <v>1</v>
      </c>
      <c r="F2121" s="186" t="s">
        <v>2725</v>
      </c>
      <c r="H2121" s="185" t="s">
        <v>1</v>
      </c>
      <c r="I2121" s="187"/>
      <c r="L2121" s="184"/>
      <c r="M2121" s="188"/>
      <c r="T2121" s="189"/>
      <c r="AT2121" s="185" t="s">
        <v>207</v>
      </c>
      <c r="AU2121" s="185" t="s">
        <v>86</v>
      </c>
      <c r="AV2121" s="15" t="s">
        <v>80</v>
      </c>
      <c r="AW2121" s="15" t="s">
        <v>30</v>
      </c>
      <c r="AX2121" s="15" t="s">
        <v>73</v>
      </c>
      <c r="AY2121" s="185" t="s">
        <v>199</v>
      </c>
    </row>
    <row r="2122" spans="2:51" s="12" customFormat="1" ht="12">
      <c r="B2122" s="151"/>
      <c r="D2122" s="152" t="s">
        <v>207</v>
      </c>
      <c r="E2122" s="153" t="s">
        <v>1</v>
      </c>
      <c r="F2122" s="154" t="s">
        <v>2805</v>
      </c>
      <c r="H2122" s="155">
        <v>28.033999999999999</v>
      </c>
      <c r="I2122" s="156"/>
      <c r="L2122" s="151"/>
      <c r="M2122" s="157"/>
      <c r="T2122" s="158"/>
      <c r="AT2122" s="153" t="s">
        <v>207</v>
      </c>
      <c r="AU2122" s="153" t="s">
        <v>86</v>
      </c>
      <c r="AV2122" s="12" t="s">
        <v>86</v>
      </c>
      <c r="AW2122" s="12" t="s">
        <v>30</v>
      </c>
      <c r="AX2122" s="12" t="s">
        <v>73</v>
      </c>
      <c r="AY2122" s="153" t="s">
        <v>199</v>
      </c>
    </row>
    <row r="2123" spans="2:51" s="12" customFormat="1" ht="12">
      <c r="B2123" s="151"/>
      <c r="D2123" s="152" t="s">
        <v>207</v>
      </c>
      <c r="E2123" s="153" t="s">
        <v>1</v>
      </c>
      <c r="F2123" s="154" t="s">
        <v>616</v>
      </c>
      <c r="H2123" s="155">
        <v>-1.8</v>
      </c>
      <c r="I2123" s="156"/>
      <c r="L2123" s="151"/>
      <c r="M2123" s="157"/>
      <c r="T2123" s="158"/>
      <c r="AT2123" s="153" t="s">
        <v>207</v>
      </c>
      <c r="AU2123" s="153" t="s">
        <v>86</v>
      </c>
      <c r="AV2123" s="12" t="s">
        <v>86</v>
      </c>
      <c r="AW2123" s="12" t="s">
        <v>30</v>
      </c>
      <c r="AX2123" s="12" t="s">
        <v>73</v>
      </c>
      <c r="AY2123" s="153" t="s">
        <v>199</v>
      </c>
    </row>
    <row r="2124" spans="2:51" s="15" customFormat="1" ht="12">
      <c r="B2124" s="184"/>
      <c r="D2124" s="152" t="s">
        <v>207</v>
      </c>
      <c r="E2124" s="185" t="s">
        <v>1</v>
      </c>
      <c r="F2124" s="186" t="s">
        <v>2726</v>
      </c>
      <c r="H2124" s="185" t="s">
        <v>1</v>
      </c>
      <c r="I2124" s="187"/>
      <c r="L2124" s="184"/>
      <c r="M2124" s="188"/>
      <c r="T2124" s="189"/>
      <c r="AT2124" s="185" t="s">
        <v>207</v>
      </c>
      <c r="AU2124" s="185" t="s">
        <v>86</v>
      </c>
      <c r="AV2124" s="15" t="s">
        <v>80</v>
      </c>
      <c r="AW2124" s="15" t="s">
        <v>30</v>
      </c>
      <c r="AX2124" s="15" t="s">
        <v>73</v>
      </c>
      <c r="AY2124" s="185" t="s">
        <v>199</v>
      </c>
    </row>
    <row r="2125" spans="2:51" s="12" customFormat="1" ht="12">
      <c r="B2125" s="151"/>
      <c r="D2125" s="152" t="s">
        <v>207</v>
      </c>
      <c r="E2125" s="153" t="s">
        <v>1</v>
      </c>
      <c r="F2125" s="154" t="s">
        <v>2806</v>
      </c>
      <c r="H2125" s="155">
        <v>30.359000000000002</v>
      </c>
      <c r="I2125" s="156"/>
      <c r="L2125" s="151"/>
      <c r="M2125" s="157"/>
      <c r="T2125" s="158"/>
      <c r="AT2125" s="153" t="s">
        <v>207</v>
      </c>
      <c r="AU2125" s="153" t="s">
        <v>86</v>
      </c>
      <c r="AV2125" s="12" t="s">
        <v>86</v>
      </c>
      <c r="AW2125" s="12" t="s">
        <v>30</v>
      </c>
      <c r="AX2125" s="12" t="s">
        <v>73</v>
      </c>
      <c r="AY2125" s="153" t="s">
        <v>199</v>
      </c>
    </row>
    <row r="2126" spans="2:51" s="12" customFormat="1" ht="12">
      <c r="B2126" s="151"/>
      <c r="D2126" s="152" t="s">
        <v>207</v>
      </c>
      <c r="E2126" s="153" t="s">
        <v>1</v>
      </c>
      <c r="F2126" s="154" t="s">
        <v>616</v>
      </c>
      <c r="H2126" s="155">
        <v>-1.8</v>
      </c>
      <c r="I2126" s="156"/>
      <c r="L2126" s="151"/>
      <c r="M2126" s="157"/>
      <c r="T2126" s="158"/>
      <c r="AT2126" s="153" t="s">
        <v>207</v>
      </c>
      <c r="AU2126" s="153" t="s">
        <v>86</v>
      </c>
      <c r="AV2126" s="12" t="s">
        <v>86</v>
      </c>
      <c r="AW2126" s="12" t="s">
        <v>30</v>
      </c>
      <c r="AX2126" s="12" t="s">
        <v>73</v>
      </c>
      <c r="AY2126" s="153" t="s">
        <v>199</v>
      </c>
    </row>
    <row r="2127" spans="2:51" s="15" customFormat="1" ht="12">
      <c r="B2127" s="184"/>
      <c r="D2127" s="152" t="s">
        <v>207</v>
      </c>
      <c r="E2127" s="185" t="s">
        <v>1</v>
      </c>
      <c r="F2127" s="186" t="s">
        <v>2728</v>
      </c>
      <c r="H2127" s="185" t="s">
        <v>1</v>
      </c>
      <c r="I2127" s="187"/>
      <c r="L2127" s="184"/>
      <c r="M2127" s="188"/>
      <c r="T2127" s="189"/>
      <c r="AT2127" s="185" t="s">
        <v>207</v>
      </c>
      <c r="AU2127" s="185" t="s">
        <v>86</v>
      </c>
      <c r="AV2127" s="15" t="s">
        <v>80</v>
      </c>
      <c r="AW2127" s="15" t="s">
        <v>30</v>
      </c>
      <c r="AX2127" s="15" t="s">
        <v>73</v>
      </c>
      <c r="AY2127" s="185" t="s">
        <v>199</v>
      </c>
    </row>
    <row r="2128" spans="2:51" s="12" customFormat="1" ht="12">
      <c r="B2128" s="151"/>
      <c r="D2128" s="152" t="s">
        <v>207</v>
      </c>
      <c r="E2128" s="153" t="s">
        <v>1</v>
      </c>
      <c r="F2128" s="154" t="s">
        <v>2831</v>
      </c>
      <c r="H2128" s="155">
        <v>17.777999999999999</v>
      </c>
      <c r="I2128" s="156"/>
      <c r="L2128" s="151"/>
      <c r="M2128" s="157"/>
      <c r="T2128" s="158"/>
      <c r="AT2128" s="153" t="s">
        <v>207</v>
      </c>
      <c r="AU2128" s="153" t="s">
        <v>86</v>
      </c>
      <c r="AV2128" s="12" t="s">
        <v>86</v>
      </c>
      <c r="AW2128" s="12" t="s">
        <v>30</v>
      </c>
      <c r="AX2128" s="12" t="s">
        <v>73</v>
      </c>
      <c r="AY2128" s="153" t="s">
        <v>199</v>
      </c>
    </row>
    <row r="2129" spans="2:65" s="12" customFormat="1" ht="12">
      <c r="B2129" s="151"/>
      <c r="D2129" s="152" t="s">
        <v>207</v>
      </c>
      <c r="E2129" s="153" t="s">
        <v>1</v>
      </c>
      <c r="F2129" s="154" t="s">
        <v>606</v>
      </c>
      <c r="H2129" s="155">
        <v>-1.4</v>
      </c>
      <c r="I2129" s="156"/>
      <c r="L2129" s="151"/>
      <c r="M2129" s="157"/>
      <c r="T2129" s="158"/>
      <c r="AT2129" s="153" t="s">
        <v>207</v>
      </c>
      <c r="AU2129" s="153" t="s">
        <v>86</v>
      </c>
      <c r="AV2129" s="12" t="s">
        <v>86</v>
      </c>
      <c r="AW2129" s="12" t="s">
        <v>30</v>
      </c>
      <c r="AX2129" s="12" t="s">
        <v>73</v>
      </c>
      <c r="AY2129" s="153" t="s">
        <v>199</v>
      </c>
    </row>
    <row r="2130" spans="2:65" s="15" customFormat="1" ht="12">
      <c r="B2130" s="184"/>
      <c r="D2130" s="152" t="s">
        <v>207</v>
      </c>
      <c r="E2130" s="185" t="s">
        <v>1</v>
      </c>
      <c r="F2130" s="186" t="s">
        <v>2730</v>
      </c>
      <c r="H2130" s="185" t="s">
        <v>1</v>
      </c>
      <c r="I2130" s="187"/>
      <c r="L2130" s="184"/>
      <c r="M2130" s="188"/>
      <c r="T2130" s="189"/>
      <c r="AT2130" s="185" t="s">
        <v>207</v>
      </c>
      <c r="AU2130" s="185" t="s">
        <v>86</v>
      </c>
      <c r="AV2130" s="15" t="s">
        <v>80</v>
      </c>
      <c r="AW2130" s="15" t="s">
        <v>30</v>
      </c>
      <c r="AX2130" s="15" t="s">
        <v>73</v>
      </c>
      <c r="AY2130" s="185" t="s">
        <v>199</v>
      </c>
    </row>
    <row r="2131" spans="2:65" s="12" customFormat="1" ht="12">
      <c r="B2131" s="151"/>
      <c r="D2131" s="152" t="s">
        <v>207</v>
      </c>
      <c r="E2131" s="153" t="s">
        <v>1</v>
      </c>
      <c r="F2131" s="154" t="s">
        <v>2832</v>
      </c>
      <c r="H2131" s="155">
        <v>18.734999999999999</v>
      </c>
      <c r="I2131" s="156"/>
      <c r="L2131" s="151"/>
      <c r="M2131" s="157"/>
      <c r="T2131" s="158"/>
      <c r="AT2131" s="153" t="s">
        <v>207</v>
      </c>
      <c r="AU2131" s="153" t="s">
        <v>86</v>
      </c>
      <c r="AV2131" s="12" t="s">
        <v>86</v>
      </c>
      <c r="AW2131" s="12" t="s">
        <v>30</v>
      </c>
      <c r="AX2131" s="12" t="s">
        <v>73</v>
      </c>
      <c r="AY2131" s="153" t="s">
        <v>199</v>
      </c>
    </row>
    <row r="2132" spans="2:65" s="12" customFormat="1" ht="12">
      <c r="B2132" s="151"/>
      <c r="D2132" s="152" t="s">
        <v>207</v>
      </c>
      <c r="E2132" s="153" t="s">
        <v>1</v>
      </c>
      <c r="F2132" s="154" t="s">
        <v>606</v>
      </c>
      <c r="H2132" s="155">
        <v>-1.4</v>
      </c>
      <c r="I2132" s="156"/>
      <c r="L2132" s="151"/>
      <c r="M2132" s="157"/>
      <c r="T2132" s="158"/>
      <c r="AT2132" s="153" t="s">
        <v>207</v>
      </c>
      <c r="AU2132" s="153" t="s">
        <v>86</v>
      </c>
      <c r="AV2132" s="12" t="s">
        <v>86</v>
      </c>
      <c r="AW2132" s="12" t="s">
        <v>30</v>
      </c>
      <c r="AX2132" s="12" t="s">
        <v>73</v>
      </c>
      <c r="AY2132" s="153" t="s">
        <v>199</v>
      </c>
    </row>
    <row r="2133" spans="2:65" s="13" customFormat="1" ht="12">
      <c r="B2133" s="159"/>
      <c r="D2133" s="152" t="s">
        <v>207</v>
      </c>
      <c r="E2133" s="160" t="s">
        <v>1</v>
      </c>
      <c r="F2133" s="161" t="s">
        <v>209</v>
      </c>
      <c r="H2133" s="162">
        <v>245.45400000000001</v>
      </c>
      <c r="I2133" s="163"/>
      <c r="L2133" s="159"/>
      <c r="M2133" s="164"/>
      <c r="T2133" s="165"/>
      <c r="AT2133" s="160" t="s">
        <v>207</v>
      </c>
      <c r="AU2133" s="160" t="s">
        <v>86</v>
      </c>
      <c r="AV2133" s="13" t="s">
        <v>205</v>
      </c>
      <c r="AW2133" s="13" t="s">
        <v>30</v>
      </c>
      <c r="AX2133" s="13" t="s">
        <v>80</v>
      </c>
      <c r="AY2133" s="160" t="s">
        <v>199</v>
      </c>
    </row>
    <row r="2134" spans="2:65" s="12" customFormat="1" ht="12">
      <c r="B2134" s="151"/>
      <c r="D2134" s="152" t="s">
        <v>207</v>
      </c>
      <c r="E2134" s="153" t="s">
        <v>1</v>
      </c>
      <c r="F2134" s="154" t="s">
        <v>401</v>
      </c>
      <c r="H2134" s="155">
        <v>35</v>
      </c>
      <c r="I2134" s="156"/>
      <c r="L2134" s="151"/>
      <c r="M2134" s="157"/>
      <c r="T2134" s="158"/>
      <c r="AT2134" s="153" t="s">
        <v>207</v>
      </c>
      <c r="AU2134" s="153" t="s">
        <v>86</v>
      </c>
      <c r="AV2134" s="12" t="s">
        <v>86</v>
      </c>
      <c r="AW2134" s="12" t="s">
        <v>30</v>
      </c>
      <c r="AX2134" s="12" t="s">
        <v>73</v>
      </c>
      <c r="AY2134" s="153" t="s">
        <v>199</v>
      </c>
    </row>
    <row r="2135" spans="2:65" s="1" customFormat="1" ht="24.25" customHeight="1">
      <c r="B2135" s="32"/>
      <c r="C2135" s="173" t="s">
        <v>2821</v>
      </c>
      <c r="D2135" s="173" t="s">
        <v>288</v>
      </c>
      <c r="E2135" s="174" t="s">
        <v>2838</v>
      </c>
      <c r="F2135" s="175" t="s">
        <v>2839</v>
      </c>
      <c r="G2135" s="176" t="s">
        <v>204</v>
      </c>
      <c r="H2135" s="177">
        <v>282.27199999999999</v>
      </c>
      <c r="I2135" s="178"/>
      <c r="J2135" s="179">
        <f>ROUND(I2135*H2135,2)</f>
        <v>0</v>
      </c>
      <c r="K2135" s="180"/>
      <c r="L2135" s="181"/>
      <c r="M2135" s="182" t="s">
        <v>1</v>
      </c>
      <c r="N2135" s="183" t="s">
        <v>39</v>
      </c>
      <c r="P2135" s="147">
        <f>O2135*H2135</f>
        <v>0</v>
      </c>
      <c r="Q2135" s="147">
        <v>1.465E-2</v>
      </c>
      <c r="R2135" s="147">
        <f>Q2135*H2135</f>
        <v>4.1352848</v>
      </c>
      <c r="S2135" s="147">
        <v>0</v>
      </c>
      <c r="T2135" s="148">
        <f>S2135*H2135</f>
        <v>0</v>
      </c>
      <c r="AR2135" s="149" t="s">
        <v>384</v>
      </c>
      <c r="AT2135" s="149" t="s">
        <v>288</v>
      </c>
      <c r="AU2135" s="149" t="s">
        <v>86</v>
      </c>
      <c r="AY2135" s="17" t="s">
        <v>199</v>
      </c>
      <c r="BE2135" s="150">
        <f>IF(N2135="základní",J2135,0)</f>
        <v>0</v>
      </c>
      <c r="BF2135" s="150">
        <f>IF(N2135="snížená",J2135,0)</f>
        <v>0</v>
      </c>
      <c r="BG2135" s="150">
        <f>IF(N2135="zákl. přenesená",J2135,0)</f>
        <v>0</v>
      </c>
      <c r="BH2135" s="150">
        <f>IF(N2135="sníž. přenesená",J2135,0)</f>
        <v>0</v>
      </c>
      <c r="BI2135" s="150">
        <f>IF(N2135="nulová",J2135,0)</f>
        <v>0</v>
      </c>
      <c r="BJ2135" s="17" t="s">
        <v>86</v>
      </c>
      <c r="BK2135" s="150">
        <f>ROUND(I2135*H2135,2)</f>
        <v>0</v>
      </c>
      <c r="BL2135" s="17" t="s">
        <v>298</v>
      </c>
      <c r="BM2135" s="149" t="s">
        <v>3901</v>
      </c>
    </row>
    <row r="2136" spans="2:65" s="12" customFormat="1" ht="24">
      <c r="B2136" s="151"/>
      <c r="D2136" s="152" t="s">
        <v>207</v>
      </c>
      <c r="E2136" s="153" t="s">
        <v>1</v>
      </c>
      <c r="F2136" s="154" t="s">
        <v>2841</v>
      </c>
      <c r="H2136" s="155">
        <v>282.27199999999999</v>
      </c>
      <c r="I2136" s="156"/>
      <c r="L2136" s="151"/>
      <c r="M2136" s="157"/>
      <c r="T2136" s="158"/>
      <c r="AT2136" s="153" t="s">
        <v>207</v>
      </c>
      <c r="AU2136" s="153" t="s">
        <v>86</v>
      </c>
      <c r="AV2136" s="12" t="s">
        <v>86</v>
      </c>
      <c r="AW2136" s="12" t="s">
        <v>30</v>
      </c>
      <c r="AX2136" s="12" t="s">
        <v>80</v>
      </c>
      <c r="AY2136" s="153" t="s">
        <v>199</v>
      </c>
    </row>
    <row r="2137" spans="2:65" s="1" customFormat="1" ht="24.25" customHeight="1">
      <c r="B2137" s="32"/>
      <c r="C2137" s="137" t="s">
        <v>2825</v>
      </c>
      <c r="D2137" s="137" t="s">
        <v>201</v>
      </c>
      <c r="E2137" s="138" t="s">
        <v>2843</v>
      </c>
      <c r="F2137" s="139" t="s">
        <v>2844</v>
      </c>
      <c r="G2137" s="140" t="s">
        <v>204</v>
      </c>
      <c r="H2137" s="141">
        <v>2</v>
      </c>
      <c r="I2137" s="142"/>
      <c r="J2137" s="143">
        <f>ROUND(I2137*H2137,2)</f>
        <v>0</v>
      </c>
      <c r="K2137" s="144"/>
      <c r="L2137" s="32"/>
      <c r="M2137" s="145" t="s">
        <v>1</v>
      </c>
      <c r="N2137" s="146" t="s">
        <v>39</v>
      </c>
      <c r="P2137" s="147">
        <f>O2137*H2137</f>
        <v>0</v>
      </c>
      <c r="Q2137" s="147">
        <v>6.3000000000000003E-4</v>
      </c>
      <c r="R2137" s="147">
        <f>Q2137*H2137</f>
        <v>1.2600000000000001E-3</v>
      </c>
      <c r="S2137" s="147">
        <v>0</v>
      </c>
      <c r="T2137" s="148">
        <f>S2137*H2137</f>
        <v>0</v>
      </c>
      <c r="AR2137" s="149" t="s">
        <v>298</v>
      </c>
      <c r="AT2137" s="149" t="s">
        <v>201</v>
      </c>
      <c r="AU2137" s="149" t="s">
        <v>86</v>
      </c>
      <c r="AY2137" s="17" t="s">
        <v>199</v>
      </c>
      <c r="BE2137" s="150">
        <f>IF(N2137="základní",J2137,0)</f>
        <v>0</v>
      </c>
      <c r="BF2137" s="150">
        <f>IF(N2137="snížená",J2137,0)</f>
        <v>0</v>
      </c>
      <c r="BG2137" s="150">
        <f>IF(N2137="zákl. přenesená",J2137,0)</f>
        <v>0</v>
      </c>
      <c r="BH2137" s="150">
        <f>IF(N2137="sníž. přenesená",J2137,0)</f>
        <v>0</v>
      </c>
      <c r="BI2137" s="150">
        <f>IF(N2137="nulová",J2137,0)</f>
        <v>0</v>
      </c>
      <c r="BJ2137" s="17" t="s">
        <v>86</v>
      </c>
      <c r="BK2137" s="150">
        <f>ROUND(I2137*H2137,2)</f>
        <v>0</v>
      </c>
      <c r="BL2137" s="17" t="s">
        <v>298</v>
      </c>
      <c r="BM2137" s="149" t="s">
        <v>3902</v>
      </c>
    </row>
    <row r="2138" spans="2:65" s="1" customFormat="1" ht="21.75" customHeight="1">
      <c r="B2138" s="32"/>
      <c r="C2138" s="173" t="s">
        <v>2833</v>
      </c>
      <c r="D2138" s="173" t="s">
        <v>288</v>
      </c>
      <c r="E2138" s="174" t="s">
        <v>2847</v>
      </c>
      <c r="F2138" s="175" t="s">
        <v>2848</v>
      </c>
      <c r="G2138" s="176" t="s">
        <v>296</v>
      </c>
      <c r="H2138" s="177">
        <v>2</v>
      </c>
      <c r="I2138" s="178"/>
      <c r="J2138" s="179">
        <f>ROUND(I2138*H2138,2)</f>
        <v>0</v>
      </c>
      <c r="K2138" s="180"/>
      <c r="L2138" s="181"/>
      <c r="M2138" s="182" t="s">
        <v>1</v>
      </c>
      <c r="N2138" s="183" t="s">
        <v>39</v>
      </c>
      <c r="P2138" s="147">
        <f>O2138*H2138</f>
        <v>0</v>
      </c>
      <c r="Q2138" s="147">
        <v>0</v>
      </c>
      <c r="R2138" s="147">
        <f>Q2138*H2138</f>
        <v>0</v>
      </c>
      <c r="S2138" s="147">
        <v>0</v>
      </c>
      <c r="T2138" s="148">
        <f>S2138*H2138</f>
        <v>0</v>
      </c>
      <c r="AR2138" s="149" t="s">
        <v>384</v>
      </c>
      <c r="AT2138" s="149" t="s">
        <v>288</v>
      </c>
      <c r="AU2138" s="149" t="s">
        <v>86</v>
      </c>
      <c r="AY2138" s="17" t="s">
        <v>199</v>
      </c>
      <c r="BE2138" s="150">
        <f>IF(N2138="základní",J2138,0)</f>
        <v>0</v>
      </c>
      <c r="BF2138" s="150">
        <f>IF(N2138="snížená",J2138,0)</f>
        <v>0</v>
      </c>
      <c r="BG2138" s="150">
        <f>IF(N2138="zákl. přenesená",J2138,0)</f>
        <v>0</v>
      </c>
      <c r="BH2138" s="150">
        <f>IF(N2138="sníž. přenesená",J2138,0)</f>
        <v>0</v>
      </c>
      <c r="BI2138" s="150">
        <f>IF(N2138="nulová",J2138,0)</f>
        <v>0</v>
      </c>
      <c r="BJ2138" s="17" t="s">
        <v>86</v>
      </c>
      <c r="BK2138" s="150">
        <f>ROUND(I2138*H2138,2)</f>
        <v>0</v>
      </c>
      <c r="BL2138" s="17" t="s">
        <v>298</v>
      </c>
      <c r="BM2138" s="149" t="s">
        <v>3903</v>
      </c>
    </row>
    <row r="2139" spans="2:65" s="1" customFormat="1" ht="24.25" customHeight="1">
      <c r="B2139" s="32"/>
      <c r="C2139" s="137" t="s">
        <v>2837</v>
      </c>
      <c r="D2139" s="137" t="s">
        <v>201</v>
      </c>
      <c r="E2139" s="138" t="s">
        <v>2851</v>
      </c>
      <c r="F2139" s="139" t="s">
        <v>2852</v>
      </c>
      <c r="G2139" s="140" t="s">
        <v>264</v>
      </c>
      <c r="H2139" s="141">
        <v>11.035</v>
      </c>
      <c r="I2139" s="142"/>
      <c r="J2139" s="143">
        <f>ROUND(I2139*H2139,2)</f>
        <v>0</v>
      </c>
      <c r="K2139" s="144"/>
      <c r="L2139" s="32"/>
      <c r="M2139" s="145" t="s">
        <v>1</v>
      </c>
      <c r="N2139" s="146" t="s">
        <v>39</v>
      </c>
      <c r="P2139" s="147">
        <f>O2139*H2139</f>
        <v>0</v>
      </c>
      <c r="Q2139" s="147">
        <v>2.0000000000000001E-4</v>
      </c>
      <c r="R2139" s="147">
        <f>Q2139*H2139</f>
        <v>2.2070000000000002E-3</v>
      </c>
      <c r="S2139" s="147">
        <v>0</v>
      </c>
      <c r="T2139" s="148">
        <f>S2139*H2139</f>
        <v>0</v>
      </c>
      <c r="AR2139" s="149" t="s">
        <v>298</v>
      </c>
      <c r="AT2139" s="149" t="s">
        <v>201</v>
      </c>
      <c r="AU2139" s="149" t="s">
        <v>86</v>
      </c>
      <c r="AY2139" s="17" t="s">
        <v>199</v>
      </c>
      <c r="BE2139" s="150">
        <f>IF(N2139="základní",J2139,0)</f>
        <v>0</v>
      </c>
      <c r="BF2139" s="150">
        <f>IF(N2139="snížená",J2139,0)</f>
        <v>0</v>
      </c>
      <c r="BG2139" s="150">
        <f>IF(N2139="zákl. přenesená",J2139,0)</f>
        <v>0</v>
      </c>
      <c r="BH2139" s="150">
        <f>IF(N2139="sníž. přenesená",J2139,0)</f>
        <v>0</v>
      </c>
      <c r="BI2139" s="150">
        <f>IF(N2139="nulová",J2139,0)</f>
        <v>0</v>
      </c>
      <c r="BJ2139" s="17" t="s">
        <v>86</v>
      </c>
      <c r="BK2139" s="150">
        <f>ROUND(I2139*H2139,2)</f>
        <v>0</v>
      </c>
      <c r="BL2139" s="17" t="s">
        <v>298</v>
      </c>
      <c r="BM2139" s="149" t="s">
        <v>3904</v>
      </c>
    </row>
    <row r="2140" spans="2:65" s="12" customFormat="1" ht="12">
      <c r="B2140" s="151"/>
      <c r="D2140" s="152" t="s">
        <v>207</v>
      </c>
      <c r="E2140" s="153" t="s">
        <v>1</v>
      </c>
      <c r="F2140" s="154" t="s">
        <v>2854</v>
      </c>
      <c r="H2140" s="155">
        <v>2.7349999999999999</v>
      </c>
      <c r="I2140" s="156"/>
      <c r="L2140" s="151"/>
      <c r="M2140" s="157"/>
      <c r="T2140" s="158"/>
      <c r="AT2140" s="153" t="s">
        <v>207</v>
      </c>
      <c r="AU2140" s="153" t="s">
        <v>86</v>
      </c>
      <c r="AV2140" s="12" t="s">
        <v>86</v>
      </c>
      <c r="AW2140" s="12" t="s">
        <v>30</v>
      </c>
      <c r="AX2140" s="12" t="s">
        <v>73</v>
      </c>
      <c r="AY2140" s="153" t="s">
        <v>199</v>
      </c>
    </row>
    <row r="2141" spans="2:65" s="14" customFormat="1" ht="12">
      <c r="B2141" s="166"/>
      <c r="D2141" s="152" t="s">
        <v>207</v>
      </c>
      <c r="E2141" s="167" t="s">
        <v>1</v>
      </c>
      <c r="F2141" s="168" t="s">
        <v>2855</v>
      </c>
      <c r="H2141" s="169">
        <v>2.7349999999999999</v>
      </c>
      <c r="I2141" s="170"/>
      <c r="L2141" s="166"/>
      <c r="M2141" s="171"/>
      <c r="T2141" s="172"/>
      <c r="AT2141" s="167" t="s">
        <v>207</v>
      </c>
      <c r="AU2141" s="167" t="s">
        <v>86</v>
      </c>
      <c r="AV2141" s="14" t="s">
        <v>223</v>
      </c>
      <c r="AW2141" s="14" t="s">
        <v>30</v>
      </c>
      <c r="AX2141" s="14" t="s">
        <v>73</v>
      </c>
      <c r="AY2141" s="167" t="s">
        <v>199</v>
      </c>
    </row>
    <row r="2142" spans="2:65" s="12" customFormat="1" ht="12">
      <c r="B2142" s="151"/>
      <c r="D2142" s="152" t="s">
        <v>207</v>
      </c>
      <c r="E2142" s="153" t="s">
        <v>1</v>
      </c>
      <c r="F2142" s="154" t="s">
        <v>2856</v>
      </c>
      <c r="H2142" s="155">
        <v>1.2</v>
      </c>
      <c r="I2142" s="156"/>
      <c r="L2142" s="151"/>
      <c r="M2142" s="157"/>
      <c r="T2142" s="158"/>
      <c r="AT2142" s="153" t="s">
        <v>207</v>
      </c>
      <c r="AU2142" s="153" t="s">
        <v>86</v>
      </c>
      <c r="AV2142" s="12" t="s">
        <v>86</v>
      </c>
      <c r="AW2142" s="12" t="s">
        <v>30</v>
      </c>
      <c r="AX2142" s="12" t="s">
        <v>73</v>
      </c>
      <c r="AY2142" s="153" t="s">
        <v>199</v>
      </c>
    </row>
    <row r="2143" spans="2:65" s="12" customFormat="1" ht="12">
      <c r="B2143" s="151"/>
      <c r="D2143" s="152" t="s">
        <v>207</v>
      </c>
      <c r="E2143" s="153" t="s">
        <v>1</v>
      </c>
      <c r="F2143" s="154" t="s">
        <v>2857</v>
      </c>
      <c r="H2143" s="155">
        <v>1.2</v>
      </c>
      <c r="I2143" s="156"/>
      <c r="L2143" s="151"/>
      <c r="M2143" s="157"/>
      <c r="T2143" s="158"/>
      <c r="AT2143" s="153" t="s">
        <v>207</v>
      </c>
      <c r="AU2143" s="153" t="s">
        <v>86</v>
      </c>
      <c r="AV2143" s="12" t="s">
        <v>86</v>
      </c>
      <c r="AW2143" s="12" t="s">
        <v>30</v>
      </c>
      <c r="AX2143" s="12" t="s">
        <v>73</v>
      </c>
      <c r="AY2143" s="153" t="s">
        <v>199</v>
      </c>
    </row>
    <row r="2144" spans="2:65" s="12" customFormat="1" ht="12">
      <c r="B2144" s="151"/>
      <c r="D2144" s="152" t="s">
        <v>207</v>
      </c>
      <c r="E2144" s="153" t="s">
        <v>1</v>
      </c>
      <c r="F2144" s="154" t="s">
        <v>2858</v>
      </c>
      <c r="H2144" s="155">
        <v>1.2</v>
      </c>
      <c r="I2144" s="156"/>
      <c r="L2144" s="151"/>
      <c r="M2144" s="157"/>
      <c r="T2144" s="158"/>
      <c r="AT2144" s="153" t="s">
        <v>207</v>
      </c>
      <c r="AU2144" s="153" t="s">
        <v>86</v>
      </c>
      <c r="AV2144" s="12" t="s">
        <v>86</v>
      </c>
      <c r="AW2144" s="12" t="s">
        <v>30</v>
      </c>
      <c r="AX2144" s="12" t="s">
        <v>73</v>
      </c>
      <c r="AY2144" s="153" t="s">
        <v>199</v>
      </c>
    </row>
    <row r="2145" spans="2:65" s="12" customFormat="1" ht="12">
      <c r="B2145" s="151"/>
      <c r="D2145" s="152" t="s">
        <v>207</v>
      </c>
      <c r="E2145" s="153" t="s">
        <v>1</v>
      </c>
      <c r="F2145" s="154" t="s">
        <v>2859</v>
      </c>
      <c r="H2145" s="155">
        <v>1.2</v>
      </c>
      <c r="I2145" s="156"/>
      <c r="L2145" s="151"/>
      <c r="M2145" s="157"/>
      <c r="T2145" s="158"/>
      <c r="AT2145" s="153" t="s">
        <v>207</v>
      </c>
      <c r="AU2145" s="153" t="s">
        <v>86</v>
      </c>
      <c r="AV2145" s="12" t="s">
        <v>86</v>
      </c>
      <c r="AW2145" s="12" t="s">
        <v>30</v>
      </c>
      <c r="AX2145" s="12" t="s">
        <v>73</v>
      </c>
      <c r="AY2145" s="153" t="s">
        <v>199</v>
      </c>
    </row>
    <row r="2146" spans="2:65" s="12" customFormat="1" ht="12">
      <c r="B2146" s="151"/>
      <c r="D2146" s="152" t="s">
        <v>207</v>
      </c>
      <c r="E2146" s="153" t="s">
        <v>1</v>
      </c>
      <c r="F2146" s="154" t="s">
        <v>2860</v>
      </c>
      <c r="H2146" s="155">
        <v>1.2</v>
      </c>
      <c r="I2146" s="156"/>
      <c r="L2146" s="151"/>
      <c r="M2146" s="157"/>
      <c r="T2146" s="158"/>
      <c r="AT2146" s="153" t="s">
        <v>207</v>
      </c>
      <c r="AU2146" s="153" t="s">
        <v>86</v>
      </c>
      <c r="AV2146" s="12" t="s">
        <v>86</v>
      </c>
      <c r="AW2146" s="12" t="s">
        <v>30</v>
      </c>
      <c r="AX2146" s="12" t="s">
        <v>73</v>
      </c>
      <c r="AY2146" s="153" t="s">
        <v>199</v>
      </c>
    </row>
    <row r="2147" spans="2:65" s="12" customFormat="1" ht="12">
      <c r="B2147" s="151"/>
      <c r="D2147" s="152" t="s">
        <v>207</v>
      </c>
      <c r="E2147" s="153" t="s">
        <v>1</v>
      </c>
      <c r="F2147" s="154" t="s">
        <v>2861</v>
      </c>
      <c r="H2147" s="155">
        <v>1.2</v>
      </c>
      <c r="I2147" s="156"/>
      <c r="L2147" s="151"/>
      <c r="M2147" s="157"/>
      <c r="T2147" s="158"/>
      <c r="AT2147" s="153" t="s">
        <v>207</v>
      </c>
      <c r="AU2147" s="153" t="s">
        <v>86</v>
      </c>
      <c r="AV2147" s="12" t="s">
        <v>86</v>
      </c>
      <c r="AW2147" s="12" t="s">
        <v>30</v>
      </c>
      <c r="AX2147" s="12" t="s">
        <v>73</v>
      </c>
      <c r="AY2147" s="153" t="s">
        <v>199</v>
      </c>
    </row>
    <row r="2148" spans="2:65" s="12" customFormat="1" ht="12">
      <c r="B2148" s="151"/>
      <c r="D2148" s="152" t="s">
        <v>207</v>
      </c>
      <c r="E2148" s="153" t="s">
        <v>1</v>
      </c>
      <c r="F2148" s="154" t="s">
        <v>2862</v>
      </c>
      <c r="H2148" s="155">
        <v>1.1000000000000001</v>
      </c>
      <c r="I2148" s="156"/>
      <c r="L2148" s="151"/>
      <c r="M2148" s="157"/>
      <c r="T2148" s="158"/>
      <c r="AT2148" s="153" t="s">
        <v>207</v>
      </c>
      <c r="AU2148" s="153" t="s">
        <v>86</v>
      </c>
      <c r="AV2148" s="12" t="s">
        <v>86</v>
      </c>
      <c r="AW2148" s="12" t="s">
        <v>30</v>
      </c>
      <c r="AX2148" s="12" t="s">
        <v>73</v>
      </c>
      <c r="AY2148" s="153" t="s">
        <v>199</v>
      </c>
    </row>
    <row r="2149" spans="2:65" s="14" customFormat="1" ht="24">
      <c r="B2149" s="166"/>
      <c r="D2149" s="152" t="s">
        <v>207</v>
      </c>
      <c r="E2149" s="167" t="s">
        <v>1</v>
      </c>
      <c r="F2149" s="168" t="s">
        <v>2863</v>
      </c>
      <c r="H2149" s="169">
        <v>8.3000000000000007</v>
      </c>
      <c r="I2149" s="170"/>
      <c r="L2149" s="166"/>
      <c r="M2149" s="171"/>
      <c r="T2149" s="172"/>
      <c r="AT2149" s="167" t="s">
        <v>207</v>
      </c>
      <c r="AU2149" s="167" t="s">
        <v>86</v>
      </c>
      <c r="AV2149" s="14" t="s">
        <v>223</v>
      </c>
      <c r="AW2149" s="14" t="s">
        <v>30</v>
      </c>
      <c r="AX2149" s="14" t="s">
        <v>73</v>
      </c>
      <c r="AY2149" s="167" t="s">
        <v>199</v>
      </c>
    </row>
    <row r="2150" spans="2:65" s="13" customFormat="1" ht="12">
      <c r="B2150" s="159"/>
      <c r="D2150" s="152" t="s">
        <v>207</v>
      </c>
      <c r="E2150" s="160" t="s">
        <v>1</v>
      </c>
      <c r="F2150" s="161" t="s">
        <v>541</v>
      </c>
      <c r="H2150" s="162">
        <v>11.035</v>
      </c>
      <c r="I2150" s="163"/>
      <c r="L2150" s="159"/>
      <c r="M2150" s="164"/>
      <c r="T2150" s="165"/>
      <c r="AT2150" s="160" t="s">
        <v>207</v>
      </c>
      <c r="AU2150" s="160" t="s">
        <v>86</v>
      </c>
      <c r="AV2150" s="13" t="s">
        <v>205</v>
      </c>
      <c r="AW2150" s="13" t="s">
        <v>30</v>
      </c>
      <c r="AX2150" s="13" t="s">
        <v>80</v>
      </c>
      <c r="AY2150" s="160" t="s">
        <v>199</v>
      </c>
    </row>
    <row r="2151" spans="2:65" s="1" customFormat="1" ht="16.5" customHeight="1">
      <c r="B2151" s="32"/>
      <c r="C2151" s="173" t="s">
        <v>2842</v>
      </c>
      <c r="D2151" s="173" t="s">
        <v>288</v>
      </c>
      <c r="E2151" s="174" t="s">
        <v>2865</v>
      </c>
      <c r="F2151" s="175" t="s">
        <v>2866</v>
      </c>
      <c r="G2151" s="176" t="s">
        <v>264</v>
      </c>
      <c r="H2151" s="177">
        <v>13.242000000000001</v>
      </c>
      <c r="I2151" s="178"/>
      <c r="J2151" s="179">
        <f>ROUND(I2151*H2151,2)</f>
        <v>0</v>
      </c>
      <c r="K2151" s="180"/>
      <c r="L2151" s="181"/>
      <c r="M2151" s="182" t="s">
        <v>1</v>
      </c>
      <c r="N2151" s="183" t="s">
        <v>39</v>
      </c>
      <c r="P2151" s="147">
        <f>O2151*H2151</f>
        <v>0</v>
      </c>
      <c r="Q2151" s="147">
        <v>1.2E-4</v>
      </c>
      <c r="R2151" s="147">
        <f>Q2151*H2151</f>
        <v>1.5890400000000001E-3</v>
      </c>
      <c r="S2151" s="147">
        <v>0</v>
      </c>
      <c r="T2151" s="148">
        <f>S2151*H2151</f>
        <v>0</v>
      </c>
      <c r="AR2151" s="149" t="s">
        <v>384</v>
      </c>
      <c r="AT2151" s="149" t="s">
        <v>288</v>
      </c>
      <c r="AU2151" s="149" t="s">
        <v>86</v>
      </c>
      <c r="AY2151" s="17" t="s">
        <v>199</v>
      </c>
      <c r="BE2151" s="150">
        <f>IF(N2151="základní",J2151,0)</f>
        <v>0</v>
      </c>
      <c r="BF2151" s="150">
        <f>IF(N2151="snížená",J2151,0)</f>
        <v>0</v>
      </c>
      <c r="BG2151" s="150">
        <f>IF(N2151="zákl. přenesená",J2151,0)</f>
        <v>0</v>
      </c>
      <c r="BH2151" s="150">
        <f>IF(N2151="sníž. přenesená",J2151,0)</f>
        <v>0</v>
      </c>
      <c r="BI2151" s="150">
        <f>IF(N2151="nulová",J2151,0)</f>
        <v>0</v>
      </c>
      <c r="BJ2151" s="17" t="s">
        <v>86</v>
      </c>
      <c r="BK2151" s="150">
        <f>ROUND(I2151*H2151,2)</f>
        <v>0</v>
      </c>
      <c r="BL2151" s="17" t="s">
        <v>298</v>
      </c>
      <c r="BM2151" s="149" t="s">
        <v>3905</v>
      </c>
    </row>
    <row r="2152" spans="2:65" s="12" customFormat="1" ht="12">
      <c r="B2152" s="151"/>
      <c r="D2152" s="152" t="s">
        <v>207</v>
      </c>
      <c r="E2152" s="153" t="s">
        <v>1</v>
      </c>
      <c r="F2152" s="154" t="s">
        <v>2868</v>
      </c>
      <c r="H2152" s="155">
        <v>13.242000000000001</v>
      </c>
      <c r="I2152" s="156"/>
      <c r="L2152" s="151"/>
      <c r="M2152" s="157"/>
      <c r="T2152" s="158"/>
      <c r="AT2152" s="153" t="s">
        <v>207</v>
      </c>
      <c r="AU2152" s="153" t="s">
        <v>86</v>
      </c>
      <c r="AV2152" s="12" t="s">
        <v>86</v>
      </c>
      <c r="AW2152" s="12" t="s">
        <v>30</v>
      </c>
      <c r="AX2152" s="12" t="s">
        <v>73</v>
      </c>
      <c r="AY2152" s="153" t="s">
        <v>199</v>
      </c>
    </row>
    <row r="2153" spans="2:65" s="13" customFormat="1" ht="12">
      <c r="B2153" s="159"/>
      <c r="D2153" s="152" t="s">
        <v>207</v>
      </c>
      <c r="E2153" s="160" t="s">
        <v>1</v>
      </c>
      <c r="F2153" s="161" t="s">
        <v>209</v>
      </c>
      <c r="H2153" s="162">
        <v>13.242000000000001</v>
      </c>
      <c r="I2153" s="163"/>
      <c r="L2153" s="159"/>
      <c r="M2153" s="164"/>
      <c r="T2153" s="165"/>
      <c r="AT2153" s="160" t="s">
        <v>207</v>
      </c>
      <c r="AU2153" s="160" t="s">
        <v>86</v>
      </c>
      <c r="AV2153" s="13" t="s">
        <v>205</v>
      </c>
      <c r="AW2153" s="13" t="s">
        <v>30</v>
      </c>
      <c r="AX2153" s="13" t="s">
        <v>80</v>
      </c>
      <c r="AY2153" s="160" t="s">
        <v>199</v>
      </c>
    </row>
    <row r="2154" spans="2:65" s="1" customFormat="1" ht="16.5" customHeight="1">
      <c r="B2154" s="32"/>
      <c r="C2154" s="137" t="s">
        <v>2385</v>
      </c>
      <c r="D2154" s="137" t="s">
        <v>201</v>
      </c>
      <c r="E2154" s="138" t="s">
        <v>2870</v>
      </c>
      <c r="F2154" s="139" t="s">
        <v>2871</v>
      </c>
      <c r="G2154" s="140" t="s">
        <v>264</v>
      </c>
      <c r="H2154" s="141">
        <v>120.34</v>
      </c>
      <c r="I2154" s="142"/>
      <c r="J2154" s="143">
        <f>ROUND(I2154*H2154,2)</f>
        <v>0</v>
      </c>
      <c r="K2154" s="144"/>
      <c r="L2154" s="32"/>
      <c r="M2154" s="145" t="s">
        <v>1</v>
      </c>
      <c r="N2154" s="146" t="s">
        <v>39</v>
      </c>
      <c r="P2154" s="147">
        <f>O2154*H2154</f>
        <v>0</v>
      </c>
      <c r="Q2154" s="147">
        <v>9.0000000000000006E-5</v>
      </c>
      <c r="R2154" s="147">
        <f>Q2154*H2154</f>
        <v>1.0830600000000001E-2</v>
      </c>
      <c r="S2154" s="147">
        <v>0</v>
      </c>
      <c r="T2154" s="148">
        <f>S2154*H2154</f>
        <v>0</v>
      </c>
      <c r="AR2154" s="149" t="s">
        <v>298</v>
      </c>
      <c r="AT2154" s="149" t="s">
        <v>201</v>
      </c>
      <c r="AU2154" s="149" t="s">
        <v>86</v>
      </c>
      <c r="AY2154" s="17" t="s">
        <v>199</v>
      </c>
      <c r="BE2154" s="150">
        <f>IF(N2154="základní",J2154,0)</f>
        <v>0</v>
      </c>
      <c r="BF2154" s="150">
        <f>IF(N2154="snížená",J2154,0)</f>
        <v>0</v>
      </c>
      <c r="BG2154" s="150">
        <f>IF(N2154="zákl. přenesená",J2154,0)</f>
        <v>0</v>
      </c>
      <c r="BH2154" s="150">
        <f>IF(N2154="sníž. přenesená",J2154,0)</f>
        <v>0</v>
      </c>
      <c r="BI2154" s="150">
        <f>IF(N2154="nulová",J2154,0)</f>
        <v>0</v>
      </c>
      <c r="BJ2154" s="17" t="s">
        <v>86</v>
      </c>
      <c r="BK2154" s="150">
        <f>ROUND(I2154*H2154,2)</f>
        <v>0</v>
      </c>
      <c r="BL2154" s="17" t="s">
        <v>298</v>
      </c>
      <c r="BM2154" s="149" t="s">
        <v>3906</v>
      </c>
    </row>
    <row r="2155" spans="2:65" s="12" customFormat="1" ht="12">
      <c r="B2155" s="151"/>
      <c r="D2155" s="152" t="s">
        <v>207</v>
      </c>
      <c r="E2155" s="153" t="s">
        <v>1</v>
      </c>
      <c r="F2155" s="154" t="s">
        <v>2873</v>
      </c>
      <c r="H2155" s="155">
        <v>109.4</v>
      </c>
      <c r="I2155" s="156"/>
      <c r="L2155" s="151"/>
      <c r="M2155" s="157"/>
      <c r="T2155" s="158"/>
      <c r="AT2155" s="153" t="s">
        <v>207</v>
      </c>
      <c r="AU2155" s="153" t="s">
        <v>86</v>
      </c>
      <c r="AV2155" s="12" t="s">
        <v>86</v>
      </c>
      <c r="AW2155" s="12" t="s">
        <v>30</v>
      </c>
      <c r="AX2155" s="12" t="s">
        <v>73</v>
      </c>
      <c r="AY2155" s="153" t="s">
        <v>199</v>
      </c>
    </row>
    <row r="2156" spans="2:65" s="12" customFormat="1" ht="12">
      <c r="B2156" s="151"/>
      <c r="D2156" s="152" t="s">
        <v>207</v>
      </c>
      <c r="E2156" s="153" t="s">
        <v>1</v>
      </c>
      <c r="F2156" s="154" t="s">
        <v>2874</v>
      </c>
      <c r="H2156" s="155">
        <v>10.94</v>
      </c>
      <c r="I2156" s="156"/>
      <c r="L2156" s="151"/>
      <c r="M2156" s="157"/>
      <c r="T2156" s="158"/>
      <c r="AT2156" s="153" t="s">
        <v>207</v>
      </c>
      <c r="AU2156" s="153" t="s">
        <v>86</v>
      </c>
      <c r="AV2156" s="12" t="s">
        <v>86</v>
      </c>
      <c r="AW2156" s="12" t="s">
        <v>30</v>
      </c>
      <c r="AX2156" s="12" t="s">
        <v>73</v>
      </c>
      <c r="AY2156" s="153" t="s">
        <v>199</v>
      </c>
    </row>
    <row r="2157" spans="2:65" s="13" customFormat="1" ht="12">
      <c r="B2157" s="159"/>
      <c r="D2157" s="152" t="s">
        <v>207</v>
      </c>
      <c r="E2157" s="160" t="s">
        <v>1</v>
      </c>
      <c r="F2157" s="161" t="s">
        <v>209</v>
      </c>
      <c r="H2157" s="162">
        <v>120.34</v>
      </c>
      <c r="I2157" s="163"/>
      <c r="L2157" s="159"/>
      <c r="M2157" s="164"/>
      <c r="T2157" s="165"/>
      <c r="AT2157" s="160" t="s">
        <v>207</v>
      </c>
      <c r="AU2157" s="160" t="s">
        <v>86</v>
      </c>
      <c r="AV2157" s="13" t="s">
        <v>205</v>
      </c>
      <c r="AW2157" s="13" t="s">
        <v>30</v>
      </c>
      <c r="AX2157" s="13" t="s">
        <v>80</v>
      </c>
      <c r="AY2157" s="160" t="s">
        <v>199</v>
      </c>
    </row>
    <row r="2158" spans="2:65" s="1" customFormat="1" ht="21.75" customHeight="1">
      <c r="B2158" s="32"/>
      <c r="C2158" s="137" t="s">
        <v>2393</v>
      </c>
      <c r="D2158" s="137" t="s">
        <v>201</v>
      </c>
      <c r="E2158" s="138" t="s">
        <v>2876</v>
      </c>
      <c r="F2158" s="139" t="s">
        <v>2877</v>
      </c>
      <c r="G2158" s="140" t="s">
        <v>264</v>
      </c>
      <c r="H2158" s="141">
        <v>120.34</v>
      </c>
      <c r="I2158" s="142"/>
      <c r="J2158" s="143">
        <f>ROUND(I2158*H2158,2)</f>
        <v>0</v>
      </c>
      <c r="K2158" s="144"/>
      <c r="L2158" s="32"/>
      <c r="M2158" s="145" t="s">
        <v>1</v>
      </c>
      <c r="N2158" s="146" t="s">
        <v>39</v>
      </c>
      <c r="P2158" s="147">
        <f>O2158*H2158</f>
        <v>0</v>
      </c>
      <c r="Q2158" s="147">
        <v>2.0000000000000002E-5</v>
      </c>
      <c r="R2158" s="147">
        <f>Q2158*H2158</f>
        <v>2.4068000000000002E-3</v>
      </c>
      <c r="S2158" s="147">
        <v>0</v>
      </c>
      <c r="T2158" s="148">
        <f>S2158*H2158</f>
        <v>0</v>
      </c>
      <c r="AR2158" s="149" t="s">
        <v>298</v>
      </c>
      <c r="AT2158" s="149" t="s">
        <v>201</v>
      </c>
      <c r="AU2158" s="149" t="s">
        <v>86</v>
      </c>
      <c r="AY2158" s="17" t="s">
        <v>199</v>
      </c>
      <c r="BE2158" s="150">
        <f>IF(N2158="základní",J2158,0)</f>
        <v>0</v>
      </c>
      <c r="BF2158" s="150">
        <f>IF(N2158="snížená",J2158,0)</f>
        <v>0</v>
      </c>
      <c r="BG2158" s="150">
        <f>IF(N2158="zákl. přenesená",J2158,0)</f>
        <v>0</v>
      </c>
      <c r="BH2158" s="150">
        <f>IF(N2158="sníž. přenesená",J2158,0)</f>
        <v>0</v>
      </c>
      <c r="BI2158" s="150">
        <f>IF(N2158="nulová",J2158,0)</f>
        <v>0</v>
      </c>
      <c r="BJ2158" s="17" t="s">
        <v>86</v>
      </c>
      <c r="BK2158" s="150">
        <f>ROUND(I2158*H2158,2)</f>
        <v>0</v>
      </c>
      <c r="BL2158" s="17" t="s">
        <v>298</v>
      </c>
      <c r="BM2158" s="149" t="s">
        <v>3907</v>
      </c>
    </row>
    <row r="2159" spans="2:65" s="12" customFormat="1" ht="12">
      <c r="B2159" s="151"/>
      <c r="D2159" s="152" t="s">
        <v>207</v>
      </c>
      <c r="E2159" s="153" t="s">
        <v>1</v>
      </c>
      <c r="F2159" s="154" t="s">
        <v>2873</v>
      </c>
      <c r="H2159" s="155">
        <v>109.4</v>
      </c>
      <c r="I2159" s="156"/>
      <c r="L2159" s="151"/>
      <c r="M2159" s="157"/>
      <c r="T2159" s="158"/>
      <c r="AT2159" s="153" t="s">
        <v>207</v>
      </c>
      <c r="AU2159" s="153" t="s">
        <v>86</v>
      </c>
      <c r="AV2159" s="12" t="s">
        <v>86</v>
      </c>
      <c r="AW2159" s="12" t="s">
        <v>30</v>
      </c>
      <c r="AX2159" s="12" t="s">
        <v>73</v>
      </c>
      <c r="AY2159" s="153" t="s">
        <v>199</v>
      </c>
    </row>
    <row r="2160" spans="2:65" s="12" customFormat="1" ht="12">
      <c r="B2160" s="151"/>
      <c r="D2160" s="152" t="s">
        <v>207</v>
      </c>
      <c r="E2160" s="153" t="s">
        <v>1</v>
      </c>
      <c r="F2160" s="154" t="s">
        <v>2874</v>
      </c>
      <c r="H2160" s="155">
        <v>10.94</v>
      </c>
      <c r="I2160" s="156"/>
      <c r="L2160" s="151"/>
      <c r="M2160" s="157"/>
      <c r="T2160" s="158"/>
      <c r="AT2160" s="153" t="s">
        <v>207</v>
      </c>
      <c r="AU2160" s="153" t="s">
        <v>86</v>
      </c>
      <c r="AV2160" s="12" t="s">
        <v>86</v>
      </c>
      <c r="AW2160" s="12" t="s">
        <v>30</v>
      </c>
      <c r="AX2160" s="12" t="s">
        <v>73</v>
      </c>
      <c r="AY2160" s="153" t="s">
        <v>199</v>
      </c>
    </row>
    <row r="2161" spans="2:65" s="13" customFormat="1" ht="12">
      <c r="B2161" s="159"/>
      <c r="D2161" s="152" t="s">
        <v>207</v>
      </c>
      <c r="E2161" s="160" t="s">
        <v>1</v>
      </c>
      <c r="F2161" s="161" t="s">
        <v>209</v>
      </c>
      <c r="H2161" s="162">
        <v>120.34</v>
      </c>
      <c r="I2161" s="163"/>
      <c r="L2161" s="159"/>
      <c r="M2161" s="164"/>
      <c r="T2161" s="165"/>
      <c r="AT2161" s="160" t="s">
        <v>207</v>
      </c>
      <c r="AU2161" s="160" t="s">
        <v>86</v>
      </c>
      <c r="AV2161" s="13" t="s">
        <v>205</v>
      </c>
      <c r="AW2161" s="13" t="s">
        <v>30</v>
      </c>
      <c r="AX2161" s="13" t="s">
        <v>80</v>
      </c>
      <c r="AY2161" s="160" t="s">
        <v>199</v>
      </c>
    </row>
    <row r="2162" spans="2:65" s="1" customFormat="1" ht="24.25" customHeight="1">
      <c r="B2162" s="32"/>
      <c r="C2162" s="137" t="s">
        <v>2846</v>
      </c>
      <c r="D2162" s="137" t="s">
        <v>201</v>
      </c>
      <c r="E2162" s="138" t="s">
        <v>2880</v>
      </c>
      <c r="F2162" s="139" t="s">
        <v>2881</v>
      </c>
      <c r="G2162" s="140" t="s">
        <v>247</v>
      </c>
      <c r="H2162" s="141">
        <v>6.7309999999999999</v>
      </c>
      <c r="I2162" s="142"/>
      <c r="J2162" s="143">
        <f>ROUND(I2162*H2162,2)</f>
        <v>0</v>
      </c>
      <c r="K2162" s="144"/>
      <c r="L2162" s="32"/>
      <c r="M2162" s="145" t="s">
        <v>1</v>
      </c>
      <c r="N2162" s="146" t="s">
        <v>39</v>
      </c>
      <c r="P2162" s="147">
        <f>O2162*H2162</f>
        <v>0</v>
      </c>
      <c r="Q2162" s="147">
        <v>0</v>
      </c>
      <c r="R2162" s="147">
        <f>Q2162*H2162</f>
        <v>0</v>
      </c>
      <c r="S2162" s="147">
        <v>0</v>
      </c>
      <c r="T2162" s="148">
        <f>S2162*H2162</f>
        <v>0</v>
      </c>
      <c r="AR2162" s="149" t="s">
        <v>298</v>
      </c>
      <c r="AT2162" s="149" t="s">
        <v>201</v>
      </c>
      <c r="AU2162" s="149" t="s">
        <v>86</v>
      </c>
      <c r="AY2162" s="17" t="s">
        <v>199</v>
      </c>
      <c r="BE2162" s="150">
        <f>IF(N2162="základní",J2162,0)</f>
        <v>0</v>
      </c>
      <c r="BF2162" s="150">
        <f>IF(N2162="snížená",J2162,0)</f>
        <v>0</v>
      </c>
      <c r="BG2162" s="150">
        <f>IF(N2162="zákl. přenesená",J2162,0)</f>
        <v>0</v>
      </c>
      <c r="BH2162" s="150">
        <f>IF(N2162="sníž. přenesená",J2162,0)</f>
        <v>0</v>
      </c>
      <c r="BI2162" s="150">
        <f>IF(N2162="nulová",J2162,0)</f>
        <v>0</v>
      </c>
      <c r="BJ2162" s="17" t="s">
        <v>86</v>
      </c>
      <c r="BK2162" s="150">
        <f>ROUND(I2162*H2162,2)</f>
        <v>0</v>
      </c>
      <c r="BL2162" s="17" t="s">
        <v>298</v>
      </c>
      <c r="BM2162" s="149" t="s">
        <v>3908</v>
      </c>
    </row>
    <row r="2163" spans="2:65" s="11" customFormat="1" ht="23" customHeight="1">
      <c r="B2163" s="125"/>
      <c r="D2163" s="126" t="s">
        <v>72</v>
      </c>
      <c r="E2163" s="135" t="s">
        <v>2883</v>
      </c>
      <c r="F2163" s="135" t="s">
        <v>2884</v>
      </c>
      <c r="I2163" s="128"/>
      <c r="J2163" s="136">
        <f>BK2163</f>
        <v>0</v>
      </c>
      <c r="L2163" s="125"/>
      <c r="M2163" s="130"/>
      <c r="P2163" s="131">
        <f>SUM(P2164:P2195)</f>
        <v>0</v>
      </c>
      <c r="R2163" s="131">
        <f>SUM(R2164:R2195)</f>
        <v>3.5273550000000001E-2</v>
      </c>
      <c r="T2163" s="132">
        <f>SUM(T2164:T2195)</f>
        <v>0</v>
      </c>
      <c r="AR2163" s="126" t="s">
        <v>86</v>
      </c>
      <c r="AT2163" s="133" t="s">
        <v>72</v>
      </c>
      <c r="AU2163" s="133" t="s">
        <v>80</v>
      </c>
      <c r="AY2163" s="126" t="s">
        <v>199</v>
      </c>
      <c r="BK2163" s="134">
        <f>SUM(BK2164:BK2195)</f>
        <v>0</v>
      </c>
    </row>
    <row r="2164" spans="2:65" s="1" customFormat="1" ht="24.25" customHeight="1">
      <c r="B2164" s="32"/>
      <c r="C2164" s="137" t="s">
        <v>2850</v>
      </c>
      <c r="D2164" s="137" t="s">
        <v>201</v>
      </c>
      <c r="E2164" s="138" t="s">
        <v>2886</v>
      </c>
      <c r="F2164" s="139" t="s">
        <v>2887</v>
      </c>
      <c r="G2164" s="140" t="s">
        <v>204</v>
      </c>
      <c r="H2164" s="141">
        <v>53.44</v>
      </c>
      <c r="I2164" s="142"/>
      <c r="J2164" s="143">
        <f>ROUND(I2164*H2164,2)</f>
        <v>0</v>
      </c>
      <c r="K2164" s="144"/>
      <c r="L2164" s="32"/>
      <c r="M2164" s="145" t="s">
        <v>1</v>
      </c>
      <c r="N2164" s="146" t="s">
        <v>39</v>
      </c>
      <c r="P2164" s="147">
        <f>O2164*H2164</f>
        <v>0</v>
      </c>
      <c r="Q2164" s="147">
        <v>1.3999999999999999E-4</v>
      </c>
      <c r="R2164" s="147">
        <f>Q2164*H2164</f>
        <v>7.4815999999999988E-3</v>
      </c>
      <c r="S2164" s="147">
        <v>0</v>
      </c>
      <c r="T2164" s="148">
        <f>S2164*H2164</f>
        <v>0</v>
      </c>
      <c r="AR2164" s="149" t="s">
        <v>298</v>
      </c>
      <c r="AT2164" s="149" t="s">
        <v>201</v>
      </c>
      <c r="AU2164" s="149" t="s">
        <v>86</v>
      </c>
      <c r="AY2164" s="17" t="s">
        <v>199</v>
      </c>
      <c r="BE2164" s="150">
        <f>IF(N2164="základní",J2164,0)</f>
        <v>0</v>
      </c>
      <c r="BF2164" s="150">
        <f>IF(N2164="snížená",J2164,0)</f>
        <v>0</v>
      </c>
      <c r="BG2164" s="150">
        <f>IF(N2164="zákl. přenesená",J2164,0)</f>
        <v>0</v>
      </c>
      <c r="BH2164" s="150">
        <f>IF(N2164="sníž. přenesená",J2164,0)</f>
        <v>0</v>
      </c>
      <c r="BI2164" s="150">
        <f>IF(N2164="nulová",J2164,0)</f>
        <v>0</v>
      </c>
      <c r="BJ2164" s="17" t="s">
        <v>86</v>
      </c>
      <c r="BK2164" s="150">
        <f>ROUND(I2164*H2164,2)</f>
        <v>0</v>
      </c>
      <c r="BL2164" s="17" t="s">
        <v>298</v>
      </c>
      <c r="BM2164" s="149" t="s">
        <v>3909</v>
      </c>
    </row>
    <row r="2165" spans="2:65" s="12" customFormat="1" ht="12">
      <c r="B2165" s="151"/>
      <c r="D2165" s="152" t="s">
        <v>207</v>
      </c>
      <c r="E2165" s="153" t="s">
        <v>1</v>
      </c>
      <c r="F2165" s="154" t="s">
        <v>2889</v>
      </c>
      <c r="H2165" s="155">
        <v>53.44</v>
      </c>
      <c r="I2165" s="156"/>
      <c r="L2165" s="151"/>
      <c r="M2165" s="157"/>
      <c r="T2165" s="158"/>
      <c r="AT2165" s="153" t="s">
        <v>207</v>
      </c>
      <c r="AU2165" s="153" t="s">
        <v>86</v>
      </c>
      <c r="AV2165" s="12" t="s">
        <v>86</v>
      </c>
      <c r="AW2165" s="12" t="s">
        <v>30</v>
      </c>
      <c r="AX2165" s="12" t="s">
        <v>73</v>
      </c>
      <c r="AY2165" s="153" t="s">
        <v>199</v>
      </c>
    </row>
    <row r="2166" spans="2:65" s="14" customFormat="1" ht="12">
      <c r="B2166" s="166"/>
      <c r="D2166" s="152" t="s">
        <v>207</v>
      </c>
      <c r="E2166" s="167" t="s">
        <v>1</v>
      </c>
      <c r="F2166" s="168" t="s">
        <v>2890</v>
      </c>
      <c r="H2166" s="169">
        <v>53.44</v>
      </c>
      <c r="I2166" s="170"/>
      <c r="L2166" s="166"/>
      <c r="M2166" s="171"/>
      <c r="T2166" s="172"/>
      <c r="AT2166" s="167" t="s">
        <v>207</v>
      </c>
      <c r="AU2166" s="167" t="s">
        <v>86</v>
      </c>
      <c r="AV2166" s="14" t="s">
        <v>223</v>
      </c>
      <c r="AW2166" s="14" t="s">
        <v>30</v>
      </c>
      <c r="AX2166" s="14" t="s">
        <v>73</v>
      </c>
      <c r="AY2166" s="167" t="s">
        <v>199</v>
      </c>
    </row>
    <row r="2167" spans="2:65" s="13" customFormat="1" ht="12">
      <c r="B2167" s="159"/>
      <c r="D2167" s="152" t="s">
        <v>207</v>
      </c>
      <c r="E2167" s="160" t="s">
        <v>1</v>
      </c>
      <c r="F2167" s="161" t="s">
        <v>209</v>
      </c>
      <c r="H2167" s="162">
        <v>53.44</v>
      </c>
      <c r="I2167" s="163"/>
      <c r="L2167" s="159"/>
      <c r="M2167" s="164"/>
      <c r="T2167" s="165"/>
      <c r="AT2167" s="160" t="s">
        <v>207</v>
      </c>
      <c r="AU2167" s="160" t="s">
        <v>86</v>
      </c>
      <c r="AV2167" s="13" t="s">
        <v>205</v>
      </c>
      <c r="AW2167" s="13" t="s">
        <v>30</v>
      </c>
      <c r="AX2167" s="13" t="s">
        <v>80</v>
      </c>
      <c r="AY2167" s="160" t="s">
        <v>199</v>
      </c>
    </row>
    <row r="2168" spans="2:65" s="1" customFormat="1" ht="24.25" customHeight="1">
      <c r="B2168" s="32"/>
      <c r="C2168" s="137" t="s">
        <v>2864</v>
      </c>
      <c r="D2168" s="137" t="s">
        <v>201</v>
      </c>
      <c r="E2168" s="138" t="s">
        <v>2892</v>
      </c>
      <c r="F2168" s="139" t="s">
        <v>2893</v>
      </c>
      <c r="G2168" s="140" t="s">
        <v>204</v>
      </c>
      <c r="H2168" s="141">
        <v>54.563000000000002</v>
      </c>
      <c r="I2168" s="142"/>
      <c r="J2168" s="143">
        <f>ROUND(I2168*H2168,2)</f>
        <v>0</v>
      </c>
      <c r="K2168" s="144"/>
      <c r="L2168" s="32"/>
      <c r="M2168" s="145" t="s">
        <v>1</v>
      </c>
      <c r="N2168" s="146" t="s">
        <v>39</v>
      </c>
      <c r="P2168" s="147">
        <f>O2168*H2168</f>
        <v>0</v>
      </c>
      <c r="Q2168" s="147">
        <v>2.5000000000000001E-4</v>
      </c>
      <c r="R2168" s="147">
        <f>Q2168*H2168</f>
        <v>1.364075E-2</v>
      </c>
      <c r="S2168" s="147">
        <v>0</v>
      </c>
      <c r="T2168" s="148">
        <f>S2168*H2168</f>
        <v>0</v>
      </c>
      <c r="AR2168" s="149" t="s">
        <v>298</v>
      </c>
      <c r="AT2168" s="149" t="s">
        <v>201</v>
      </c>
      <c r="AU2168" s="149" t="s">
        <v>86</v>
      </c>
      <c r="AY2168" s="17" t="s">
        <v>199</v>
      </c>
      <c r="BE2168" s="150">
        <f>IF(N2168="základní",J2168,0)</f>
        <v>0</v>
      </c>
      <c r="BF2168" s="150">
        <f>IF(N2168="snížená",J2168,0)</f>
        <v>0</v>
      </c>
      <c r="BG2168" s="150">
        <f>IF(N2168="zákl. přenesená",J2168,0)</f>
        <v>0</v>
      </c>
      <c r="BH2168" s="150">
        <f>IF(N2168="sníž. přenesená",J2168,0)</f>
        <v>0</v>
      </c>
      <c r="BI2168" s="150">
        <f>IF(N2168="nulová",J2168,0)</f>
        <v>0</v>
      </c>
      <c r="BJ2168" s="17" t="s">
        <v>86</v>
      </c>
      <c r="BK2168" s="150">
        <f>ROUND(I2168*H2168,2)</f>
        <v>0</v>
      </c>
      <c r="BL2168" s="17" t="s">
        <v>298</v>
      </c>
      <c r="BM2168" s="149" t="s">
        <v>3910</v>
      </c>
    </row>
    <row r="2169" spans="2:65" s="12" customFormat="1" ht="12">
      <c r="B2169" s="151"/>
      <c r="D2169" s="152" t="s">
        <v>207</v>
      </c>
      <c r="E2169" s="153" t="s">
        <v>1</v>
      </c>
      <c r="F2169" s="154" t="s">
        <v>2895</v>
      </c>
      <c r="H2169" s="155">
        <v>10.02</v>
      </c>
      <c r="I2169" s="156"/>
      <c r="L2169" s="151"/>
      <c r="M2169" s="157"/>
      <c r="T2169" s="158"/>
      <c r="AT2169" s="153" t="s">
        <v>207</v>
      </c>
      <c r="AU2169" s="153" t="s">
        <v>86</v>
      </c>
      <c r="AV2169" s="12" t="s">
        <v>86</v>
      </c>
      <c r="AW2169" s="12" t="s">
        <v>30</v>
      </c>
      <c r="AX2169" s="12" t="s">
        <v>73</v>
      </c>
      <c r="AY2169" s="153" t="s">
        <v>199</v>
      </c>
    </row>
    <row r="2170" spans="2:65" s="14" customFormat="1" ht="12">
      <c r="B2170" s="166"/>
      <c r="D2170" s="152" t="s">
        <v>207</v>
      </c>
      <c r="E2170" s="167" t="s">
        <v>1</v>
      </c>
      <c r="F2170" s="168" t="s">
        <v>2896</v>
      </c>
      <c r="H2170" s="169">
        <v>10.02</v>
      </c>
      <c r="I2170" s="170"/>
      <c r="L2170" s="166"/>
      <c r="M2170" s="171"/>
      <c r="T2170" s="172"/>
      <c r="AT2170" s="167" t="s">
        <v>207</v>
      </c>
      <c r="AU2170" s="167" t="s">
        <v>86</v>
      </c>
      <c r="AV2170" s="14" t="s">
        <v>223</v>
      </c>
      <c r="AW2170" s="14" t="s">
        <v>30</v>
      </c>
      <c r="AX2170" s="14" t="s">
        <v>73</v>
      </c>
      <c r="AY2170" s="167" t="s">
        <v>199</v>
      </c>
    </row>
    <row r="2171" spans="2:65" s="12" customFormat="1" ht="12">
      <c r="B2171" s="151"/>
      <c r="D2171" s="152" t="s">
        <v>207</v>
      </c>
      <c r="E2171" s="153" t="s">
        <v>1</v>
      </c>
      <c r="F2171" s="154" t="s">
        <v>2897</v>
      </c>
      <c r="H2171" s="155">
        <v>8.8629999999999995</v>
      </c>
      <c r="I2171" s="156"/>
      <c r="L2171" s="151"/>
      <c r="M2171" s="157"/>
      <c r="T2171" s="158"/>
      <c r="AT2171" s="153" t="s">
        <v>207</v>
      </c>
      <c r="AU2171" s="153" t="s">
        <v>86</v>
      </c>
      <c r="AV2171" s="12" t="s">
        <v>86</v>
      </c>
      <c r="AW2171" s="12" t="s">
        <v>30</v>
      </c>
      <c r="AX2171" s="12" t="s">
        <v>73</v>
      </c>
      <c r="AY2171" s="153" t="s">
        <v>199</v>
      </c>
    </row>
    <row r="2172" spans="2:65" s="14" customFormat="1" ht="12">
      <c r="B2172" s="166"/>
      <c r="D2172" s="152" t="s">
        <v>207</v>
      </c>
      <c r="E2172" s="167" t="s">
        <v>1</v>
      </c>
      <c r="F2172" s="168" t="s">
        <v>2898</v>
      </c>
      <c r="H2172" s="169">
        <v>8.8629999999999995</v>
      </c>
      <c r="I2172" s="170"/>
      <c r="L2172" s="166"/>
      <c r="M2172" s="171"/>
      <c r="T2172" s="172"/>
      <c r="AT2172" s="167" t="s">
        <v>207</v>
      </c>
      <c r="AU2172" s="167" t="s">
        <v>86</v>
      </c>
      <c r="AV2172" s="14" t="s">
        <v>223</v>
      </c>
      <c r="AW2172" s="14" t="s">
        <v>30</v>
      </c>
      <c r="AX2172" s="14" t="s">
        <v>73</v>
      </c>
      <c r="AY2172" s="167" t="s">
        <v>199</v>
      </c>
    </row>
    <row r="2173" spans="2:65" s="12" customFormat="1" ht="12">
      <c r="B2173" s="151"/>
      <c r="D2173" s="152" t="s">
        <v>207</v>
      </c>
      <c r="E2173" s="153" t="s">
        <v>1</v>
      </c>
      <c r="F2173" s="154" t="s">
        <v>2899</v>
      </c>
      <c r="H2173" s="155">
        <v>8.9600000000000009</v>
      </c>
      <c r="I2173" s="156"/>
      <c r="L2173" s="151"/>
      <c r="M2173" s="157"/>
      <c r="T2173" s="158"/>
      <c r="AT2173" s="153" t="s">
        <v>207</v>
      </c>
      <c r="AU2173" s="153" t="s">
        <v>86</v>
      </c>
      <c r="AV2173" s="12" t="s">
        <v>86</v>
      </c>
      <c r="AW2173" s="12" t="s">
        <v>30</v>
      </c>
      <c r="AX2173" s="12" t="s">
        <v>73</v>
      </c>
      <c r="AY2173" s="153" t="s">
        <v>199</v>
      </c>
    </row>
    <row r="2174" spans="2:65" s="14" customFormat="1" ht="12">
      <c r="B2174" s="166"/>
      <c r="D2174" s="152" t="s">
        <v>207</v>
      </c>
      <c r="E2174" s="167" t="s">
        <v>1</v>
      </c>
      <c r="F2174" s="168" t="s">
        <v>2900</v>
      </c>
      <c r="H2174" s="169">
        <v>8.9600000000000009</v>
      </c>
      <c r="I2174" s="170"/>
      <c r="L2174" s="166"/>
      <c r="M2174" s="171"/>
      <c r="T2174" s="172"/>
      <c r="AT2174" s="167" t="s">
        <v>207</v>
      </c>
      <c r="AU2174" s="167" t="s">
        <v>86</v>
      </c>
      <c r="AV2174" s="14" t="s">
        <v>223</v>
      </c>
      <c r="AW2174" s="14" t="s">
        <v>30</v>
      </c>
      <c r="AX2174" s="14" t="s">
        <v>73</v>
      </c>
      <c r="AY2174" s="167" t="s">
        <v>199</v>
      </c>
    </row>
    <row r="2175" spans="2:65" s="12" customFormat="1" ht="12">
      <c r="B2175" s="151"/>
      <c r="D2175" s="152" t="s">
        <v>207</v>
      </c>
      <c r="E2175" s="153" t="s">
        <v>1</v>
      </c>
      <c r="F2175" s="154" t="s">
        <v>2901</v>
      </c>
      <c r="H2175" s="155">
        <v>26.72</v>
      </c>
      <c r="I2175" s="156"/>
      <c r="L2175" s="151"/>
      <c r="M2175" s="157"/>
      <c r="T2175" s="158"/>
      <c r="AT2175" s="153" t="s">
        <v>207</v>
      </c>
      <c r="AU2175" s="153" t="s">
        <v>86</v>
      </c>
      <c r="AV2175" s="12" t="s">
        <v>86</v>
      </c>
      <c r="AW2175" s="12" t="s">
        <v>30</v>
      </c>
      <c r="AX2175" s="12" t="s">
        <v>73</v>
      </c>
      <c r="AY2175" s="153" t="s">
        <v>199</v>
      </c>
    </row>
    <row r="2176" spans="2:65" s="14" customFormat="1" ht="12">
      <c r="B2176" s="166"/>
      <c r="D2176" s="152" t="s">
        <v>207</v>
      </c>
      <c r="E2176" s="167" t="s">
        <v>1</v>
      </c>
      <c r="F2176" s="168" t="s">
        <v>2902</v>
      </c>
      <c r="H2176" s="169">
        <v>26.72</v>
      </c>
      <c r="I2176" s="170"/>
      <c r="L2176" s="166"/>
      <c r="M2176" s="171"/>
      <c r="T2176" s="172"/>
      <c r="AT2176" s="167" t="s">
        <v>207</v>
      </c>
      <c r="AU2176" s="167" t="s">
        <v>86</v>
      </c>
      <c r="AV2176" s="14" t="s">
        <v>223</v>
      </c>
      <c r="AW2176" s="14" t="s">
        <v>30</v>
      </c>
      <c r="AX2176" s="14" t="s">
        <v>73</v>
      </c>
      <c r="AY2176" s="167" t="s">
        <v>199</v>
      </c>
    </row>
    <row r="2177" spans="2:65" s="13" customFormat="1" ht="12">
      <c r="B2177" s="159"/>
      <c r="D2177" s="152" t="s">
        <v>207</v>
      </c>
      <c r="E2177" s="160" t="s">
        <v>1</v>
      </c>
      <c r="F2177" s="161" t="s">
        <v>209</v>
      </c>
      <c r="H2177" s="162">
        <v>54.563000000000002</v>
      </c>
      <c r="I2177" s="163"/>
      <c r="L2177" s="159"/>
      <c r="M2177" s="164"/>
      <c r="T2177" s="165"/>
      <c r="AT2177" s="160" t="s">
        <v>207</v>
      </c>
      <c r="AU2177" s="160" t="s">
        <v>86</v>
      </c>
      <c r="AV2177" s="13" t="s">
        <v>205</v>
      </c>
      <c r="AW2177" s="13" t="s">
        <v>30</v>
      </c>
      <c r="AX2177" s="13" t="s">
        <v>80</v>
      </c>
      <c r="AY2177" s="160" t="s">
        <v>199</v>
      </c>
    </row>
    <row r="2178" spans="2:65" s="1" customFormat="1" ht="24.25" customHeight="1">
      <c r="B2178" s="32"/>
      <c r="C2178" s="137" t="s">
        <v>2879</v>
      </c>
      <c r="D2178" s="137" t="s">
        <v>201</v>
      </c>
      <c r="E2178" s="138" t="s">
        <v>2904</v>
      </c>
      <c r="F2178" s="139" t="s">
        <v>2905</v>
      </c>
      <c r="G2178" s="140" t="s">
        <v>204</v>
      </c>
      <c r="H2178" s="141">
        <v>37.24</v>
      </c>
      <c r="I2178" s="142"/>
      <c r="J2178" s="143">
        <f>ROUND(I2178*H2178,2)</f>
        <v>0</v>
      </c>
      <c r="K2178" s="144"/>
      <c r="L2178" s="32"/>
      <c r="M2178" s="145" t="s">
        <v>1</v>
      </c>
      <c r="N2178" s="146" t="s">
        <v>39</v>
      </c>
      <c r="P2178" s="147">
        <f>O2178*H2178</f>
        <v>0</v>
      </c>
      <c r="Q2178" s="147">
        <v>1.3999999999999999E-4</v>
      </c>
      <c r="R2178" s="147">
        <f>Q2178*H2178</f>
        <v>5.2135999999999997E-3</v>
      </c>
      <c r="S2178" s="147">
        <v>0</v>
      </c>
      <c r="T2178" s="148">
        <f>S2178*H2178</f>
        <v>0</v>
      </c>
      <c r="AR2178" s="149" t="s">
        <v>298</v>
      </c>
      <c r="AT2178" s="149" t="s">
        <v>201</v>
      </c>
      <c r="AU2178" s="149" t="s">
        <v>86</v>
      </c>
      <c r="AY2178" s="17" t="s">
        <v>199</v>
      </c>
      <c r="BE2178" s="150">
        <f>IF(N2178="základní",J2178,0)</f>
        <v>0</v>
      </c>
      <c r="BF2178" s="150">
        <f>IF(N2178="snížená",J2178,0)</f>
        <v>0</v>
      </c>
      <c r="BG2178" s="150">
        <f>IF(N2178="zákl. přenesená",J2178,0)</f>
        <v>0</v>
      </c>
      <c r="BH2178" s="150">
        <f>IF(N2178="sníž. přenesená",J2178,0)</f>
        <v>0</v>
      </c>
      <c r="BI2178" s="150">
        <f>IF(N2178="nulová",J2178,0)</f>
        <v>0</v>
      </c>
      <c r="BJ2178" s="17" t="s">
        <v>86</v>
      </c>
      <c r="BK2178" s="150">
        <f>ROUND(I2178*H2178,2)</f>
        <v>0</v>
      </c>
      <c r="BL2178" s="17" t="s">
        <v>298</v>
      </c>
      <c r="BM2178" s="149" t="s">
        <v>3911</v>
      </c>
    </row>
    <row r="2179" spans="2:65" s="12" customFormat="1" ht="12">
      <c r="B2179" s="151"/>
      <c r="D2179" s="152" t="s">
        <v>207</v>
      </c>
      <c r="E2179" s="153" t="s">
        <v>1</v>
      </c>
      <c r="F2179" s="154" t="s">
        <v>2907</v>
      </c>
      <c r="H2179" s="155">
        <v>7.1440000000000001</v>
      </c>
      <c r="I2179" s="156"/>
      <c r="L2179" s="151"/>
      <c r="M2179" s="157"/>
      <c r="T2179" s="158"/>
      <c r="AT2179" s="153" t="s">
        <v>207</v>
      </c>
      <c r="AU2179" s="153" t="s">
        <v>86</v>
      </c>
      <c r="AV2179" s="12" t="s">
        <v>86</v>
      </c>
      <c r="AW2179" s="12" t="s">
        <v>30</v>
      </c>
      <c r="AX2179" s="12" t="s">
        <v>73</v>
      </c>
      <c r="AY2179" s="153" t="s">
        <v>199</v>
      </c>
    </row>
    <row r="2180" spans="2:65" s="12" customFormat="1" ht="12">
      <c r="B2180" s="151"/>
      <c r="D2180" s="152" t="s">
        <v>207</v>
      </c>
      <c r="E2180" s="153" t="s">
        <v>1</v>
      </c>
      <c r="F2180" s="154" t="s">
        <v>2908</v>
      </c>
      <c r="H2180" s="155">
        <v>1.8240000000000001</v>
      </c>
      <c r="I2180" s="156"/>
      <c r="L2180" s="151"/>
      <c r="M2180" s="157"/>
      <c r="T2180" s="158"/>
      <c r="AT2180" s="153" t="s">
        <v>207</v>
      </c>
      <c r="AU2180" s="153" t="s">
        <v>86</v>
      </c>
      <c r="AV2180" s="12" t="s">
        <v>86</v>
      </c>
      <c r="AW2180" s="12" t="s">
        <v>30</v>
      </c>
      <c r="AX2180" s="12" t="s">
        <v>73</v>
      </c>
      <c r="AY2180" s="153" t="s">
        <v>199</v>
      </c>
    </row>
    <row r="2181" spans="2:65" s="12" customFormat="1" ht="12">
      <c r="B2181" s="151"/>
      <c r="D2181" s="152" t="s">
        <v>207</v>
      </c>
      <c r="E2181" s="153" t="s">
        <v>1</v>
      </c>
      <c r="F2181" s="154" t="s">
        <v>2909</v>
      </c>
      <c r="H2181" s="155">
        <v>11.172000000000001</v>
      </c>
      <c r="I2181" s="156"/>
      <c r="L2181" s="151"/>
      <c r="M2181" s="157"/>
      <c r="T2181" s="158"/>
      <c r="AT2181" s="153" t="s">
        <v>207</v>
      </c>
      <c r="AU2181" s="153" t="s">
        <v>86</v>
      </c>
      <c r="AV2181" s="12" t="s">
        <v>86</v>
      </c>
      <c r="AW2181" s="12" t="s">
        <v>30</v>
      </c>
      <c r="AX2181" s="12" t="s">
        <v>73</v>
      </c>
      <c r="AY2181" s="153" t="s">
        <v>199</v>
      </c>
    </row>
    <row r="2182" spans="2:65" s="12" customFormat="1" ht="12">
      <c r="B2182" s="151"/>
      <c r="D2182" s="152" t="s">
        <v>207</v>
      </c>
      <c r="E2182" s="153" t="s">
        <v>1</v>
      </c>
      <c r="F2182" s="154" t="s">
        <v>3912</v>
      </c>
      <c r="H2182" s="155">
        <v>17.100000000000001</v>
      </c>
      <c r="I2182" s="156"/>
      <c r="L2182" s="151"/>
      <c r="M2182" s="157"/>
      <c r="T2182" s="158"/>
      <c r="AT2182" s="153" t="s">
        <v>207</v>
      </c>
      <c r="AU2182" s="153" t="s">
        <v>86</v>
      </c>
      <c r="AV2182" s="12" t="s">
        <v>86</v>
      </c>
      <c r="AW2182" s="12" t="s">
        <v>30</v>
      </c>
      <c r="AX2182" s="12" t="s">
        <v>73</v>
      </c>
      <c r="AY2182" s="153" t="s">
        <v>199</v>
      </c>
    </row>
    <row r="2183" spans="2:65" s="13" customFormat="1" ht="12">
      <c r="B2183" s="159"/>
      <c r="D2183" s="152" t="s">
        <v>207</v>
      </c>
      <c r="E2183" s="160" t="s">
        <v>1</v>
      </c>
      <c r="F2183" s="161" t="s">
        <v>2911</v>
      </c>
      <c r="H2183" s="162">
        <v>37.24</v>
      </c>
      <c r="I2183" s="163"/>
      <c r="L2183" s="159"/>
      <c r="M2183" s="164"/>
      <c r="T2183" s="165"/>
      <c r="AT2183" s="160" t="s">
        <v>207</v>
      </c>
      <c r="AU2183" s="160" t="s">
        <v>86</v>
      </c>
      <c r="AV2183" s="13" t="s">
        <v>205</v>
      </c>
      <c r="AW2183" s="13" t="s">
        <v>30</v>
      </c>
      <c r="AX2183" s="13" t="s">
        <v>80</v>
      </c>
      <c r="AY2183" s="160" t="s">
        <v>199</v>
      </c>
    </row>
    <row r="2184" spans="2:65" s="1" customFormat="1" ht="24.25" customHeight="1">
      <c r="B2184" s="32"/>
      <c r="C2184" s="137" t="s">
        <v>2885</v>
      </c>
      <c r="D2184" s="137" t="s">
        <v>201</v>
      </c>
      <c r="E2184" s="138" t="s">
        <v>2913</v>
      </c>
      <c r="F2184" s="139" t="s">
        <v>2914</v>
      </c>
      <c r="G2184" s="140" t="s">
        <v>204</v>
      </c>
      <c r="H2184" s="141">
        <v>37.24</v>
      </c>
      <c r="I2184" s="142"/>
      <c r="J2184" s="143">
        <f>ROUND(I2184*H2184,2)</f>
        <v>0</v>
      </c>
      <c r="K2184" s="144"/>
      <c r="L2184" s="32"/>
      <c r="M2184" s="145" t="s">
        <v>1</v>
      </c>
      <c r="N2184" s="146" t="s">
        <v>39</v>
      </c>
      <c r="P2184" s="147">
        <f>O2184*H2184</f>
        <v>0</v>
      </c>
      <c r="Q2184" s="147">
        <v>1.2E-4</v>
      </c>
      <c r="R2184" s="147">
        <f>Q2184*H2184</f>
        <v>4.4688000000000002E-3</v>
      </c>
      <c r="S2184" s="147">
        <v>0</v>
      </c>
      <c r="T2184" s="148">
        <f>S2184*H2184</f>
        <v>0</v>
      </c>
      <c r="AR2184" s="149" t="s">
        <v>298</v>
      </c>
      <c r="AT2184" s="149" t="s">
        <v>201</v>
      </c>
      <c r="AU2184" s="149" t="s">
        <v>86</v>
      </c>
      <c r="AY2184" s="17" t="s">
        <v>199</v>
      </c>
      <c r="BE2184" s="150">
        <f>IF(N2184="základní",J2184,0)</f>
        <v>0</v>
      </c>
      <c r="BF2184" s="150">
        <f>IF(N2184="snížená",J2184,0)</f>
        <v>0</v>
      </c>
      <c r="BG2184" s="150">
        <f>IF(N2184="zákl. přenesená",J2184,0)</f>
        <v>0</v>
      </c>
      <c r="BH2184" s="150">
        <f>IF(N2184="sníž. přenesená",J2184,0)</f>
        <v>0</v>
      </c>
      <c r="BI2184" s="150">
        <f>IF(N2184="nulová",J2184,0)</f>
        <v>0</v>
      </c>
      <c r="BJ2184" s="17" t="s">
        <v>86</v>
      </c>
      <c r="BK2184" s="150">
        <f>ROUND(I2184*H2184,2)</f>
        <v>0</v>
      </c>
      <c r="BL2184" s="17" t="s">
        <v>298</v>
      </c>
      <c r="BM2184" s="149" t="s">
        <v>3913</v>
      </c>
    </row>
    <row r="2185" spans="2:65" s="12" customFormat="1" ht="12">
      <c r="B2185" s="151"/>
      <c r="D2185" s="152" t="s">
        <v>207</v>
      </c>
      <c r="E2185" s="153" t="s">
        <v>1</v>
      </c>
      <c r="F2185" s="154" t="s">
        <v>2907</v>
      </c>
      <c r="H2185" s="155">
        <v>7.1440000000000001</v>
      </c>
      <c r="I2185" s="156"/>
      <c r="L2185" s="151"/>
      <c r="M2185" s="157"/>
      <c r="T2185" s="158"/>
      <c r="AT2185" s="153" t="s">
        <v>207</v>
      </c>
      <c r="AU2185" s="153" t="s">
        <v>86</v>
      </c>
      <c r="AV2185" s="12" t="s">
        <v>86</v>
      </c>
      <c r="AW2185" s="12" t="s">
        <v>30</v>
      </c>
      <c r="AX2185" s="12" t="s">
        <v>73</v>
      </c>
      <c r="AY2185" s="153" t="s">
        <v>199</v>
      </c>
    </row>
    <row r="2186" spans="2:65" s="12" customFormat="1" ht="12">
      <c r="B2186" s="151"/>
      <c r="D2186" s="152" t="s">
        <v>207</v>
      </c>
      <c r="E2186" s="153" t="s">
        <v>1</v>
      </c>
      <c r="F2186" s="154" t="s">
        <v>2908</v>
      </c>
      <c r="H2186" s="155">
        <v>1.8240000000000001</v>
      </c>
      <c r="I2186" s="156"/>
      <c r="L2186" s="151"/>
      <c r="M2186" s="157"/>
      <c r="T2186" s="158"/>
      <c r="AT2186" s="153" t="s">
        <v>207</v>
      </c>
      <c r="AU2186" s="153" t="s">
        <v>86</v>
      </c>
      <c r="AV2186" s="12" t="s">
        <v>86</v>
      </c>
      <c r="AW2186" s="12" t="s">
        <v>30</v>
      </c>
      <c r="AX2186" s="12" t="s">
        <v>73</v>
      </c>
      <c r="AY2186" s="153" t="s">
        <v>199</v>
      </c>
    </row>
    <row r="2187" spans="2:65" s="12" customFormat="1" ht="12">
      <c r="B2187" s="151"/>
      <c r="D2187" s="152" t="s">
        <v>207</v>
      </c>
      <c r="E2187" s="153" t="s">
        <v>1</v>
      </c>
      <c r="F2187" s="154" t="s">
        <v>2909</v>
      </c>
      <c r="H2187" s="155">
        <v>11.172000000000001</v>
      </c>
      <c r="I2187" s="156"/>
      <c r="L2187" s="151"/>
      <c r="M2187" s="157"/>
      <c r="T2187" s="158"/>
      <c r="AT2187" s="153" t="s">
        <v>207</v>
      </c>
      <c r="AU2187" s="153" t="s">
        <v>86</v>
      </c>
      <c r="AV2187" s="12" t="s">
        <v>86</v>
      </c>
      <c r="AW2187" s="12" t="s">
        <v>30</v>
      </c>
      <c r="AX2187" s="12" t="s">
        <v>73</v>
      </c>
      <c r="AY2187" s="153" t="s">
        <v>199</v>
      </c>
    </row>
    <row r="2188" spans="2:65" s="12" customFormat="1" ht="12">
      <c r="B2188" s="151"/>
      <c r="D2188" s="152" t="s">
        <v>207</v>
      </c>
      <c r="E2188" s="153" t="s">
        <v>1</v>
      </c>
      <c r="F2188" s="154" t="s">
        <v>3912</v>
      </c>
      <c r="H2188" s="155">
        <v>17.100000000000001</v>
      </c>
      <c r="I2188" s="156"/>
      <c r="L2188" s="151"/>
      <c r="M2188" s="157"/>
      <c r="T2188" s="158"/>
      <c r="AT2188" s="153" t="s">
        <v>207</v>
      </c>
      <c r="AU2188" s="153" t="s">
        <v>86</v>
      </c>
      <c r="AV2188" s="12" t="s">
        <v>86</v>
      </c>
      <c r="AW2188" s="12" t="s">
        <v>30</v>
      </c>
      <c r="AX2188" s="12" t="s">
        <v>73</v>
      </c>
      <c r="AY2188" s="153" t="s">
        <v>199</v>
      </c>
    </row>
    <row r="2189" spans="2:65" s="13" customFormat="1" ht="12">
      <c r="B2189" s="159"/>
      <c r="D2189" s="152" t="s">
        <v>207</v>
      </c>
      <c r="E2189" s="160" t="s">
        <v>1</v>
      </c>
      <c r="F2189" s="161" t="s">
        <v>2911</v>
      </c>
      <c r="H2189" s="162">
        <v>37.24</v>
      </c>
      <c r="I2189" s="163"/>
      <c r="L2189" s="159"/>
      <c r="M2189" s="164"/>
      <c r="T2189" s="165"/>
      <c r="AT2189" s="160" t="s">
        <v>207</v>
      </c>
      <c r="AU2189" s="160" t="s">
        <v>86</v>
      </c>
      <c r="AV2189" s="13" t="s">
        <v>205</v>
      </c>
      <c r="AW2189" s="13" t="s">
        <v>30</v>
      </c>
      <c r="AX2189" s="13" t="s">
        <v>80</v>
      </c>
      <c r="AY2189" s="160" t="s">
        <v>199</v>
      </c>
    </row>
    <row r="2190" spans="2:65" s="1" customFormat="1" ht="24.25" customHeight="1">
      <c r="B2190" s="32"/>
      <c r="C2190" s="137" t="s">
        <v>2891</v>
      </c>
      <c r="D2190" s="137" t="s">
        <v>201</v>
      </c>
      <c r="E2190" s="138" t="s">
        <v>2917</v>
      </c>
      <c r="F2190" s="139" t="s">
        <v>2918</v>
      </c>
      <c r="G2190" s="140" t="s">
        <v>204</v>
      </c>
      <c r="H2190" s="141">
        <v>37.24</v>
      </c>
      <c r="I2190" s="142"/>
      <c r="J2190" s="143">
        <f>ROUND(I2190*H2190,2)</f>
        <v>0</v>
      </c>
      <c r="K2190" s="144"/>
      <c r="L2190" s="32"/>
      <c r="M2190" s="145" t="s">
        <v>1</v>
      </c>
      <c r="N2190" s="146" t="s">
        <v>39</v>
      </c>
      <c r="P2190" s="147">
        <f>O2190*H2190</f>
        <v>0</v>
      </c>
      <c r="Q2190" s="147">
        <v>1.2E-4</v>
      </c>
      <c r="R2190" s="147">
        <f>Q2190*H2190</f>
        <v>4.4688000000000002E-3</v>
      </c>
      <c r="S2190" s="147">
        <v>0</v>
      </c>
      <c r="T2190" s="148">
        <f>S2190*H2190</f>
        <v>0</v>
      </c>
      <c r="AR2190" s="149" t="s">
        <v>298</v>
      </c>
      <c r="AT2190" s="149" t="s">
        <v>201</v>
      </c>
      <c r="AU2190" s="149" t="s">
        <v>86</v>
      </c>
      <c r="AY2190" s="17" t="s">
        <v>199</v>
      </c>
      <c r="BE2190" s="150">
        <f>IF(N2190="základní",J2190,0)</f>
        <v>0</v>
      </c>
      <c r="BF2190" s="150">
        <f>IF(N2190="snížená",J2190,0)</f>
        <v>0</v>
      </c>
      <c r="BG2190" s="150">
        <f>IF(N2190="zákl. přenesená",J2190,0)</f>
        <v>0</v>
      </c>
      <c r="BH2190" s="150">
        <f>IF(N2190="sníž. přenesená",J2190,0)</f>
        <v>0</v>
      </c>
      <c r="BI2190" s="150">
        <f>IF(N2190="nulová",J2190,0)</f>
        <v>0</v>
      </c>
      <c r="BJ2190" s="17" t="s">
        <v>86</v>
      </c>
      <c r="BK2190" s="150">
        <f>ROUND(I2190*H2190,2)</f>
        <v>0</v>
      </c>
      <c r="BL2190" s="17" t="s">
        <v>298</v>
      </c>
      <c r="BM2190" s="149" t="s">
        <v>3914</v>
      </c>
    </row>
    <row r="2191" spans="2:65" s="12" customFormat="1" ht="12">
      <c r="B2191" s="151"/>
      <c r="D2191" s="152" t="s">
        <v>207</v>
      </c>
      <c r="E2191" s="153" t="s">
        <v>1</v>
      </c>
      <c r="F2191" s="154" t="s">
        <v>2907</v>
      </c>
      <c r="H2191" s="155">
        <v>7.1440000000000001</v>
      </c>
      <c r="I2191" s="156"/>
      <c r="L2191" s="151"/>
      <c r="M2191" s="157"/>
      <c r="T2191" s="158"/>
      <c r="AT2191" s="153" t="s">
        <v>207</v>
      </c>
      <c r="AU2191" s="153" t="s">
        <v>86</v>
      </c>
      <c r="AV2191" s="12" t="s">
        <v>86</v>
      </c>
      <c r="AW2191" s="12" t="s">
        <v>30</v>
      </c>
      <c r="AX2191" s="12" t="s">
        <v>73</v>
      </c>
      <c r="AY2191" s="153" t="s">
        <v>199</v>
      </c>
    </row>
    <row r="2192" spans="2:65" s="12" customFormat="1" ht="12">
      <c r="B2192" s="151"/>
      <c r="D2192" s="152" t="s">
        <v>207</v>
      </c>
      <c r="E2192" s="153" t="s">
        <v>1</v>
      </c>
      <c r="F2192" s="154" t="s">
        <v>2908</v>
      </c>
      <c r="H2192" s="155">
        <v>1.8240000000000001</v>
      </c>
      <c r="I2192" s="156"/>
      <c r="L2192" s="151"/>
      <c r="M2192" s="157"/>
      <c r="T2192" s="158"/>
      <c r="AT2192" s="153" t="s">
        <v>207</v>
      </c>
      <c r="AU2192" s="153" t="s">
        <v>86</v>
      </c>
      <c r="AV2192" s="12" t="s">
        <v>86</v>
      </c>
      <c r="AW2192" s="12" t="s">
        <v>30</v>
      </c>
      <c r="AX2192" s="12" t="s">
        <v>73</v>
      </c>
      <c r="AY2192" s="153" t="s">
        <v>199</v>
      </c>
    </row>
    <row r="2193" spans="2:65" s="12" customFormat="1" ht="12">
      <c r="B2193" s="151"/>
      <c r="D2193" s="152" t="s">
        <v>207</v>
      </c>
      <c r="E2193" s="153" t="s">
        <v>1</v>
      </c>
      <c r="F2193" s="154" t="s">
        <v>2909</v>
      </c>
      <c r="H2193" s="155">
        <v>11.172000000000001</v>
      </c>
      <c r="I2193" s="156"/>
      <c r="L2193" s="151"/>
      <c r="M2193" s="157"/>
      <c r="T2193" s="158"/>
      <c r="AT2193" s="153" t="s">
        <v>207</v>
      </c>
      <c r="AU2193" s="153" t="s">
        <v>86</v>
      </c>
      <c r="AV2193" s="12" t="s">
        <v>86</v>
      </c>
      <c r="AW2193" s="12" t="s">
        <v>30</v>
      </c>
      <c r="AX2193" s="12" t="s">
        <v>73</v>
      </c>
      <c r="AY2193" s="153" t="s">
        <v>199</v>
      </c>
    </row>
    <row r="2194" spans="2:65" s="12" customFormat="1" ht="12">
      <c r="B2194" s="151"/>
      <c r="D2194" s="152" t="s">
        <v>207</v>
      </c>
      <c r="E2194" s="153" t="s">
        <v>1</v>
      </c>
      <c r="F2194" s="154" t="s">
        <v>3912</v>
      </c>
      <c r="H2194" s="155">
        <v>17.100000000000001</v>
      </c>
      <c r="I2194" s="156"/>
      <c r="L2194" s="151"/>
      <c r="M2194" s="157"/>
      <c r="T2194" s="158"/>
      <c r="AT2194" s="153" t="s">
        <v>207</v>
      </c>
      <c r="AU2194" s="153" t="s">
        <v>86</v>
      </c>
      <c r="AV2194" s="12" t="s">
        <v>86</v>
      </c>
      <c r="AW2194" s="12" t="s">
        <v>30</v>
      </c>
      <c r="AX2194" s="12" t="s">
        <v>73</v>
      </c>
      <c r="AY2194" s="153" t="s">
        <v>199</v>
      </c>
    </row>
    <row r="2195" spans="2:65" s="13" customFormat="1" ht="12">
      <c r="B2195" s="159"/>
      <c r="D2195" s="152" t="s">
        <v>207</v>
      </c>
      <c r="E2195" s="160" t="s">
        <v>1</v>
      </c>
      <c r="F2195" s="161" t="s">
        <v>2911</v>
      </c>
      <c r="H2195" s="162">
        <v>37.24</v>
      </c>
      <c r="I2195" s="163"/>
      <c r="L2195" s="159"/>
      <c r="M2195" s="164"/>
      <c r="T2195" s="165"/>
      <c r="AT2195" s="160" t="s">
        <v>207</v>
      </c>
      <c r="AU2195" s="160" t="s">
        <v>86</v>
      </c>
      <c r="AV2195" s="13" t="s">
        <v>205</v>
      </c>
      <c r="AW2195" s="13" t="s">
        <v>30</v>
      </c>
      <c r="AX2195" s="13" t="s">
        <v>80</v>
      </c>
      <c r="AY2195" s="160" t="s">
        <v>199</v>
      </c>
    </row>
    <row r="2196" spans="2:65" s="11" customFormat="1" ht="23" customHeight="1">
      <c r="B2196" s="125"/>
      <c r="D2196" s="126" t="s">
        <v>72</v>
      </c>
      <c r="E2196" s="135" t="s">
        <v>2920</v>
      </c>
      <c r="F2196" s="135" t="s">
        <v>2921</v>
      </c>
      <c r="I2196" s="128"/>
      <c r="J2196" s="136">
        <f>BK2196</f>
        <v>0</v>
      </c>
      <c r="L2196" s="125"/>
      <c r="M2196" s="130"/>
      <c r="P2196" s="131">
        <f>SUM(P2197:P2338)</f>
        <v>0</v>
      </c>
      <c r="R2196" s="131">
        <f>SUM(R2197:R2338)</f>
        <v>0.38114797</v>
      </c>
      <c r="T2196" s="132">
        <f>SUM(T2197:T2338)</f>
        <v>0</v>
      </c>
      <c r="AR2196" s="126" t="s">
        <v>86</v>
      </c>
      <c r="AT2196" s="133" t="s">
        <v>72</v>
      </c>
      <c r="AU2196" s="133" t="s">
        <v>80</v>
      </c>
      <c r="AY2196" s="126" t="s">
        <v>199</v>
      </c>
      <c r="BK2196" s="134">
        <f>SUM(BK2197:BK2338)</f>
        <v>0</v>
      </c>
    </row>
    <row r="2197" spans="2:65" s="1" customFormat="1" ht="24.25" customHeight="1">
      <c r="B2197" s="32"/>
      <c r="C2197" s="137" t="s">
        <v>2903</v>
      </c>
      <c r="D2197" s="137" t="s">
        <v>201</v>
      </c>
      <c r="E2197" s="138" t="s">
        <v>2923</v>
      </c>
      <c r="F2197" s="139" t="s">
        <v>2924</v>
      </c>
      <c r="G2197" s="140" t="s">
        <v>204</v>
      </c>
      <c r="H2197" s="141">
        <v>777.85299999999995</v>
      </c>
      <c r="I2197" s="142"/>
      <c r="J2197" s="143">
        <f>ROUND(I2197*H2197,2)</f>
        <v>0</v>
      </c>
      <c r="K2197" s="144"/>
      <c r="L2197" s="32"/>
      <c r="M2197" s="145" t="s">
        <v>1</v>
      </c>
      <c r="N2197" s="146" t="s">
        <v>39</v>
      </c>
      <c r="P2197" s="147">
        <f>O2197*H2197</f>
        <v>0</v>
      </c>
      <c r="Q2197" s="147">
        <v>2.0000000000000001E-4</v>
      </c>
      <c r="R2197" s="147">
        <f>Q2197*H2197</f>
        <v>0.1555706</v>
      </c>
      <c r="S2197" s="147">
        <v>0</v>
      </c>
      <c r="T2197" s="148">
        <f>S2197*H2197</f>
        <v>0</v>
      </c>
      <c r="AR2197" s="149" t="s">
        <v>298</v>
      </c>
      <c r="AT2197" s="149" t="s">
        <v>201</v>
      </c>
      <c r="AU2197" s="149" t="s">
        <v>86</v>
      </c>
      <c r="AY2197" s="17" t="s">
        <v>199</v>
      </c>
      <c r="BE2197" s="150">
        <f>IF(N2197="základní",J2197,0)</f>
        <v>0</v>
      </c>
      <c r="BF2197" s="150">
        <f>IF(N2197="snížená",J2197,0)</f>
        <v>0</v>
      </c>
      <c r="BG2197" s="150">
        <f>IF(N2197="zákl. přenesená",J2197,0)</f>
        <v>0</v>
      </c>
      <c r="BH2197" s="150">
        <f>IF(N2197="sníž. přenesená",J2197,0)</f>
        <v>0</v>
      </c>
      <c r="BI2197" s="150">
        <f>IF(N2197="nulová",J2197,0)</f>
        <v>0</v>
      </c>
      <c r="BJ2197" s="17" t="s">
        <v>86</v>
      </c>
      <c r="BK2197" s="150">
        <f>ROUND(I2197*H2197,2)</f>
        <v>0</v>
      </c>
      <c r="BL2197" s="17" t="s">
        <v>298</v>
      </c>
      <c r="BM2197" s="149" t="s">
        <v>3915</v>
      </c>
    </row>
    <row r="2198" spans="2:65" s="12" customFormat="1" ht="12">
      <c r="B2198" s="151"/>
      <c r="D2198" s="152" t="s">
        <v>207</v>
      </c>
      <c r="E2198" s="153" t="s">
        <v>1</v>
      </c>
      <c r="F2198" s="154" t="s">
        <v>598</v>
      </c>
      <c r="H2198" s="155">
        <v>43.064999999999998</v>
      </c>
      <c r="I2198" s="156"/>
      <c r="L2198" s="151"/>
      <c r="M2198" s="157"/>
      <c r="T2198" s="158"/>
      <c r="AT2198" s="153" t="s">
        <v>207</v>
      </c>
      <c r="AU2198" s="153" t="s">
        <v>86</v>
      </c>
      <c r="AV2198" s="12" t="s">
        <v>86</v>
      </c>
      <c r="AW2198" s="12" t="s">
        <v>30</v>
      </c>
      <c r="AX2198" s="12" t="s">
        <v>73</v>
      </c>
      <c r="AY2198" s="153" t="s">
        <v>199</v>
      </c>
    </row>
    <row r="2199" spans="2:65" s="12" customFormat="1" ht="12">
      <c r="B2199" s="151"/>
      <c r="D2199" s="152" t="s">
        <v>207</v>
      </c>
      <c r="E2199" s="153" t="s">
        <v>1</v>
      </c>
      <c r="F2199" s="154" t="s">
        <v>599</v>
      </c>
      <c r="H2199" s="155">
        <v>-1.6</v>
      </c>
      <c r="I2199" s="156"/>
      <c r="L2199" s="151"/>
      <c r="M2199" s="157"/>
      <c r="T2199" s="158"/>
      <c r="AT2199" s="153" t="s">
        <v>207</v>
      </c>
      <c r="AU2199" s="153" t="s">
        <v>86</v>
      </c>
      <c r="AV2199" s="12" t="s">
        <v>86</v>
      </c>
      <c r="AW2199" s="12" t="s">
        <v>30</v>
      </c>
      <c r="AX2199" s="12" t="s">
        <v>73</v>
      </c>
      <c r="AY2199" s="153" t="s">
        <v>199</v>
      </c>
    </row>
    <row r="2200" spans="2:65" s="12" customFormat="1" ht="12">
      <c r="B2200" s="151"/>
      <c r="D2200" s="152" t="s">
        <v>207</v>
      </c>
      <c r="E2200" s="153" t="s">
        <v>1</v>
      </c>
      <c r="F2200" s="154" t="s">
        <v>600</v>
      </c>
      <c r="H2200" s="155">
        <v>-4</v>
      </c>
      <c r="I2200" s="156"/>
      <c r="L2200" s="151"/>
      <c r="M2200" s="157"/>
      <c r="T2200" s="158"/>
      <c r="AT2200" s="153" t="s">
        <v>207</v>
      </c>
      <c r="AU2200" s="153" t="s">
        <v>86</v>
      </c>
      <c r="AV2200" s="12" t="s">
        <v>86</v>
      </c>
      <c r="AW2200" s="12" t="s">
        <v>30</v>
      </c>
      <c r="AX2200" s="12" t="s">
        <v>73</v>
      </c>
      <c r="AY2200" s="153" t="s">
        <v>199</v>
      </c>
    </row>
    <row r="2201" spans="2:65" s="12" customFormat="1" ht="12">
      <c r="B2201" s="151"/>
      <c r="D2201" s="152" t="s">
        <v>207</v>
      </c>
      <c r="E2201" s="153" t="s">
        <v>1</v>
      </c>
      <c r="F2201" s="154" t="s">
        <v>601</v>
      </c>
      <c r="H2201" s="155">
        <v>-3.8530000000000002</v>
      </c>
      <c r="I2201" s="156"/>
      <c r="L2201" s="151"/>
      <c r="M2201" s="157"/>
      <c r="T2201" s="158"/>
      <c r="AT2201" s="153" t="s">
        <v>207</v>
      </c>
      <c r="AU2201" s="153" t="s">
        <v>86</v>
      </c>
      <c r="AV2201" s="12" t="s">
        <v>86</v>
      </c>
      <c r="AW2201" s="12" t="s">
        <v>30</v>
      </c>
      <c r="AX2201" s="12" t="s">
        <v>73</v>
      </c>
      <c r="AY2201" s="153" t="s">
        <v>199</v>
      </c>
    </row>
    <row r="2202" spans="2:65" s="12" customFormat="1" ht="12">
      <c r="B2202" s="151"/>
      <c r="D2202" s="152" t="s">
        <v>207</v>
      </c>
      <c r="E2202" s="153" t="s">
        <v>1</v>
      </c>
      <c r="F2202" s="154" t="s">
        <v>602</v>
      </c>
      <c r="H2202" s="155">
        <v>1.5169999999999999</v>
      </c>
      <c r="I2202" s="156"/>
      <c r="L2202" s="151"/>
      <c r="M2202" s="157"/>
      <c r="T2202" s="158"/>
      <c r="AT2202" s="153" t="s">
        <v>207</v>
      </c>
      <c r="AU2202" s="153" t="s">
        <v>86</v>
      </c>
      <c r="AV2202" s="12" t="s">
        <v>86</v>
      </c>
      <c r="AW2202" s="12" t="s">
        <v>30</v>
      </c>
      <c r="AX2202" s="12" t="s">
        <v>73</v>
      </c>
      <c r="AY2202" s="153" t="s">
        <v>199</v>
      </c>
    </row>
    <row r="2203" spans="2:65" s="12" customFormat="1" ht="12">
      <c r="B2203" s="151"/>
      <c r="D2203" s="152" t="s">
        <v>207</v>
      </c>
      <c r="E2203" s="153" t="s">
        <v>1</v>
      </c>
      <c r="F2203" s="154" t="s">
        <v>603</v>
      </c>
      <c r="H2203" s="155">
        <v>41.064</v>
      </c>
      <c r="I2203" s="156"/>
      <c r="L2203" s="151"/>
      <c r="M2203" s="157"/>
      <c r="T2203" s="158"/>
      <c r="AT2203" s="153" t="s">
        <v>207</v>
      </c>
      <c r="AU2203" s="153" t="s">
        <v>86</v>
      </c>
      <c r="AV2203" s="12" t="s">
        <v>86</v>
      </c>
      <c r="AW2203" s="12" t="s">
        <v>30</v>
      </c>
      <c r="AX2203" s="12" t="s">
        <v>73</v>
      </c>
      <c r="AY2203" s="153" t="s">
        <v>199</v>
      </c>
    </row>
    <row r="2204" spans="2:65" s="12" customFormat="1" ht="12">
      <c r="B2204" s="151"/>
      <c r="D2204" s="152" t="s">
        <v>207</v>
      </c>
      <c r="E2204" s="153" t="s">
        <v>1</v>
      </c>
      <c r="F2204" s="154" t="s">
        <v>604</v>
      </c>
      <c r="H2204" s="155">
        <v>-2</v>
      </c>
      <c r="I2204" s="156"/>
      <c r="L2204" s="151"/>
      <c r="M2204" s="157"/>
      <c r="T2204" s="158"/>
      <c r="AT2204" s="153" t="s">
        <v>207</v>
      </c>
      <c r="AU2204" s="153" t="s">
        <v>86</v>
      </c>
      <c r="AV2204" s="12" t="s">
        <v>86</v>
      </c>
      <c r="AW2204" s="12" t="s">
        <v>30</v>
      </c>
      <c r="AX2204" s="12" t="s">
        <v>73</v>
      </c>
      <c r="AY2204" s="153" t="s">
        <v>199</v>
      </c>
    </row>
    <row r="2205" spans="2:65" s="12" customFormat="1" ht="12">
      <c r="B2205" s="151"/>
      <c r="D2205" s="152" t="s">
        <v>207</v>
      </c>
      <c r="E2205" s="153" t="s">
        <v>1</v>
      </c>
      <c r="F2205" s="154" t="s">
        <v>605</v>
      </c>
      <c r="H2205" s="155">
        <v>17.690000000000001</v>
      </c>
      <c r="I2205" s="156"/>
      <c r="L2205" s="151"/>
      <c r="M2205" s="157"/>
      <c r="T2205" s="158"/>
      <c r="AT2205" s="153" t="s">
        <v>207</v>
      </c>
      <c r="AU2205" s="153" t="s">
        <v>86</v>
      </c>
      <c r="AV2205" s="12" t="s">
        <v>86</v>
      </c>
      <c r="AW2205" s="12" t="s">
        <v>30</v>
      </c>
      <c r="AX2205" s="12" t="s">
        <v>73</v>
      </c>
      <c r="AY2205" s="153" t="s">
        <v>199</v>
      </c>
    </row>
    <row r="2206" spans="2:65" s="12" customFormat="1" ht="12">
      <c r="B2206" s="151"/>
      <c r="D2206" s="152" t="s">
        <v>207</v>
      </c>
      <c r="E2206" s="153" t="s">
        <v>1</v>
      </c>
      <c r="F2206" s="154" t="s">
        <v>606</v>
      </c>
      <c r="H2206" s="155">
        <v>-1.4</v>
      </c>
      <c r="I2206" s="156"/>
      <c r="L2206" s="151"/>
      <c r="M2206" s="157"/>
      <c r="T2206" s="158"/>
      <c r="AT2206" s="153" t="s">
        <v>207</v>
      </c>
      <c r="AU2206" s="153" t="s">
        <v>86</v>
      </c>
      <c r="AV2206" s="12" t="s">
        <v>86</v>
      </c>
      <c r="AW2206" s="12" t="s">
        <v>30</v>
      </c>
      <c r="AX2206" s="12" t="s">
        <v>73</v>
      </c>
      <c r="AY2206" s="153" t="s">
        <v>199</v>
      </c>
    </row>
    <row r="2207" spans="2:65" s="12" customFormat="1" ht="12">
      <c r="B2207" s="151"/>
      <c r="D2207" s="152" t="s">
        <v>207</v>
      </c>
      <c r="E2207" s="153" t="s">
        <v>1</v>
      </c>
      <c r="F2207" s="154" t="s">
        <v>607</v>
      </c>
      <c r="H2207" s="155">
        <v>35.206000000000003</v>
      </c>
      <c r="I2207" s="156"/>
      <c r="L2207" s="151"/>
      <c r="M2207" s="157"/>
      <c r="T2207" s="158"/>
      <c r="AT2207" s="153" t="s">
        <v>207</v>
      </c>
      <c r="AU2207" s="153" t="s">
        <v>86</v>
      </c>
      <c r="AV2207" s="12" t="s">
        <v>86</v>
      </c>
      <c r="AW2207" s="12" t="s">
        <v>30</v>
      </c>
      <c r="AX2207" s="12" t="s">
        <v>73</v>
      </c>
      <c r="AY2207" s="153" t="s">
        <v>199</v>
      </c>
    </row>
    <row r="2208" spans="2:65" s="12" customFormat="1" ht="12">
      <c r="B2208" s="151"/>
      <c r="D2208" s="152" t="s">
        <v>207</v>
      </c>
      <c r="E2208" s="153" t="s">
        <v>1</v>
      </c>
      <c r="F2208" s="154" t="s">
        <v>606</v>
      </c>
      <c r="H2208" s="155">
        <v>-1.4</v>
      </c>
      <c r="I2208" s="156"/>
      <c r="L2208" s="151"/>
      <c r="M2208" s="157"/>
      <c r="T2208" s="158"/>
      <c r="AT2208" s="153" t="s">
        <v>207</v>
      </c>
      <c r="AU2208" s="153" t="s">
        <v>86</v>
      </c>
      <c r="AV2208" s="12" t="s">
        <v>86</v>
      </c>
      <c r="AW2208" s="12" t="s">
        <v>30</v>
      </c>
      <c r="AX2208" s="12" t="s">
        <v>73</v>
      </c>
      <c r="AY2208" s="153" t="s">
        <v>199</v>
      </c>
    </row>
    <row r="2209" spans="2:51" s="12" customFormat="1" ht="12">
      <c r="B2209" s="151"/>
      <c r="D2209" s="152" t="s">
        <v>207</v>
      </c>
      <c r="E2209" s="153" t="s">
        <v>1</v>
      </c>
      <c r="F2209" s="154" t="s">
        <v>599</v>
      </c>
      <c r="H2209" s="155">
        <v>-1.6</v>
      </c>
      <c r="I2209" s="156"/>
      <c r="L2209" s="151"/>
      <c r="M2209" s="157"/>
      <c r="T2209" s="158"/>
      <c r="AT2209" s="153" t="s">
        <v>207</v>
      </c>
      <c r="AU2209" s="153" t="s">
        <v>86</v>
      </c>
      <c r="AV2209" s="12" t="s">
        <v>86</v>
      </c>
      <c r="AW2209" s="12" t="s">
        <v>30</v>
      </c>
      <c r="AX2209" s="12" t="s">
        <v>73</v>
      </c>
      <c r="AY2209" s="153" t="s">
        <v>199</v>
      </c>
    </row>
    <row r="2210" spans="2:51" s="12" customFormat="1" ht="12">
      <c r="B2210" s="151"/>
      <c r="D2210" s="152" t="s">
        <v>207</v>
      </c>
      <c r="E2210" s="153" t="s">
        <v>1</v>
      </c>
      <c r="F2210" s="154" t="s">
        <v>608</v>
      </c>
      <c r="H2210" s="155">
        <v>-2.2280000000000002</v>
      </c>
      <c r="I2210" s="156"/>
      <c r="L2210" s="151"/>
      <c r="M2210" s="157"/>
      <c r="T2210" s="158"/>
      <c r="AT2210" s="153" t="s">
        <v>207</v>
      </c>
      <c r="AU2210" s="153" t="s">
        <v>86</v>
      </c>
      <c r="AV2210" s="12" t="s">
        <v>86</v>
      </c>
      <c r="AW2210" s="12" t="s">
        <v>30</v>
      </c>
      <c r="AX2210" s="12" t="s">
        <v>73</v>
      </c>
      <c r="AY2210" s="153" t="s">
        <v>199</v>
      </c>
    </row>
    <row r="2211" spans="2:51" s="12" customFormat="1" ht="12">
      <c r="B2211" s="151"/>
      <c r="D2211" s="152" t="s">
        <v>207</v>
      </c>
      <c r="E2211" s="153" t="s">
        <v>1</v>
      </c>
      <c r="F2211" s="154" t="s">
        <v>609</v>
      </c>
      <c r="H2211" s="155">
        <v>1.073</v>
      </c>
      <c r="I2211" s="156"/>
      <c r="L2211" s="151"/>
      <c r="M2211" s="157"/>
      <c r="T2211" s="158"/>
      <c r="AT2211" s="153" t="s">
        <v>207</v>
      </c>
      <c r="AU2211" s="153" t="s">
        <v>86</v>
      </c>
      <c r="AV2211" s="12" t="s">
        <v>86</v>
      </c>
      <c r="AW2211" s="12" t="s">
        <v>30</v>
      </c>
      <c r="AX2211" s="12" t="s">
        <v>73</v>
      </c>
      <c r="AY2211" s="153" t="s">
        <v>199</v>
      </c>
    </row>
    <row r="2212" spans="2:51" s="12" customFormat="1" ht="12">
      <c r="B2212" s="151"/>
      <c r="D2212" s="152" t="s">
        <v>207</v>
      </c>
      <c r="E2212" s="153" t="s">
        <v>1</v>
      </c>
      <c r="F2212" s="154" t="s">
        <v>610</v>
      </c>
      <c r="H2212" s="155">
        <v>99.18</v>
      </c>
      <c r="I2212" s="156"/>
      <c r="L2212" s="151"/>
      <c r="M2212" s="157"/>
      <c r="T2212" s="158"/>
      <c r="AT2212" s="153" t="s">
        <v>207</v>
      </c>
      <c r="AU2212" s="153" t="s">
        <v>86</v>
      </c>
      <c r="AV2212" s="12" t="s">
        <v>86</v>
      </c>
      <c r="AW2212" s="12" t="s">
        <v>30</v>
      </c>
      <c r="AX2212" s="12" t="s">
        <v>73</v>
      </c>
      <c r="AY2212" s="153" t="s">
        <v>199</v>
      </c>
    </row>
    <row r="2213" spans="2:51" s="12" customFormat="1" ht="12">
      <c r="B2213" s="151"/>
      <c r="D2213" s="152" t="s">
        <v>207</v>
      </c>
      <c r="E2213" s="153" t="s">
        <v>1</v>
      </c>
      <c r="F2213" s="154" t="s">
        <v>611</v>
      </c>
      <c r="H2213" s="155">
        <v>-2.8</v>
      </c>
      <c r="I2213" s="156"/>
      <c r="L2213" s="151"/>
      <c r="M2213" s="157"/>
      <c r="T2213" s="158"/>
      <c r="AT2213" s="153" t="s">
        <v>207</v>
      </c>
      <c r="AU2213" s="153" t="s">
        <v>86</v>
      </c>
      <c r="AV2213" s="12" t="s">
        <v>86</v>
      </c>
      <c r="AW2213" s="12" t="s">
        <v>30</v>
      </c>
      <c r="AX2213" s="12" t="s">
        <v>73</v>
      </c>
      <c r="AY2213" s="153" t="s">
        <v>199</v>
      </c>
    </row>
    <row r="2214" spans="2:51" s="12" customFormat="1" ht="12">
      <c r="B2214" s="151"/>
      <c r="D2214" s="152" t="s">
        <v>207</v>
      </c>
      <c r="E2214" s="153" t="s">
        <v>1</v>
      </c>
      <c r="F2214" s="154" t="s">
        <v>604</v>
      </c>
      <c r="H2214" s="155">
        <v>-2</v>
      </c>
      <c r="I2214" s="156"/>
      <c r="L2214" s="151"/>
      <c r="M2214" s="157"/>
      <c r="T2214" s="158"/>
      <c r="AT2214" s="153" t="s">
        <v>207</v>
      </c>
      <c r="AU2214" s="153" t="s">
        <v>86</v>
      </c>
      <c r="AV2214" s="12" t="s">
        <v>86</v>
      </c>
      <c r="AW2214" s="12" t="s">
        <v>30</v>
      </c>
      <c r="AX2214" s="12" t="s">
        <v>73</v>
      </c>
      <c r="AY2214" s="153" t="s">
        <v>199</v>
      </c>
    </row>
    <row r="2215" spans="2:51" s="12" customFormat="1" ht="12">
      <c r="B2215" s="151"/>
      <c r="D2215" s="152" t="s">
        <v>207</v>
      </c>
      <c r="E2215" s="153" t="s">
        <v>1</v>
      </c>
      <c r="F2215" s="154" t="s">
        <v>608</v>
      </c>
      <c r="H2215" s="155">
        <v>-2.2280000000000002</v>
      </c>
      <c r="I2215" s="156"/>
      <c r="L2215" s="151"/>
      <c r="M2215" s="157"/>
      <c r="T2215" s="158"/>
      <c r="AT2215" s="153" t="s">
        <v>207</v>
      </c>
      <c r="AU2215" s="153" t="s">
        <v>86</v>
      </c>
      <c r="AV2215" s="12" t="s">
        <v>86</v>
      </c>
      <c r="AW2215" s="12" t="s">
        <v>30</v>
      </c>
      <c r="AX2215" s="12" t="s">
        <v>73</v>
      </c>
      <c r="AY2215" s="153" t="s">
        <v>199</v>
      </c>
    </row>
    <row r="2216" spans="2:51" s="12" customFormat="1" ht="12">
      <c r="B2216" s="151"/>
      <c r="D2216" s="152" t="s">
        <v>207</v>
      </c>
      <c r="E2216" s="153" t="s">
        <v>1</v>
      </c>
      <c r="F2216" s="154" t="s">
        <v>612</v>
      </c>
      <c r="H2216" s="155">
        <v>-14.477</v>
      </c>
      <c r="I2216" s="156"/>
      <c r="L2216" s="151"/>
      <c r="M2216" s="157"/>
      <c r="T2216" s="158"/>
      <c r="AT2216" s="153" t="s">
        <v>207</v>
      </c>
      <c r="AU2216" s="153" t="s">
        <v>86</v>
      </c>
      <c r="AV2216" s="12" t="s">
        <v>86</v>
      </c>
      <c r="AW2216" s="12" t="s">
        <v>30</v>
      </c>
      <c r="AX2216" s="12" t="s">
        <v>73</v>
      </c>
      <c r="AY2216" s="153" t="s">
        <v>199</v>
      </c>
    </row>
    <row r="2217" spans="2:51" s="12" customFormat="1" ht="12">
      <c r="B2217" s="151"/>
      <c r="D2217" s="152" t="s">
        <v>207</v>
      </c>
      <c r="E2217" s="153" t="s">
        <v>1</v>
      </c>
      <c r="F2217" s="154" t="s">
        <v>609</v>
      </c>
      <c r="H2217" s="155">
        <v>1.073</v>
      </c>
      <c r="I2217" s="156"/>
      <c r="L2217" s="151"/>
      <c r="M2217" s="157"/>
      <c r="T2217" s="158"/>
      <c r="AT2217" s="153" t="s">
        <v>207</v>
      </c>
      <c r="AU2217" s="153" t="s">
        <v>86</v>
      </c>
      <c r="AV2217" s="12" t="s">
        <v>86</v>
      </c>
      <c r="AW2217" s="12" t="s">
        <v>30</v>
      </c>
      <c r="AX2217" s="12" t="s">
        <v>73</v>
      </c>
      <c r="AY2217" s="153" t="s">
        <v>199</v>
      </c>
    </row>
    <row r="2218" spans="2:51" s="12" customFormat="1" ht="12">
      <c r="B2218" s="151"/>
      <c r="D2218" s="152" t="s">
        <v>207</v>
      </c>
      <c r="E2218" s="153" t="s">
        <v>1</v>
      </c>
      <c r="F2218" s="154" t="s">
        <v>613</v>
      </c>
      <c r="H2218" s="155">
        <v>3.73</v>
      </c>
      <c r="I2218" s="156"/>
      <c r="L2218" s="151"/>
      <c r="M2218" s="157"/>
      <c r="T2218" s="158"/>
      <c r="AT2218" s="153" t="s">
        <v>207</v>
      </c>
      <c r="AU2218" s="153" t="s">
        <v>86</v>
      </c>
      <c r="AV2218" s="12" t="s">
        <v>86</v>
      </c>
      <c r="AW2218" s="12" t="s">
        <v>30</v>
      </c>
      <c r="AX2218" s="12" t="s">
        <v>73</v>
      </c>
      <c r="AY2218" s="153" t="s">
        <v>199</v>
      </c>
    </row>
    <row r="2219" spans="2:51" s="12" customFormat="1" ht="12">
      <c r="B2219" s="151"/>
      <c r="D2219" s="152" t="s">
        <v>207</v>
      </c>
      <c r="E2219" s="153" t="s">
        <v>1</v>
      </c>
      <c r="F2219" s="154" t="s">
        <v>614</v>
      </c>
      <c r="H2219" s="155">
        <v>29.434999999999999</v>
      </c>
      <c r="I2219" s="156"/>
      <c r="L2219" s="151"/>
      <c r="M2219" s="157"/>
      <c r="T2219" s="158"/>
      <c r="AT2219" s="153" t="s">
        <v>207</v>
      </c>
      <c r="AU2219" s="153" t="s">
        <v>86</v>
      </c>
      <c r="AV2219" s="12" t="s">
        <v>86</v>
      </c>
      <c r="AW2219" s="12" t="s">
        <v>30</v>
      </c>
      <c r="AX2219" s="12" t="s">
        <v>73</v>
      </c>
      <c r="AY2219" s="153" t="s">
        <v>199</v>
      </c>
    </row>
    <row r="2220" spans="2:51" s="12" customFormat="1" ht="12">
      <c r="B2220" s="151"/>
      <c r="D2220" s="152" t="s">
        <v>207</v>
      </c>
      <c r="E2220" s="153" t="s">
        <v>1</v>
      </c>
      <c r="F2220" s="154" t="s">
        <v>606</v>
      </c>
      <c r="H2220" s="155">
        <v>-1.4</v>
      </c>
      <c r="I2220" s="156"/>
      <c r="L2220" s="151"/>
      <c r="M2220" s="157"/>
      <c r="T2220" s="158"/>
      <c r="AT2220" s="153" t="s">
        <v>207</v>
      </c>
      <c r="AU2220" s="153" t="s">
        <v>86</v>
      </c>
      <c r="AV2220" s="12" t="s">
        <v>86</v>
      </c>
      <c r="AW2220" s="12" t="s">
        <v>30</v>
      </c>
      <c r="AX2220" s="12" t="s">
        <v>73</v>
      </c>
      <c r="AY2220" s="153" t="s">
        <v>199</v>
      </c>
    </row>
    <row r="2221" spans="2:51" s="12" customFormat="1" ht="12">
      <c r="B2221" s="151"/>
      <c r="D2221" s="152" t="s">
        <v>207</v>
      </c>
      <c r="E2221" s="153" t="s">
        <v>1</v>
      </c>
      <c r="F2221" s="154" t="s">
        <v>615</v>
      </c>
      <c r="H2221" s="155">
        <v>29.725000000000001</v>
      </c>
      <c r="I2221" s="156"/>
      <c r="L2221" s="151"/>
      <c r="M2221" s="157"/>
      <c r="T2221" s="158"/>
      <c r="AT2221" s="153" t="s">
        <v>207</v>
      </c>
      <c r="AU2221" s="153" t="s">
        <v>86</v>
      </c>
      <c r="AV2221" s="12" t="s">
        <v>86</v>
      </c>
      <c r="AW2221" s="12" t="s">
        <v>30</v>
      </c>
      <c r="AX2221" s="12" t="s">
        <v>73</v>
      </c>
      <c r="AY2221" s="153" t="s">
        <v>199</v>
      </c>
    </row>
    <row r="2222" spans="2:51" s="12" customFormat="1" ht="12">
      <c r="B2222" s="151"/>
      <c r="D2222" s="152" t="s">
        <v>207</v>
      </c>
      <c r="E2222" s="153" t="s">
        <v>1</v>
      </c>
      <c r="F2222" s="154" t="s">
        <v>616</v>
      </c>
      <c r="H2222" s="155">
        <v>-1.8</v>
      </c>
      <c r="I2222" s="156"/>
      <c r="L2222" s="151"/>
      <c r="M2222" s="157"/>
      <c r="T2222" s="158"/>
      <c r="AT2222" s="153" t="s">
        <v>207</v>
      </c>
      <c r="AU2222" s="153" t="s">
        <v>86</v>
      </c>
      <c r="AV2222" s="12" t="s">
        <v>86</v>
      </c>
      <c r="AW2222" s="12" t="s">
        <v>30</v>
      </c>
      <c r="AX2222" s="12" t="s">
        <v>73</v>
      </c>
      <c r="AY2222" s="153" t="s">
        <v>199</v>
      </c>
    </row>
    <row r="2223" spans="2:51" s="12" customFormat="1" ht="12">
      <c r="B2223" s="151"/>
      <c r="D2223" s="152" t="s">
        <v>207</v>
      </c>
      <c r="E2223" s="153" t="s">
        <v>1</v>
      </c>
      <c r="F2223" s="154" t="s">
        <v>617</v>
      </c>
      <c r="H2223" s="155">
        <v>49.445</v>
      </c>
      <c r="I2223" s="156"/>
      <c r="L2223" s="151"/>
      <c r="M2223" s="157"/>
      <c r="T2223" s="158"/>
      <c r="AT2223" s="153" t="s">
        <v>207</v>
      </c>
      <c r="AU2223" s="153" t="s">
        <v>86</v>
      </c>
      <c r="AV2223" s="12" t="s">
        <v>86</v>
      </c>
      <c r="AW2223" s="12" t="s">
        <v>30</v>
      </c>
      <c r="AX2223" s="12" t="s">
        <v>73</v>
      </c>
      <c r="AY2223" s="153" t="s">
        <v>199</v>
      </c>
    </row>
    <row r="2224" spans="2:51" s="12" customFormat="1" ht="12">
      <c r="B2224" s="151"/>
      <c r="D2224" s="152" t="s">
        <v>207</v>
      </c>
      <c r="E2224" s="153" t="s">
        <v>1</v>
      </c>
      <c r="F2224" s="154" t="s">
        <v>604</v>
      </c>
      <c r="H2224" s="155">
        <v>-2</v>
      </c>
      <c r="I2224" s="156"/>
      <c r="L2224" s="151"/>
      <c r="M2224" s="157"/>
      <c r="T2224" s="158"/>
      <c r="AT2224" s="153" t="s">
        <v>207</v>
      </c>
      <c r="AU2224" s="153" t="s">
        <v>86</v>
      </c>
      <c r="AV2224" s="12" t="s">
        <v>86</v>
      </c>
      <c r="AW2224" s="12" t="s">
        <v>30</v>
      </c>
      <c r="AX2224" s="12" t="s">
        <v>73</v>
      </c>
      <c r="AY2224" s="153" t="s">
        <v>199</v>
      </c>
    </row>
    <row r="2225" spans="2:51" s="12" customFormat="1" ht="12">
      <c r="B2225" s="151"/>
      <c r="D2225" s="152" t="s">
        <v>207</v>
      </c>
      <c r="E2225" s="153" t="s">
        <v>1</v>
      </c>
      <c r="F2225" s="154" t="s">
        <v>608</v>
      </c>
      <c r="H2225" s="155">
        <v>-2.2280000000000002</v>
      </c>
      <c r="I2225" s="156"/>
      <c r="L2225" s="151"/>
      <c r="M2225" s="157"/>
      <c r="T2225" s="158"/>
      <c r="AT2225" s="153" t="s">
        <v>207</v>
      </c>
      <c r="AU2225" s="153" t="s">
        <v>86</v>
      </c>
      <c r="AV2225" s="12" t="s">
        <v>86</v>
      </c>
      <c r="AW2225" s="12" t="s">
        <v>30</v>
      </c>
      <c r="AX2225" s="12" t="s">
        <v>73</v>
      </c>
      <c r="AY2225" s="153" t="s">
        <v>199</v>
      </c>
    </row>
    <row r="2226" spans="2:51" s="12" customFormat="1" ht="12">
      <c r="B2226" s="151"/>
      <c r="D2226" s="152" t="s">
        <v>207</v>
      </c>
      <c r="E2226" s="153" t="s">
        <v>1</v>
      </c>
      <c r="F2226" s="154" t="s">
        <v>609</v>
      </c>
      <c r="H2226" s="155">
        <v>1.073</v>
      </c>
      <c r="I2226" s="156"/>
      <c r="L2226" s="151"/>
      <c r="M2226" s="157"/>
      <c r="T2226" s="158"/>
      <c r="AT2226" s="153" t="s">
        <v>207</v>
      </c>
      <c r="AU2226" s="153" t="s">
        <v>86</v>
      </c>
      <c r="AV2226" s="12" t="s">
        <v>86</v>
      </c>
      <c r="AW2226" s="12" t="s">
        <v>30</v>
      </c>
      <c r="AX2226" s="12" t="s">
        <v>73</v>
      </c>
      <c r="AY2226" s="153" t="s">
        <v>199</v>
      </c>
    </row>
    <row r="2227" spans="2:51" s="12" customFormat="1" ht="12">
      <c r="B2227" s="151"/>
      <c r="D2227" s="152" t="s">
        <v>207</v>
      </c>
      <c r="E2227" s="153" t="s">
        <v>1</v>
      </c>
      <c r="F2227" s="154" t="s">
        <v>618</v>
      </c>
      <c r="H2227" s="155">
        <v>49.445</v>
      </c>
      <c r="I2227" s="156"/>
      <c r="L2227" s="151"/>
      <c r="M2227" s="157"/>
      <c r="T2227" s="158"/>
      <c r="AT2227" s="153" t="s">
        <v>207</v>
      </c>
      <c r="AU2227" s="153" t="s">
        <v>86</v>
      </c>
      <c r="AV2227" s="12" t="s">
        <v>86</v>
      </c>
      <c r="AW2227" s="12" t="s">
        <v>30</v>
      </c>
      <c r="AX2227" s="12" t="s">
        <v>73</v>
      </c>
      <c r="AY2227" s="153" t="s">
        <v>199</v>
      </c>
    </row>
    <row r="2228" spans="2:51" s="12" customFormat="1" ht="12">
      <c r="B2228" s="151"/>
      <c r="D2228" s="152" t="s">
        <v>207</v>
      </c>
      <c r="E2228" s="153" t="s">
        <v>1</v>
      </c>
      <c r="F2228" s="154" t="s">
        <v>604</v>
      </c>
      <c r="H2228" s="155">
        <v>-2</v>
      </c>
      <c r="I2228" s="156"/>
      <c r="L2228" s="151"/>
      <c r="M2228" s="157"/>
      <c r="T2228" s="158"/>
      <c r="AT2228" s="153" t="s">
        <v>207</v>
      </c>
      <c r="AU2228" s="153" t="s">
        <v>86</v>
      </c>
      <c r="AV2228" s="12" t="s">
        <v>86</v>
      </c>
      <c r="AW2228" s="12" t="s">
        <v>30</v>
      </c>
      <c r="AX2228" s="12" t="s">
        <v>73</v>
      </c>
      <c r="AY2228" s="153" t="s">
        <v>199</v>
      </c>
    </row>
    <row r="2229" spans="2:51" s="12" customFormat="1" ht="12">
      <c r="B2229" s="151"/>
      <c r="D2229" s="152" t="s">
        <v>207</v>
      </c>
      <c r="E2229" s="153" t="s">
        <v>1</v>
      </c>
      <c r="F2229" s="154" t="s">
        <v>608</v>
      </c>
      <c r="H2229" s="155">
        <v>-2.2280000000000002</v>
      </c>
      <c r="I2229" s="156"/>
      <c r="L2229" s="151"/>
      <c r="M2229" s="157"/>
      <c r="T2229" s="158"/>
      <c r="AT2229" s="153" t="s">
        <v>207</v>
      </c>
      <c r="AU2229" s="153" t="s">
        <v>86</v>
      </c>
      <c r="AV2229" s="12" t="s">
        <v>86</v>
      </c>
      <c r="AW2229" s="12" t="s">
        <v>30</v>
      </c>
      <c r="AX2229" s="12" t="s">
        <v>73</v>
      </c>
      <c r="AY2229" s="153" t="s">
        <v>199</v>
      </c>
    </row>
    <row r="2230" spans="2:51" s="12" customFormat="1" ht="12">
      <c r="B2230" s="151"/>
      <c r="D2230" s="152" t="s">
        <v>207</v>
      </c>
      <c r="E2230" s="153" t="s">
        <v>1</v>
      </c>
      <c r="F2230" s="154" t="s">
        <v>609</v>
      </c>
      <c r="H2230" s="155">
        <v>1.073</v>
      </c>
      <c r="I2230" s="156"/>
      <c r="L2230" s="151"/>
      <c r="M2230" s="157"/>
      <c r="T2230" s="158"/>
      <c r="AT2230" s="153" t="s">
        <v>207</v>
      </c>
      <c r="AU2230" s="153" t="s">
        <v>86</v>
      </c>
      <c r="AV2230" s="12" t="s">
        <v>86</v>
      </c>
      <c r="AW2230" s="12" t="s">
        <v>30</v>
      </c>
      <c r="AX2230" s="12" t="s">
        <v>73</v>
      </c>
      <c r="AY2230" s="153" t="s">
        <v>199</v>
      </c>
    </row>
    <row r="2231" spans="2:51" s="12" customFormat="1" ht="12">
      <c r="B2231" s="151"/>
      <c r="D2231" s="152" t="s">
        <v>207</v>
      </c>
      <c r="E2231" s="153" t="s">
        <v>1</v>
      </c>
      <c r="F2231" s="154" t="s">
        <v>619</v>
      </c>
      <c r="H2231" s="155">
        <v>29.725000000000001</v>
      </c>
      <c r="I2231" s="156"/>
      <c r="L2231" s="151"/>
      <c r="M2231" s="157"/>
      <c r="T2231" s="158"/>
      <c r="AT2231" s="153" t="s">
        <v>207</v>
      </c>
      <c r="AU2231" s="153" t="s">
        <v>86</v>
      </c>
      <c r="AV2231" s="12" t="s">
        <v>86</v>
      </c>
      <c r="AW2231" s="12" t="s">
        <v>30</v>
      </c>
      <c r="AX2231" s="12" t="s">
        <v>73</v>
      </c>
      <c r="AY2231" s="153" t="s">
        <v>199</v>
      </c>
    </row>
    <row r="2232" spans="2:51" s="12" customFormat="1" ht="12">
      <c r="B2232" s="151"/>
      <c r="D2232" s="152" t="s">
        <v>207</v>
      </c>
      <c r="E2232" s="153" t="s">
        <v>1</v>
      </c>
      <c r="F2232" s="154" t="s">
        <v>616</v>
      </c>
      <c r="H2232" s="155">
        <v>-1.8</v>
      </c>
      <c r="I2232" s="156"/>
      <c r="L2232" s="151"/>
      <c r="M2232" s="157"/>
      <c r="T2232" s="158"/>
      <c r="AT2232" s="153" t="s">
        <v>207</v>
      </c>
      <c r="AU2232" s="153" t="s">
        <v>86</v>
      </c>
      <c r="AV2232" s="12" t="s">
        <v>86</v>
      </c>
      <c r="AW2232" s="12" t="s">
        <v>30</v>
      </c>
      <c r="AX2232" s="12" t="s">
        <v>73</v>
      </c>
      <c r="AY2232" s="153" t="s">
        <v>199</v>
      </c>
    </row>
    <row r="2233" spans="2:51" s="12" customFormat="1" ht="12">
      <c r="B2233" s="151"/>
      <c r="D2233" s="152" t="s">
        <v>207</v>
      </c>
      <c r="E2233" s="153" t="s">
        <v>1</v>
      </c>
      <c r="F2233" s="154" t="s">
        <v>620</v>
      </c>
      <c r="H2233" s="155">
        <v>29.725000000000001</v>
      </c>
      <c r="I2233" s="156"/>
      <c r="L2233" s="151"/>
      <c r="M2233" s="157"/>
      <c r="T2233" s="158"/>
      <c r="AT2233" s="153" t="s">
        <v>207</v>
      </c>
      <c r="AU2233" s="153" t="s">
        <v>86</v>
      </c>
      <c r="AV2233" s="12" t="s">
        <v>86</v>
      </c>
      <c r="AW2233" s="12" t="s">
        <v>30</v>
      </c>
      <c r="AX2233" s="12" t="s">
        <v>73</v>
      </c>
      <c r="AY2233" s="153" t="s">
        <v>199</v>
      </c>
    </row>
    <row r="2234" spans="2:51" s="12" customFormat="1" ht="12">
      <c r="B2234" s="151"/>
      <c r="D2234" s="152" t="s">
        <v>207</v>
      </c>
      <c r="E2234" s="153" t="s">
        <v>1</v>
      </c>
      <c r="F2234" s="154" t="s">
        <v>616</v>
      </c>
      <c r="H2234" s="155">
        <v>-1.8</v>
      </c>
      <c r="I2234" s="156"/>
      <c r="L2234" s="151"/>
      <c r="M2234" s="157"/>
      <c r="T2234" s="158"/>
      <c r="AT2234" s="153" t="s">
        <v>207</v>
      </c>
      <c r="AU2234" s="153" t="s">
        <v>86</v>
      </c>
      <c r="AV2234" s="12" t="s">
        <v>86</v>
      </c>
      <c r="AW2234" s="12" t="s">
        <v>30</v>
      </c>
      <c r="AX2234" s="12" t="s">
        <v>73</v>
      </c>
      <c r="AY2234" s="153" t="s">
        <v>199</v>
      </c>
    </row>
    <row r="2235" spans="2:51" s="12" customFormat="1" ht="12">
      <c r="B2235" s="151"/>
      <c r="D2235" s="152" t="s">
        <v>207</v>
      </c>
      <c r="E2235" s="153" t="s">
        <v>1</v>
      </c>
      <c r="F2235" s="154" t="s">
        <v>621</v>
      </c>
      <c r="H2235" s="155">
        <v>49.445</v>
      </c>
      <c r="I2235" s="156"/>
      <c r="L2235" s="151"/>
      <c r="M2235" s="157"/>
      <c r="T2235" s="158"/>
      <c r="AT2235" s="153" t="s">
        <v>207</v>
      </c>
      <c r="AU2235" s="153" t="s">
        <v>86</v>
      </c>
      <c r="AV2235" s="12" t="s">
        <v>86</v>
      </c>
      <c r="AW2235" s="12" t="s">
        <v>30</v>
      </c>
      <c r="AX2235" s="12" t="s">
        <v>73</v>
      </c>
      <c r="AY2235" s="153" t="s">
        <v>199</v>
      </c>
    </row>
    <row r="2236" spans="2:51" s="12" customFormat="1" ht="12">
      <c r="B2236" s="151"/>
      <c r="D2236" s="152" t="s">
        <v>207</v>
      </c>
      <c r="E2236" s="153" t="s">
        <v>1</v>
      </c>
      <c r="F2236" s="154" t="s">
        <v>616</v>
      </c>
      <c r="H2236" s="155">
        <v>-1.8</v>
      </c>
      <c r="I2236" s="156"/>
      <c r="L2236" s="151"/>
      <c r="M2236" s="157"/>
      <c r="T2236" s="158"/>
      <c r="AT2236" s="153" t="s">
        <v>207</v>
      </c>
      <c r="AU2236" s="153" t="s">
        <v>86</v>
      </c>
      <c r="AV2236" s="12" t="s">
        <v>86</v>
      </c>
      <c r="AW2236" s="12" t="s">
        <v>30</v>
      </c>
      <c r="AX2236" s="12" t="s">
        <v>73</v>
      </c>
      <c r="AY2236" s="153" t="s">
        <v>199</v>
      </c>
    </row>
    <row r="2237" spans="2:51" s="12" customFormat="1" ht="12">
      <c r="B2237" s="151"/>
      <c r="D2237" s="152" t="s">
        <v>207</v>
      </c>
      <c r="E2237" s="153" t="s">
        <v>1</v>
      </c>
      <c r="F2237" s="154" t="s">
        <v>604</v>
      </c>
      <c r="H2237" s="155">
        <v>-2</v>
      </c>
      <c r="I2237" s="156"/>
      <c r="L2237" s="151"/>
      <c r="M2237" s="157"/>
      <c r="T2237" s="158"/>
      <c r="AT2237" s="153" t="s">
        <v>207</v>
      </c>
      <c r="AU2237" s="153" t="s">
        <v>86</v>
      </c>
      <c r="AV2237" s="12" t="s">
        <v>86</v>
      </c>
      <c r="AW2237" s="12" t="s">
        <v>30</v>
      </c>
      <c r="AX2237" s="12" t="s">
        <v>73</v>
      </c>
      <c r="AY2237" s="153" t="s">
        <v>199</v>
      </c>
    </row>
    <row r="2238" spans="2:51" s="12" customFormat="1" ht="12">
      <c r="B2238" s="151"/>
      <c r="D2238" s="152" t="s">
        <v>207</v>
      </c>
      <c r="E2238" s="153" t="s">
        <v>1</v>
      </c>
      <c r="F2238" s="154" t="s">
        <v>608</v>
      </c>
      <c r="H2238" s="155">
        <v>-2.2280000000000002</v>
      </c>
      <c r="I2238" s="156"/>
      <c r="L2238" s="151"/>
      <c r="M2238" s="157"/>
      <c r="T2238" s="158"/>
      <c r="AT2238" s="153" t="s">
        <v>207</v>
      </c>
      <c r="AU2238" s="153" t="s">
        <v>86</v>
      </c>
      <c r="AV2238" s="12" t="s">
        <v>86</v>
      </c>
      <c r="AW2238" s="12" t="s">
        <v>30</v>
      </c>
      <c r="AX2238" s="12" t="s">
        <v>73</v>
      </c>
      <c r="AY2238" s="153" t="s">
        <v>199</v>
      </c>
    </row>
    <row r="2239" spans="2:51" s="12" customFormat="1" ht="12">
      <c r="B2239" s="151"/>
      <c r="D2239" s="152" t="s">
        <v>207</v>
      </c>
      <c r="E2239" s="153" t="s">
        <v>1</v>
      </c>
      <c r="F2239" s="154" t="s">
        <v>609</v>
      </c>
      <c r="H2239" s="155">
        <v>1.073</v>
      </c>
      <c r="I2239" s="156"/>
      <c r="L2239" s="151"/>
      <c r="M2239" s="157"/>
      <c r="T2239" s="158"/>
      <c r="AT2239" s="153" t="s">
        <v>207</v>
      </c>
      <c r="AU2239" s="153" t="s">
        <v>86</v>
      </c>
      <c r="AV2239" s="12" t="s">
        <v>86</v>
      </c>
      <c r="AW2239" s="12" t="s">
        <v>30</v>
      </c>
      <c r="AX2239" s="12" t="s">
        <v>73</v>
      </c>
      <c r="AY2239" s="153" t="s">
        <v>199</v>
      </c>
    </row>
    <row r="2240" spans="2:51" s="12" customFormat="1" ht="12">
      <c r="B2240" s="151"/>
      <c r="D2240" s="152" t="s">
        <v>207</v>
      </c>
      <c r="E2240" s="153" t="s">
        <v>1</v>
      </c>
      <c r="F2240" s="154" t="s">
        <v>622</v>
      </c>
      <c r="H2240" s="155">
        <v>82.504999999999995</v>
      </c>
      <c r="I2240" s="156"/>
      <c r="L2240" s="151"/>
      <c r="M2240" s="157"/>
      <c r="T2240" s="158"/>
      <c r="AT2240" s="153" t="s">
        <v>207</v>
      </c>
      <c r="AU2240" s="153" t="s">
        <v>86</v>
      </c>
      <c r="AV2240" s="12" t="s">
        <v>86</v>
      </c>
      <c r="AW2240" s="12" t="s">
        <v>30</v>
      </c>
      <c r="AX2240" s="12" t="s">
        <v>73</v>
      </c>
      <c r="AY2240" s="153" t="s">
        <v>199</v>
      </c>
    </row>
    <row r="2241" spans="2:51" s="12" customFormat="1" ht="12">
      <c r="B2241" s="151"/>
      <c r="D2241" s="152" t="s">
        <v>207</v>
      </c>
      <c r="E2241" s="153" t="s">
        <v>1</v>
      </c>
      <c r="F2241" s="154" t="s">
        <v>623</v>
      </c>
      <c r="H2241" s="155">
        <v>-14</v>
      </c>
      <c r="I2241" s="156"/>
      <c r="L2241" s="151"/>
      <c r="M2241" s="157"/>
      <c r="T2241" s="158"/>
      <c r="AT2241" s="153" t="s">
        <v>207</v>
      </c>
      <c r="AU2241" s="153" t="s">
        <v>86</v>
      </c>
      <c r="AV2241" s="12" t="s">
        <v>86</v>
      </c>
      <c r="AW2241" s="12" t="s">
        <v>30</v>
      </c>
      <c r="AX2241" s="12" t="s">
        <v>73</v>
      </c>
      <c r="AY2241" s="153" t="s">
        <v>199</v>
      </c>
    </row>
    <row r="2242" spans="2:51" s="12" customFormat="1" ht="12">
      <c r="B2242" s="151"/>
      <c r="D2242" s="152" t="s">
        <v>207</v>
      </c>
      <c r="E2242" s="153" t="s">
        <v>1</v>
      </c>
      <c r="F2242" s="154" t="s">
        <v>624</v>
      </c>
      <c r="H2242" s="155">
        <v>-2.452</v>
      </c>
      <c r="I2242" s="156"/>
      <c r="L2242" s="151"/>
      <c r="M2242" s="157"/>
      <c r="T2242" s="158"/>
      <c r="AT2242" s="153" t="s">
        <v>207</v>
      </c>
      <c r="AU2242" s="153" t="s">
        <v>86</v>
      </c>
      <c r="AV2242" s="12" t="s">
        <v>86</v>
      </c>
      <c r="AW2242" s="12" t="s">
        <v>30</v>
      </c>
      <c r="AX2242" s="12" t="s">
        <v>73</v>
      </c>
      <c r="AY2242" s="153" t="s">
        <v>199</v>
      </c>
    </row>
    <row r="2243" spans="2:51" s="12" customFormat="1" ht="12">
      <c r="B2243" s="151"/>
      <c r="D2243" s="152" t="s">
        <v>207</v>
      </c>
      <c r="E2243" s="153" t="s">
        <v>1</v>
      </c>
      <c r="F2243" s="154" t="s">
        <v>625</v>
      </c>
      <c r="H2243" s="155">
        <v>1.373</v>
      </c>
      <c r="I2243" s="156"/>
      <c r="L2243" s="151"/>
      <c r="M2243" s="157"/>
      <c r="T2243" s="158"/>
      <c r="AT2243" s="153" t="s">
        <v>207</v>
      </c>
      <c r="AU2243" s="153" t="s">
        <v>86</v>
      </c>
      <c r="AV2243" s="12" t="s">
        <v>86</v>
      </c>
      <c r="AW2243" s="12" t="s">
        <v>30</v>
      </c>
      <c r="AX2243" s="12" t="s">
        <v>73</v>
      </c>
      <c r="AY2243" s="153" t="s">
        <v>199</v>
      </c>
    </row>
    <row r="2244" spans="2:51" s="12" customFormat="1" ht="12">
      <c r="B2244" s="151"/>
      <c r="D2244" s="152" t="s">
        <v>207</v>
      </c>
      <c r="E2244" s="153" t="s">
        <v>1</v>
      </c>
      <c r="F2244" s="154" t="s">
        <v>626</v>
      </c>
      <c r="H2244" s="155">
        <v>49.445</v>
      </c>
      <c r="I2244" s="156"/>
      <c r="L2244" s="151"/>
      <c r="M2244" s="157"/>
      <c r="T2244" s="158"/>
      <c r="AT2244" s="153" t="s">
        <v>207</v>
      </c>
      <c r="AU2244" s="153" t="s">
        <v>86</v>
      </c>
      <c r="AV2244" s="12" t="s">
        <v>86</v>
      </c>
      <c r="AW2244" s="12" t="s">
        <v>30</v>
      </c>
      <c r="AX2244" s="12" t="s">
        <v>73</v>
      </c>
      <c r="AY2244" s="153" t="s">
        <v>199</v>
      </c>
    </row>
    <row r="2245" spans="2:51" s="12" customFormat="1" ht="12">
      <c r="B2245" s="151"/>
      <c r="D2245" s="152" t="s">
        <v>207</v>
      </c>
      <c r="E2245" s="153" t="s">
        <v>1</v>
      </c>
      <c r="F2245" s="154" t="s">
        <v>616</v>
      </c>
      <c r="H2245" s="155">
        <v>-1.8</v>
      </c>
      <c r="I2245" s="156"/>
      <c r="L2245" s="151"/>
      <c r="M2245" s="157"/>
      <c r="T2245" s="158"/>
      <c r="AT2245" s="153" t="s">
        <v>207</v>
      </c>
      <c r="AU2245" s="153" t="s">
        <v>86</v>
      </c>
      <c r="AV2245" s="12" t="s">
        <v>86</v>
      </c>
      <c r="AW2245" s="12" t="s">
        <v>30</v>
      </c>
      <c r="AX2245" s="12" t="s">
        <v>73</v>
      </c>
      <c r="AY2245" s="153" t="s">
        <v>199</v>
      </c>
    </row>
    <row r="2246" spans="2:51" s="12" customFormat="1" ht="12">
      <c r="B2246" s="151"/>
      <c r="D2246" s="152" t="s">
        <v>207</v>
      </c>
      <c r="E2246" s="153" t="s">
        <v>1</v>
      </c>
      <c r="F2246" s="154" t="s">
        <v>604</v>
      </c>
      <c r="H2246" s="155">
        <v>-2</v>
      </c>
      <c r="I2246" s="156"/>
      <c r="L2246" s="151"/>
      <c r="M2246" s="157"/>
      <c r="T2246" s="158"/>
      <c r="AT2246" s="153" t="s">
        <v>207</v>
      </c>
      <c r="AU2246" s="153" t="s">
        <v>86</v>
      </c>
      <c r="AV2246" s="12" t="s">
        <v>86</v>
      </c>
      <c r="AW2246" s="12" t="s">
        <v>30</v>
      </c>
      <c r="AX2246" s="12" t="s">
        <v>73</v>
      </c>
      <c r="AY2246" s="153" t="s">
        <v>199</v>
      </c>
    </row>
    <row r="2247" spans="2:51" s="12" customFormat="1" ht="12">
      <c r="B2247" s="151"/>
      <c r="D2247" s="152" t="s">
        <v>207</v>
      </c>
      <c r="E2247" s="153" t="s">
        <v>1</v>
      </c>
      <c r="F2247" s="154" t="s">
        <v>608</v>
      </c>
      <c r="H2247" s="155">
        <v>-2.2280000000000002</v>
      </c>
      <c r="I2247" s="156"/>
      <c r="L2247" s="151"/>
      <c r="M2247" s="157"/>
      <c r="T2247" s="158"/>
      <c r="AT2247" s="153" t="s">
        <v>207</v>
      </c>
      <c r="AU2247" s="153" t="s">
        <v>86</v>
      </c>
      <c r="AV2247" s="12" t="s">
        <v>86</v>
      </c>
      <c r="AW2247" s="12" t="s">
        <v>30</v>
      </c>
      <c r="AX2247" s="12" t="s">
        <v>73</v>
      </c>
      <c r="AY2247" s="153" t="s">
        <v>199</v>
      </c>
    </row>
    <row r="2248" spans="2:51" s="12" customFormat="1" ht="12">
      <c r="B2248" s="151"/>
      <c r="D2248" s="152" t="s">
        <v>207</v>
      </c>
      <c r="E2248" s="153" t="s">
        <v>1</v>
      </c>
      <c r="F2248" s="154" t="s">
        <v>609</v>
      </c>
      <c r="H2248" s="155">
        <v>1.073</v>
      </c>
      <c r="I2248" s="156"/>
      <c r="L2248" s="151"/>
      <c r="M2248" s="157"/>
      <c r="T2248" s="158"/>
      <c r="AT2248" s="153" t="s">
        <v>207</v>
      </c>
      <c r="AU2248" s="153" t="s">
        <v>86</v>
      </c>
      <c r="AV2248" s="12" t="s">
        <v>86</v>
      </c>
      <c r="AW2248" s="12" t="s">
        <v>30</v>
      </c>
      <c r="AX2248" s="12" t="s">
        <v>73</v>
      </c>
      <c r="AY2248" s="153" t="s">
        <v>199</v>
      </c>
    </row>
    <row r="2249" spans="2:51" s="12" customFormat="1" ht="12">
      <c r="B2249" s="151"/>
      <c r="D2249" s="152" t="s">
        <v>207</v>
      </c>
      <c r="E2249" s="153" t="s">
        <v>1</v>
      </c>
      <c r="F2249" s="154" t="s">
        <v>627</v>
      </c>
      <c r="H2249" s="155">
        <v>29.725000000000001</v>
      </c>
      <c r="I2249" s="156"/>
      <c r="L2249" s="151"/>
      <c r="M2249" s="157"/>
      <c r="T2249" s="158"/>
      <c r="AT2249" s="153" t="s">
        <v>207</v>
      </c>
      <c r="AU2249" s="153" t="s">
        <v>86</v>
      </c>
      <c r="AV2249" s="12" t="s">
        <v>86</v>
      </c>
      <c r="AW2249" s="12" t="s">
        <v>30</v>
      </c>
      <c r="AX2249" s="12" t="s">
        <v>73</v>
      </c>
      <c r="AY2249" s="153" t="s">
        <v>199</v>
      </c>
    </row>
    <row r="2250" spans="2:51" s="12" customFormat="1" ht="12">
      <c r="B2250" s="151"/>
      <c r="D2250" s="152" t="s">
        <v>207</v>
      </c>
      <c r="E2250" s="153" t="s">
        <v>1</v>
      </c>
      <c r="F2250" s="154" t="s">
        <v>616</v>
      </c>
      <c r="H2250" s="155">
        <v>-1.8</v>
      </c>
      <c r="I2250" s="156"/>
      <c r="L2250" s="151"/>
      <c r="M2250" s="157"/>
      <c r="T2250" s="158"/>
      <c r="AT2250" s="153" t="s">
        <v>207</v>
      </c>
      <c r="AU2250" s="153" t="s">
        <v>86</v>
      </c>
      <c r="AV2250" s="12" t="s">
        <v>86</v>
      </c>
      <c r="AW2250" s="12" t="s">
        <v>30</v>
      </c>
      <c r="AX2250" s="12" t="s">
        <v>73</v>
      </c>
      <c r="AY2250" s="153" t="s">
        <v>199</v>
      </c>
    </row>
    <row r="2251" spans="2:51" s="12" customFormat="1" ht="12">
      <c r="B2251" s="151"/>
      <c r="D2251" s="152" t="s">
        <v>207</v>
      </c>
      <c r="E2251" s="153" t="s">
        <v>1</v>
      </c>
      <c r="F2251" s="154" t="s">
        <v>628</v>
      </c>
      <c r="H2251" s="155">
        <v>29.434999999999999</v>
      </c>
      <c r="I2251" s="156"/>
      <c r="L2251" s="151"/>
      <c r="M2251" s="157"/>
      <c r="T2251" s="158"/>
      <c r="AT2251" s="153" t="s">
        <v>207</v>
      </c>
      <c r="AU2251" s="153" t="s">
        <v>86</v>
      </c>
      <c r="AV2251" s="12" t="s">
        <v>86</v>
      </c>
      <c r="AW2251" s="12" t="s">
        <v>30</v>
      </c>
      <c r="AX2251" s="12" t="s">
        <v>73</v>
      </c>
      <c r="AY2251" s="153" t="s">
        <v>199</v>
      </c>
    </row>
    <row r="2252" spans="2:51" s="12" customFormat="1" ht="12">
      <c r="B2252" s="151"/>
      <c r="D2252" s="152" t="s">
        <v>207</v>
      </c>
      <c r="E2252" s="153" t="s">
        <v>1</v>
      </c>
      <c r="F2252" s="154" t="s">
        <v>616</v>
      </c>
      <c r="H2252" s="155">
        <v>-1.8</v>
      </c>
      <c r="I2252" s="156"/>
      <c r="L2252" s="151"/>
      <c r="M2252" s="157"/>
      <c r="T2252" s="158"/>
      <c r="AT2252" s="153" t="s">
        <v>207</v>
      </c>
      <c r="AU2252" s="153" t="s">
        <v>86</v>
      </c>
      <c r="AV2252" s="12" t="s">
        <v>86</v>
      </c>
      <c r="AW2252" s="12" t="s">
        <v>30</v>
      </c>
      <c r="AX2252" s="12" t="s">
        <v>73</v>
      </c>
      <c r="AY2252" s="153" t="s">
        <v>199</v>
      </c>
    </row>
    <row r="2253" spans="2:51" s="12" customFormat="1" ht="12">
      <c r="B2253" s="151"/>
      <c r="D2253" s="152" t="s">
        <v>207</v>
      </c>
      <c r="E2253" s="153" t="s">
        <v>1</v>
      </c>
      <c r="F2253" s="154" t="s">
        <v>629</v>
      </c>
      <c r="H2253" s="155">
        <v>49.445</v>
      </c>
      <c r="I2253" s="156"/>
      <c r="L2253" s="151"/>
      <c r="M2253" s="157"/>
      <c r="T2253" s="158"/>
      <c r="AT2253" s="153" t="s">
        <v>207</v>
      </c>
      <c r="AU2253" s="153" t="s">
        <v>86</v>
      </c>
      <c r="AV2253" s="12" t="s">
        <v>86</v>
      </c>
      <c r="AW2253" s="12" t="s">
        <v>30</v>
      </c>
      <c r="AX2253" s="12" t="s">
        <v>73</v>
      </c>
      <c r="AY2253" s="153" t="s">
        <v>199</v>
      </c>
    </row>
    <row r="2254" spans="2:51" s="12" customFormat="1" ht="12">
      <c r="B2254" s="151"/>
      <c r="D2254" s="152" t="s">
        <v>207</v>
      </c>
      <c r="E2254" s="153" t="s">
        <v>1</v>
      </c>
      <c r="F2254" s="154" t="s">
        <v>604</v>
      </c>
      <c r="H2254" s="155">
        <v>-2</v>
      </c>
      <c r="I2254" s="156"/>
      <c r="L2254" s="151"/>
      <c r="M2254" s="157"/>
      <c r="T2254" s="158"/>
      <c r="AT2254" s="153" t="s">
        <v>207</v>
      </c>
      <c r="AU2254" s="153" t="s">
        <v>86</v>
      </c>
      <c r="AV2254" s="12" t="s">
        <v>86</v>
      </c>
      <c r="AW2254" s="12" t="s">
        <v>30</v>
      </c>
      <c r="AX2254" s="12" t="s">
        <v>73</v>
      </c>
      <c r="AY2254" s="153" t="s">
        <v>199</v>
      </c>
    </row>
    <row r="2255" spans="2:51" s="12" customFormat="1" ht="12">
      <c r="B2255" s="151"/>
      <c r="D2255" s="152" t="s">
        <v>207</v>
      </c>
      <c r="E2255" s="153" t="s">
        <v>1</v>
      </c>
      <c r="F2255" s="154" t="s">
        <v>608</v>
      </c>
      <c r="H2255" s="155">
        <v>-2.2280000000000002</v>
      </c>
      <c r="I2255" s="156"/>
      <c r="L2255" s="151"/>
      <c r="M2255" s="157"/>
      <c r="T2255" s="158"/>
      <c r="AT2255" s="153" t="s">
        <v>207</v>
      </c>
      <c r="AU2255" s="153" t="s">
        <v>86</v>
      </c>
      <c r="AV2255" s="12" t="s">
        <v>86</v>
      </c>
      <c r="AW2255" s="12" t="s">
        <v>30</v>
      </c>
      <c r="AX2255" s="12" t="s">
        <v>73</v>
      </c>
      <c r="AY2255" s="153" t="s">
        <v>199</v>
      </c>
    </row>
    <row r="2256" spans="2:51" s="12" customFormat="1" ht="12">
      <c r="B2256" s="151"/>
      <c r="D2256" s="152" t="s">
        <v>207</v>
      </c>
      <c r="E2256" s="153" t="s">
        <v>1</v>
      </c>
      <c r="F2256" s="154" t="s">
        <v>609</v>
      </c>
      <c r="H2256" s="155">
        <v>1.073</v>
      </c>
      <c r="I2256" s="156"/>
      <c r="L2256" s="151"/>
      <c r="M2256" s="157"/>
      <c r="T2256" s="158"/>
      <c r="AT2256" s="153" t="s">
        <v>207</v>
      </c>
      <c r="AU2256" s="153" t="s">
        <v>86</v>
      </c>
      <c r="AV2256" s="12" t="s">
        <v>86</v>
      </c>
      <c r="AW2256" s="12" t="s">
        <v>30</v>
      </c>
      <c r="AX2256" s="12" t="s">
        <v>73</v>
      </c>
      <c r="AY2256" s="153" t="s">
        <v>199</v>
      </c>
    </row>
    <row r="2257" spans="2:65" s="12" customFormat="1" ht="12">
      <c r="B2257" s="151"/>
      <c r="D2257" s="152" t="s">
        <v>207</v>
      </c>
      <c r="E2257" s="153" t="s">
        <v>1</v>
      </c>
      <c r="F2257" s="154" t="s">
        <v>630</v>
      </c>
      <c r="H2257" s="155">
        <v>49.445</v>
      </c>
      <c r="I2257" s="156"/>
      <c r="L2257" s="151"/>
      <c r="M2257" s="157"/>
      <c r="T2257" s="158"/>
      <c r="AT2257" s="153" t="s">
        <v>207</v>
      </c>
      <c r="AU2257" s="153" t="s">
        <v>86</v>
      </c>
      <c r="AV2257" s="12" t="s">
        <v>86</v>
      </c>
      <c r="AW2257" s="12" t="s">
        <v>30</v>
      </c>
      <c r="AX2257" s="12" t="s">
        <v>73</v>
      </c>
      <c r="AY2257" s="153" t="s">
        <v>199</v>
      </c>
    </row>
    <row r="2258" spans="2:65" s="12" customFormat="1" ht="12">
      <c r="B2258" s="151"/>
      <c r="D2258" s="152" t="s">
        <v>207</v>
      </c>
      <c r="E2258" s="153" t="s">
        <v>1</v>
      </c>
      <c r="F2258" s="154" t="s">
        <v>604</v>
      </c>
      <c r="H2258" s="155">
        <v>-2</v>
      </c>
      <c r="I2258" s="156"/>
      <c r="L2258" s="151"/>
      <c r="M2258" s="157"/>
      <c r="T2258" s="158"/>
      <c r="AT2258" s="153" t="s">
        <v>207</v>
      </c>
      <c r="AU2258" s="153" t="s">
        <v>86</v>
      </c>
      <c r="AV2258" s="12" t="s">
        <v>86</v>
      </c>
      <c r="AW2258" s="12" t="s">
        <v>30</v>
      </c>
      <c r="AX2258" s="12" t="s">
        <v>73</v>
      </c>
      <c r="AY2258" s="153" t="s">
        <v>199</v>
      </c>
    </row>
    <row r="2259" spans="2:65" s="12" customFormat="1" ht="12">
      <c r="B2259" s="151"/>
      <c r="D2259" s="152" t="s">
        <v>207</v>
      </c>
      <c r="E2259" s="153" t="s">
        <v>1</v>
      </c>
      <c r="F2259" s="154" t="s">
        <v>608</v>
      </c>
      <c r="H2259" s="155">
        <v>-2.2280000000000002</v>
      </c>
      <c r="I2259" s="156"/>
      <c r="L2259" s="151"/>
      <c r="M2259" s="157"/>
      <c r="T2259" s="158"/>
      <c r="AT2259" s="153" t="s">
        <v>207</v>
      </c>
      <c r="AU2259" s="153" t="s">
        <v>86</v>
      </c>
      <c r="AV2259" s="12" t="s">
        <v>86</v>
      </c>
      <c r="AW2259" s="12" t="s">
        <v>30</v>
      </c>
      <c r="AX2259" s="12" t="s">
        <v>73</v>
      </c>
      <c r="AY2259" s="153" t="s">
        <v>199</v>
      </c>
    </row>
    <row r="2260" spans="2:65" s="12" customFormat="1" ht="12">
      <c r="B2260" s="151"/>
      <c r="D2260" s="152" t="s">
        <v>207</v>
      </c>
      <c r="E2260" s="153" t="s">
        <v>1</v>
      </c>
      <c r="F2260" s="154" t="s">
        <v>609</v>
      </c>
      <c r="H2260" s="155">
        <v>1.073</v>
      </c>
      <c r="I2260" s="156"/>
      <c r="L2260" s="151"/>
      <c r="M2260" s="157"/>
      <c r="T2260" s="158"/>
      <c r="AT2260" s="153" t="s">
        <v>207</v>
      </c>
      <c r="AU2260" s="153" t="s">
        <v>86</v>
      </c>
      <c r="AV2260" s="12" t="s">
        <v>86</v>
      </c>
      <c r="AW2260" s="12" t="s">
        <v>30</v>
      </c>
      <c r="AX2260" s="12" t="s">
        <v>73</v>
      </c>
      <c r="AY2260" s="153" t="s">
        <v>199</v>
      </c>
    </row>
    <row r="2261" spans="2:65" s="12" customFormat="1" ht="12">
      <c r="B2261" s="151"/>
      <c r="D2261" s="152" t="s">
        <v>207</v>
      </c>
      <c r="E2261" s="153" t="s">
        <v>1</v>
      </c>
      <c r="F2261" s="154" t="s">
        <v>631</v>
      </c>
      <c r="H2261" s="155">
        <v>32.19</v>
      </c>
      <c r="I2261" s="156"/>
      <c r="L2261" s="151"/>
      <c r="M2261" s="157"/>
      <c r="T2261" s="158"/>
      <c r="AT2261" s="153" t="s">
        <v>207</v>
      </c>
      <c r="AU2261" s="153" t="s">
        <v>86</v>
      </c>
      <c r="AV2261" s="12" t="s">
        <v>86</v>
      </c>
      <c r="AW2261" s="12" t="s">
        <v>30</v>
      </c>
      <c r="AX2261" s="12" t="s">
        <v>73</v>
      </c>
      <c r="AY2261" s="153" t="s">
        <v>199</v>
      </c>
    </row>
    <row r="2262" spans="2:65" s="12" customFormat="1" ht="12">
      <c r="B2262" s="151"/>
      <c r="D2262" s="152" t="s">
        <v>207</v>
      </c>
      <c r="E2262" s="153" t="s">
        <v>1</v>
      </c>
      <c r="F2262" s="154" t="s">
        <v>616</v>
      </c>
      <c r="H2262" s="155">
        <v>-1.8</v>
      </c>
      <c r="I2262" s="156"/>
      <c r="L2262" s="151"/>
      <c r="M2262" s="157"/>
      <c r="T2262" s="158"/>
      <c r="AT2262" s="153" t="s">
        <v>207</v>
      </c>
      <c r="AU2262" s="153" t="s">
        <v>86</v>
      </c>
      <c r="AV2262" s="12" t="s">
        <v>86</v>
      </c>
      <c r="AW2262" s="12" t="s">
        <v>30</v>
      </c>
      <c r="AX2262" s="12" t="s">
        <v>73</v>
      </c>
      <c r="AY2262" s="153" t="s">
        <v>199</v>
      </c>
    </row>
    <row r="2263" spans="2:65" s="12" customFormat="1" ht="12">
      <c r="B2263" s="151"/>
      <c r="D2263" s="152" t="s">
        <v>207</v>
      </c>
      <c r="E2263" s="153" t="s">
        <v>1</v>
      </c>
      <c r="F2263" s="154" t="s">
        <v>632</v>
      </c>
      <c r="H2263" s="155">
        <v>18.850000000000001</v>
      </c>
      <c r="I2263" s="156"/>
      <c r="L2263" s="151"/>
      <c r="M2263" s="157"/>
      <c r="T2263" s="158"/>
      <c r="AT2263" s="153" t="s">
        <v>207</v>
      </c>
      <c r="AU2263" s="153" t="s">
        <v>86</v>
      </c>
      <c r="AV2263" s="12" t="s">
        <v>86</v>
      </c>
      <c r="AW2263" s="12" t="s">
        <v>30</v>
      </c>
      <c r="AX2263" s="12" t="s">
        <v>73</v>
      </c>
      <c r="AY2263" s="153" t="s">
        <v>199</v>
      </c>
    </row>
    <row r="2264" spans="2:65" s="12" customFormat="1" ht="12">
      <c r="B2264" s="151"/>
      <c r="D2264" s="152" t="s">
        <v>207</v>
      </c>
      <c r="E2264" s="153" t="s">
        <v>1</v>
      </c>
      <c r="F2264" s="154" t="s">
        <v>606</v>
      </c>
      <c r="H2264" s="155">
        <v>-1.4</v>
      </c>
      <c r="I2264" s="156"/>
      <c r="L2264" s="151"/>
      <c r="M2264" s="157"/>
      <c r="T2264" s="158"/>
      <c r="AT2264" s="153" t="s">
        <v>207</v>
      </c>
      <c r="AU2264" s="153" t="s">
        <v>86</v>
      </c>
      <c r="AV2264" s="12" t="s">
        <v>86</v>
      </c>
      <c r="AW2264" s="12" t="s">
        <v>30</v>
      </c>
      <c r="AX2264" s="12" t="s">
        <v>73</v>
      </c>
      <c r="AY2264" s="153" t="s">
        <v>199</v>
      </c>
    </row>
    <row r="2265" spans="2:65" s="12" customFormat="1" ht="12">
      <c r="B2265" s="151"/>
      <c r="D2265" s="152" t="s">
        <v>207</v>
      </c>
      <c r="E2265" s="153" t="s">
        <v>1</v>
      </c>
      <c r="F2265" s="154" t="s">
        <v>633</v>
      </c>
      <c r="H2265" s="155">
        <v>19.864999999999998</v>
      </c>
      <c r="I2265" s="156"/>
      <c r="L2265" s="151"/>
      <c r="M2265" s="157"/>
      <c r="T2265" s="158"/>
      <c r="AT2265" s="153" t="s">
        <v>207</v>
      </c>
      <c r="AU2265" s="153" t="s">
        <v>86</v>
      </c>
      <c r="AV2265" s="12" t="s">
        <v>86</v>
      </c>
      <c r="AW2265" s="12" t="s">
        <v>30</v>
      </c>
      <c r="AX2265" s="12" t="s">
        <v>73</v>
      </c>
      <c r="AY2265" s="153" t="s">
        <v>199</v>
      </c>
    </row>
    <row r="2266" spans="2:65" s="12" customFormat="1" ht="12">
      <c r="B2266" s="151"/>
      <c r="D2266" s="152" t="s">
        <v>207</v>
      </c>
      <c r="E2266" s="153" t="s">
        <v>1</v>
      </c>
      <c r="F2266" s="154" t="s">
        <v>611</v>
      </c>
      <c r="H2266" s="155">
        <v>-2.8</v>
      </c>
      <c r="I2266" s="156"/>
      <c r="L2266" s="151"/>
      <c r="M2266" s="157"/>
      <c r="T2266" s="158"/>
      <c r="AT2266" s="153" t="s">
        <v>207</v>
      </c>
      <c r="AU2266" s="153" t="s">
        <v>86</v>
      </c>
      <c r="AV2266" s="12" t="s">
        <v>86</v>
      </c>
      <c r="AW2266" s="12" t="s">
        <v>30</v>
      </c>
      <c r="AX2266" s="12" t="s">
        <v>73</v>
      </c>
      <c r="AY2266" s="153" t="s">
        <v>199</v>
      </c>
    </row>
    <row r="2267" spans="2:65" s="13" customFormat="1" ht="12">
      <c r="B2267" s="159"/>
      <c r="D2267" s="152" t="s">
        <v>207</v>
      </c>
      <c r="E2267" s="160" t="s">
        <v>1</v>
      </c>
      <c r="F2267" s="161" t="s">
        <v>209</v>
      </c>
      <c r="H2267" s="162">
        <v>777.85300000000097</v>
      </c>
      <c r="I2267" s="163"/>
      <c r="L2267" s="159"/>
      <c r="M2267" s="164"/>
      <c r="T2267" s="165"/>
      <c r="AT2267" s="160" t="s">
        <v>207</v>
      </c>
      <c r="AU2267" s="160" t="s">
        <v>86</v>
      </c>
      <c r="AV2267" s="13" t="s">
        <v>205</v>
      </c>
      <c r="AW2267" s="13" t="s">
        <v>30</v>
      </c>
      <c r="AX2267" s="13" t="s">
        <v>80</v>
      </c>
      <c r="AY2267" s="160" t="s">
        <v>199</v>
      </c>
    </row>
    <row r="2268" spans="2:65" s="1" customFormat="1" ht="24.25" customHeight="1">
      <c r="B2268" s="32"/>
      <c r="C2268" s="137" t="s">
        <v>2912</v>
      </c>
      <c r="D2268" s="137" t="s">
        <v>201</v>
      </c>
      <c r="E2268" s="138" t="s">
        <v>2927</v>
      </c>
      <c r="F2268" s="139" t="s">
        <v>2928</v>
      </c>
      <c r="G2268" s="140" t="s">
        <v>204</v>
      </c>
      <c r="H2268" s="141">
        <v>777.85299999999995</v>
      </c>
      <c r="I2268" s="142"/>
      <c r="J2268" s="143">
        <f>ROUND(I2268*H2268,2)</f>
        <v>0</v>
      </c>
      <c r="K2268" s="144"/>
      <c r="L2268" s="32"/>
      <c r="M2268" s="145" t="s">
        <v>1</v>
      </c>
      <c r="N2268" s="146" t="s">
        <v>39</v>
      </c>
      <c r="P2268" s="147">
        <f>O2268*H2268</f>
        <v>0</v>
      </c>
      <c r="Q2268" s="147">
        <v>2.9E-4</v>
      </c>
      <c r="R2268" s="147">
        <f>Q2268*H2268</f>
        <v>0.22557737</v>
      </c>
      <c r="S2268" s="147">
        <v>0</v>
      </c>
      <c r="T2268" s="148">
        <f>S2268*H2268</f>
        <v>0</v>
      </c>
      <c r="AR2268" s="149" t="s">
        <v>298</v>
      </c>
      <c r="AT2268" s="149" t="s">
        <v>201</v>
      </c>
      <c r="AU2268" s="149" t="s">
        <v>86</v>
      </c>
      <c r="AY2268" s="17" t="s">
        <v>199</v>
      </c>
      <c r="BE2268" s="150">
        <f>IF(N2268="základní",J2268,0)</f>
        <v>0</v>
      </c>
      <c r="BF2268" s="150">
        <f>IF(N2268="snížená",J2268,0)</f>
        <v>0</v>
      </c>
      <c r="BG2268" s="150">
        <f>IF(N2268="zákl. přenesená",J2268,0)</f>
        <v>0</v>
      </c>
      <c r="BH2268" s="150">
        <f>IF(N2268="sníž. přenesená",J2268,0)</f>
        <v>0</v>
      </c>
      <c r="BI2268" s="150">
        <f>IF(N2268="nulová",J2268,0)</f>
        <v>0</v>
      </c>
      <c r="BJ2268" s="17" t="s">
        <v>86</v>
      </c>
      <c r="BK2268" s="150">
        <f>ROUND(I2268*H2268,2)</f>
        <v>0</v>
      </c>
      <c r="BL2268" s="17" t="s">
        <v>298</v>
      </c>
      <c r="BM2268" s="149" t="s">
        <v>3916</v>
      </c>
    </row>
    <row r="2269" spans="2:65" s="12" customFormat="1" ht="12">
      <c r="B2269" s="151"/>
      <c r="D2269" s="152" t="s">
        <v>207</v>
      </c>
      <c r="E2269" s="153" t="s">
        <v>1</v>
      </c>
      <c r="F2269" s="154" t="s">
        <v>598</v>
      </c>
      <c r="H2269" s="155">
        <v>43.064999999999998</v>
      </c>
      <c r="I2269" s="156"/>
      <c r="L2269" s="151"/>
      <c r="M2269" s="157"/>
      <c r="T2269" s="158"/>
      <c r="AT2269" s="153" t="s">
        <v>207</v>
      </c>
      <c r="AU2269" s="153" t="s">
        <v>86</v>
      </c>
      <c r="AV2269" s="12" t="s">
        <v>86</v>
      </c>
      <c r="AW2269" s="12" t="s">
        <v>30</v>
      </c>
      <c r="AX2269" s="12" t="s">
        <v>73</v>
      </c>
      <c r="AY2269" s="153" t="s">
        <v>199</v>
      </c>
    </row>
    <row r="2270" spans="2:65" s="12" customFormat="1" ht="12">
      <c r="B2270" s="151"/>
      <c r="D2270" s="152" t="s">
        <v>207</v>
      </c>
      <c r="E2270" s="153" t="s">
        <v>1</v>
      </c>
      <c r="F2270" s="154" t="s">
        <v>599</v>
      </c>
      <c r="H2270" s="155">
        <v>-1.6</v>
      </c>
      <c r="I2270" s="156"/>
      <c r="L2270" s="151"/>
      <c r="M2270" s="157"/>
      <c r="T2270" s="158"/>
      <c r="AT2270" s="153" t="s">
        <v>207</v>
      </c>
      <c r="AU2270" s="153" t="s">
        <v>86</v>
      </c>
      <c r="AV2270" s="12" t="s">
        <v>86</v>
      </c>
      <c r="AW2270" s="12" t="s">
        <v>30</v>
      </c>
      <c r="AX2270" s="12" t="s">
        <v>73</v>
      </c>
      <c r="AY2270" s="153" t="s">
        <v>199</v>
      </c>
    </row>
    <row r="2271" spans="2:65" s="12" customFormat="1" ht="12">
      <c r="B2271" s="151"/>
      <c r="D2271" s="152" t="s">
        <v>207</v>
      </c>
      <c r="E2271" s="153" t="s">
        <v>1</v>
      </c>
      <c r="F2271" s="154" t="s">
        <v>600</v>
      </c>
      <c r="H2271" s="155">
        <v>-4</v>
      </c>
      <c r="I2271" s="156"/>
      <c r="L2271" s="151"/>
      <c r="M2271" s="157"/>
      <c r="T2271" s="158"/>
      <c r="AT2271" s="153" t="s">
        <v>207</v>
      </c>
      <c r="AU2271" s="153" t="s">
        <v>86</v>
      </c>
      <c r="AV2271" s="12" t="s">
        <v>86</v>
      </c>
      <c r="AW2271" s="12" t="s">
        <v>30</v>
      </c>
      <c r="AX2271" s="12" t="s">
        <v>73</v>
      </c>
      <c r="AY2271" s="153" t="s">
        <v>199</v>
      </c>
    </row>
    <row r="2272" spans="2:65" s="12" customFormat="1" ht="12">
      <c r="B2272" s="151"/>
      <c r="D2272" s="152" t="s">
        <v>207</v>
      </c>
      <c r="E2272" s="153" t="s">
        <v>1</v>
      </c>
      <c r="F2272" s="154" t="s">
        <v>601</v>
      </c>
      <c r="H2272" s="155">
        <v>-3.8530000000000002</v>
      </c>
      <c r="I2272" s="156"/>
      <c r="L2272" s="151"/>
      <c r="M2272" s="157"/>
      <c r="T2272" s="158"/>
      <c r="AT2272" s="153" t="s">
        <v>207</v>
      </c>
      <c r="AU2272" s="153" t="s">
        <v>86</v>
      </c>
      <c r="AV2272" s="12" t="s">
        <v>86</v>
      </c>
      <c r="AW2272" s="12" t="s">
        <v>30</v>
      </c>
      <c r="AX2272" s="12" t="s">
        <v>73</v>
      </c>
      <c r="AY2272" s="153" t="s">
        <v>199</v>
      </c>
    </row>
    <row r="2273" spans="2:51" s="12" customFormat="1" ht="12">
      <c r="B2273" s="151"/>
      <c r="D2273" s="152" t="s">
        <v>207</v>
      </c>
      <c r="E2273" s="153" t="s">
        <v>1</v>
      </c>
      <c r="F2273" s="154" t="s">
        <v>602</v>
      </c>
      <c r="H2273" s="155">
        <v>1.5169999999999999</v>
      </c>
      <c r="I2273" s="156"/>
      <c r="L2273" s="151"/>
      <c r="M2273" s="157"/>
      <c r="T2273" s="158"/>
      <c r="AT2273" s="153" t="s">
        <v>207</v>
      </c>
      <c r="AU2273" s="153" t="s">
        <v>86</v>
      </c>
      <c r="AV2273" s="12" t="s">
        <v>86</v>
      </c>
      <c r="AW2273" s="12" t="s">
        <v>30</v>
      </c>
      <c r="AX2273" s="12" t="s">
        <v>73</v>
      </c>
      <c r="AY2273" s="153" t="s">
        <v>199</v>
      </c>
    </row>
    <row r="2274" spans="2:51" s="12" customFormat="1" ht="12">
      <c r="B2274" s="151"/>
      <c r="D2274" s="152" t="s">
        <v>207</v>
      </c>
      <c r="E2274" s="153" t="s">
        <v>1</v>
      </c>
      <c r="F2274" s="154" t="s">
        <v>603</v>
      </c>
      <c r="H2274" s="155">
        <v>41.064</v>
      </c>
      <c r="I2274" s="156"/>
      <c r="L2274" s="151"/>
      <c r="M2274" s="157"/>
      <c r="T2274" s="158"/>
      <c r="AT2274" s="153" t="s">
        <v>207</v>
      </c>
      <c r="AU2274" s="153" t="s">
        <v>86</v>
      </c>
      <c r="AV2274" s="12" t="s">
        <v>86</v>
      </c>
      <c r="AW2274" s="12" t="s">
        <v>30</v>
      </c>
      <c r="AX2274" s="12" t="s">
        <v>73</v>
      </c>
      <c r="AY2274" s="153" t="s">
        <v>199</v>
      </c>
    </row>
    <row r="2275" spans="2:51" s="12" customFormat="1" ht="12">
      <c r="B2275" s="151"/>
      <c r="D2275" s="152" t="s">
        <v>207</v>
      </c>
      <c r="E2275" s="153" t="s">
        <v>1</v>
      </c>
      <c r="F2275" s="154" t="s">
        <v>604</v>
      </c>
      <c r="H2275" s="155">
        <v>-2</v>
      </c>
      <c r="I2275" s="156"/>
      <c r="L2275" s="151"/>
      <c r="M2275" s="157"/>
      <c r="T2275" s="158"/>
      <c r="AT2275" s="153" t="s">
        <v>207</v>
      </c>
      <c r="AU2275" s="153" t="s">
        <v>86</v>
      </c>
      <c r="AV2275" s="12" t="s">
        <v>86</v>
      </c>
      <c r="AW2275" s="12" t="s">
        <v>30</v>
      </c>
      <c r="AX2275" s="12" t="s">
        <v>73</v>
      </c>
      <c r="AY2275" s="153" t="s">
        <v>199</v>
      </c>
    </row>
    <row r="2276" spans="2:51" s="12" customFormat="1" ht="12">
      <c r="B2276" s="151"/>
      <c r="D2276" s="152" t="s">
        <v>207</v>
      </c>
      <c r="E2276" s="153" t="s">
        <v>1</v>
      </c>
      <c r="F2276" s="154" t="s">
        <v>605</v>
      </c>
      <c r="H2276" s="155">
        <v>17.690000000000001</v>
      </c>
      <c r="I2276" s="156"/>
      <c r="L2276" s="151"/>
      <c r="M2276" s="157"/>
      <c r="T2276" s="158"/>
      <c r="AT2276" s="153" t="s">
        <v>207</v>
      </c>
      <c r="AU2276" s="153" t="s">
        <v>86</v>
      </c>
      <c r="AV2276" s="12" t="s">
        <v>86</v>
      </c>
      <c r="AW2276" s="12" t="s">
        <v>30</v>
      </c>
      <c r="AX2276" s="12" t="s">
        <v>73</v>
      </c>
      <c r="AY2276" s="153" t="s">
        <v>199</v>
      </c>
    </row>
    <row r="2277" spans="2:51" s="12" customFormat="1" ht="12">
      <c r="B2277" s="151"/>
      <c r="D2277" s="152" t="s">
        <v>207</v>
      </c>
      <c r="E2277" s="153" t="s">
        <v>1</v>
      </c>
      <c r="F2277" s="154" t="s">
        <v>606</v>
      </c>
      <c r="H2277" s="155">
        <v>-1.4</v>
      </c>
      <c r="I2277" s="156"/>
      <c r="L2277" s="151"/>
      <c r="M2277" s="157"/>
      <c r="T2277" s="158"/>
      <c r="AT2277" s="153" t="s">
        <v>207</v>
      </c>
      <c r="AU2277" s="153" t="s">
        <v>86</v>
      </c>
      <c r="AV2277" s="12" t="s">
        <v>86</v>
      </c>
      <c r="AW2277" s="12" t="s">
        <v>30</v>
      </c>
      <c r="AX2277" s="12" t="s">
        <v>73</v>
      </c>
      <c r="AY2277" s="153" t="s">
        <v>199</v>
      </c>
    </row>
    <row r="2278" spans="2:51" s="12" customFormat="1" ht="12">
      <c r="B2278" s="151"/>
      <c r="D2278" s="152" t="s">
        <v>207</v>
      </c>
      <c r="E2278" s="153" t="s">
        <v>1</v>
      </c>
      <c r="F2278" s="154" t="s">
        <v>607</v>
      </c>
      <c r="H2278" s="155">
        <v>35.206000000000003</v>
      </c>
      <c r="I2278" s="156"/>
      <c r="L2278" s="151"/>
      <c r="M2278" s="157"/>
      <c r="T2278" s="158"/>
      <c r="AT2278" s="153" t="s">
        <v>207</v>
      </c>
      <c r="AU2278" s="153" t="s">
        <v>86</v>
      </c>
      <c r="AV2278" s="12" t="s">
        <v>86</v>
      </c>
      <c r="AW2278" s="12" t="s">
        <v>30</v>
      </c>
      <c r="AX2278" s="12" t="s">
        <v>73</v>
      </c>
      <c r="AY2278" s="153" t="s">
        <v>199</v>
      </c>
    </row>
    <row r="2279" spans="2:51" s="12" customFormat="1" ht="12">
      <c r="B2279" s="151"/>
      <c r="D2279" s="152" t="s">
        <v>207</v>
      </c>
      <c r="E2279" s="153" t="s">
        <v>1</v>
      </c>
      <c r="F2279" s="154" t="s">
        <v>606</v>
      </c>
      <c r="H2279" s="155">
        <v>-1.4</v>
      </c>
      <c r="I2279" s="156"/>
      <c r="L2279" s="151"/>
      <c r="M2279" s="157"/>
      <c r="T2279" s="158"/>
      <c r="AT2279" s="153" t="s">
        <v>207</v>
      </c>
      <c r="AU2279" s="153" t="s">
        <v>86</v>
      </c>
      <c r="AV2279" s="12" t="s">
        <v>86</v>
      </c>
      <c r="AW2279" s="12" t="s">
        <v>30</v>
      </c>
      <c r="AX2279" s="12" t="s">
        <v>73</v>
      </c>
      <c r="AY2279" s="153" t="s">
        <v>199</v>
      </c>
    </row>
    <row r="2280" spans="2:51" s="12" customFormat="1" ht="12">
      <c r="B2280" s="151"/>
      <c r="D2280" s="152" t="s">
        <v>207</v>
      </c>
      <c r="E2280" s="153" t="s">
        <v>1</v>
      </c>
      <c r="F2280" s="154" t="s">
        <v>599</v>
      </c>
      <c r="H2280" s="155">
        <v>-1.6</v>
      </c>
      <c r="I2280" s="156"/>
      <c r="L2280" s="151"/>
      <c r="M2280" s="157"/>
      <c r="T2280" s="158"/>
      <c r="AT2280" s="153" t="s">
        <v>207</v>
      </c>
      <c r="AU2280" s="153" t="s">
        <v>86</v>
      </c>
      <c r="AV2280" s="12" t="s">
        <v>86</v>
      </c>
      <c r="AW2280" s="12" t="s">
        <v>30</v>
      </c>
      <c r="AX2280" s="12" t="s">
        <v>73</v>
      </c>
      <c r="AY2280" s="153" t="s">
        <v>199</v>
      </c>
    </row>
    <row r="2281" spans="2:51" s="12" customFormat="1" ht="12">
      <c r="B2281" s="151"/>
      <c r="D2281" s="152" t="s">
        <v>207</v>
      </c>
      <c r="E2281" s="153" t="s">
        <v>1</v>
      </c>
      <c r="F2281" s="154" t="s">
        <v>608</v>
      </c>
      <c r="H2281" s="155">
        <v>-2.2280000000000002</v>
      </c>
      <c r="I2281" s="156"/>
      <c r="L2281" s="151"/>
      <c r="M2281" s="157"/>
      <c r="T2281" s="158"/>
      <c r="AT2281" s="153" t="s">
        <v>207</v>
      </c>
      <c r="AU2281" s="153" t="s">
        <v>86</v>
      </c>
      <c r="AV2281" s="12" t="s">
        <v>86</v>
      </c>
      <c r="AW2281" s="12" t="s">
        <v>30</v>
      </c>
      <c r="AX2281" s="12" t="s">
        <v>73</v>
      </c>
      <c r="AY2281" s="153" t="s">
        <v>199</v>
      </c>
    </row>
    <row r="2282" spans="2:51" s="12" customFormat="1" ht="12">
      <c r="B2282" s="151"/>
      <c r="D2282" s="152" t="s">
        <v>207</v>
      </c>
      <c r="E2282" s="153" t="s">
        <v>1</v>
      </c>
      <c r="F2282" s="154" t="s">
        <v>609</v>
      </c>
      <c r="H2282" s="155">
        <v>1.073</v>
      </c>
      <c r="I2282" s="156"/>
      <c r="L2282" s="151"/>
      <c r="M2282" s="157"/>
      <c r="T2282" s="158"/>
      <c r="AT2282" s="153" t="s">
        <v>207</v>
      </c>
      <c r="AU2282" s="153" t="s">
        <v>86</v>
      </c>
      <c r="AV2282" s="12" t="s">
        <v>86</v>
      </c>
      <c r="AW2282" s="12" t="s">
        <v>30</v>
      </c>
      <c r="AX2282" s="12" t="s">
        <v>73</v>
      </c>
      <c r="AY2282" s="153" t="s">
        <v>199</v>
      </c>
    </row>
    <row r="2283" spans="2:51" s="12" customFormat="1" ht="12">
      <c r="B2283" s="151"/>
      <c r="D2283" s="152" t="s">
        <v>207</v>
      </c>
      <c r="E2283" s="153" t="s">
        <v>1</v>
      </c>
      <c r="F2283" s="154" t="s">
        <v>610</v>
      </c>
      <c r="H2283" s="155">
        <v>99.18</v>
      </c>
      <c r="I2283" s="156"/>
      <c r="L2283" s="151"/>
      <c r="M2283" s="157"/>
      <c r="T2283" s="158"/>
      <c r="AT2283" s="153" t="s">
        <v>207</v>
      </c>
      <c r="AU2283" s="153" t="s">
        <v>86</v>
      </c>
      <c r="AV2283" s="12" t="s">
        <v>86</v>
      </c>
      <c r="AW2283" s="12" t="s">
        <v>30</v>
      </c>
      <c r="AX2283" s="12" t="s">
        <v>73</v>
      </c>
      <c r="AY2283" s="153" t="s">
        <v>199</v>
      </c>
    </row>
    <row r="2284" spans="2:51" s="12" customFormat="1" ht="12">
      <c r="B2284" s="151"/>
      <c r="D2284" s="152" t="s">
        <v>207</v>
      </c>
      <c r="E2284" s="153" t="s">
        <v>1</v>
      </c>
      <c r="F2284" s="154" t="s">
        <v>611</v>
      </c>
      <c r="H2284" s="155">
        <v>-2.8</v>
      </c>
      <c r="I2284" s="156"/>
      <c r="L2284" s="151"/>
      <c r="M2284" s="157"/>
      <c r="T2284" s="158"/>
      <c r="AT2284" s="153" t="s">
        <v>207</v>
      </c>
      <c r="AU2284" s="153" t="s">
        <v>86</v>
      </c>
      <c r="AV2284" s="12" t="s">
        <v>86</v>
      </c>
      <c r="AW2284" s="12" t="s">
        <v>30</v>
      </c>
      <c r="AX2284" s="12" t="s">
        <v>73</v>
      </c>
      <c r="AY2284" s="153" t="s">
        <v>199</v>
      </c>
    </row>
    <row r="2285" spans="2:51" s="12" customFormat="1" ht="12">
      <c r="B2285" s="151"/>
      <c r="D2285" s="152" t="s">
        <v>207</v>
      </c>
      <c r="E2285" s="153" t="s">
        <v>1</v>
      </c>
      <c r="F2285" s="154" t="s">
        <v>604</v>
      </c>
      <c r="H2285" s="155">
        <v>-2</v>
      </c>
      <c r="I2285" s="156"/>
      <c r="L2285" s="151"/>
      <c r="M2285" s="157"/>
      <c r="T2285" s="158"/>
      <c r="AT2285" s="153" t="s">
        <v>207</v>
      </c>
      <c r="AU2285" s="153" t="s">
        <v>86</v>
      </c>
      <c r="AV2285" s="12" t="s">
        <v>86</v>
      </c>
      <c r="AW2285" s="12" t="s">
        <v>30</v>
      </c>
      <c r="AX2285" s="12" t="s">
        <v>73</v>
      </c>
      <c r="AY2285" s="153" t="s">
        <v>199</v>
      </c>
    </row>
    <row r="2286" spans="2:51" s="12" customFormat="1" ht="12">
      <c r="B2286" s="151"/>
      <c r="D2286" s="152" t="s">
        <v>207</v>
      </c>
      <c r="E2286" s="153" t="s">
        <v>1</v>
      </c>
      <c r="F2286" s="154" t="s">
        <v>608</v>
      </c>
      <c r="H2286" s="155">
        <v>-2.2280000000000002</v>
      </c>
      <c r="I2286" s="156"/>
      <c r="L2286" s="151"/>
      <c r="M2286" s="157"/>
      <c r="T2286" s="158"/>
      <c r="AT2286" s="153" t="s">
        <v>207</v>
      </c>
      <c r="AU2286" s="153" t="s">
        <v>86</v>
      </c>
      <c r="AV2286" s="12" t="s">
        <v>86</v>
      </c>
      <c r="AW2286" s="12" t="s">
        <v>30</v>
      </c>
      <c r="AX2286" s="12" t="s">
        <v>73</v>
      </c>
      <c r="AY2286" s="153" t="s">
        <v>199</v>
      </c>
    </row>
    <row r="2287" spans="2:51" s="12" customFormat="1" ht="12">
      <c r="B2287" s="151"/>
      <c r="D2287" s="152" t="s">
        <v>207</v>
      </c>
      <c r="E2287" s="153" t="s">
        <v>1</v>
      </c>
      <c r="F2287" s="154" t="s">
        <v>612</v>
      </c>
      <c r="H2287" s="155">
        <v>-14.477</v>
      </c>
      <c r="I2287" s="156"/>
      <c r="L2287" s="151"/>
      <c r="M2287" s="157"/>
      <c r="T2287" s="158"/>
      <c r="AT2287" s="153" t="s">
        <v>207</v>
      </c>
      <c r="AU2287" s="153" t="s">
        <v>86</v>
      </c>
      <c r="AV2287" s="12" t="s">
        <v>86</v>
      </c>
      <c r="AW2287" s="12" t="s">
        <v>30</v>
      </c>
      <c r="AX2287" s="12" t="s">
        <v>73</v>
      </c>
      <c r="AY2287" s="153" t="s">
        <v>199</v>
      </c>
    </row>
    <row r="2288" spans="2:51" s="12" customFormat="1" ht="12">
      <c r="B2288" s="151"/>
      <c r="D2288" s="152" t="s">
        <v>207</v>
      </c>
      <c r="E2288" s="153" t="s">
        <v>1</v>
      </c>
      <c r="F2288" s="154" t="s">
        <v>609</v>
      </c>
      <c r="H2288" s="155">
        <v>1.073</v>
      </c>
      <c r="I2288" s="156"/>
      <c r="L2288" s="151"/>
      <c r="M2288" s="157"/>
      <c r="T2288" s="158"/>
      <c r="AT2288" s="153" t="s">
        <v>207</v>
      </c>
      <c r="AU2288" s="153" t="s">
        <v>86</v>
      </c>
      <c r="AV2288" s="12" t="s">
        <v>86</v>
      </c>
      <c r="AW2288" s="12" t="s">
        <v>30</v>
      </c>
      <c r="AX2288" s="12" t="s">
        <v>73</v>
      </c>
      <c r="AY2288" s="153" t="s">
        <v>199</v>
      </c>
    </row>
    <row r="2289" spans="2:51" s="12" customFormat="1" ht="12">
      <c r="B2289" s="151"/>
      <c r="D2289" s="152" t="s">
        <v>207</v>
      </c>
      <c r="E2289" s="153" t="s">
        <v>1</v>
      </c>
      <c r="F2289" s="154" t="s">
        <v>613</v>
      </c>
      <c r="H2289" s="155">
        <v>3.73</v>
      </c>
      <c r="I2289" s="156"/>
      <c r="L2289" s="151"/>
      <c r="M2289" s="157"/>
      <c r="T2289" s="158"/>
      <c r="AT2289" s="153" t="s">
        <v>207</v>
      </c>
      <c r="AU2289" s="153" t="s">
        <v>86</v>
      </c>
      <c r="AV2289" s="12" t="s">
        <v>86</v>
      </c>
      <c r="AW2289" s="12" t="s">
        <v>30</v>
      </c>
      <c r="AX2289" s="12" t="s">
        <v>73</v>
      </c>
      <c r="AY2289" s="153" t="s">
        <v>199</v>
      </c>
    </row>
    <row r="2290" spans="2:51" s="12" customFormat="1" ht="12">
      <c r="B2290" s="151"/>
      <c r="D2290" s="152" t="s">
        <v>207</v>
      </c>
      <c r="E2290" s="153" t="s">
        <v>1</v>
      </c>
      <c r="F2290" s="154" t="s">
        <v>614</v>
      </c>
      <c r="H2290" s="155">
        <v>29.434999999999999</v>
      </c>
      <c r="I2290" s="156"/>
      <c r="L2290" s="151"/>
      <c r="M2290" s="157"/>
      <c r="T2290" s="158"/>
      <c r="AT2290" s="153" t="s">
        <v>207</v>
      </c>
      <c r="AU2290" s="153" t="s">
        <v>86</v>
      </c>
      <c r="AV2290" s="12" t="s">
        <v>86</v>
      </c>
      <c r="AW2290" s="12" t="s">
        <v>30</v>
      </c>
      <c r="AX2290" s="12" t="s">
        <v>73</v>
      </c>
      <c r="AY2290" s="153" t="s">
        <v>199</v>
      </c>
    </row>
    <row r="2291" spans="2:51" s="12" customFormat="1" ht="12">
      <c r="B2291" s="151"/>
      <c r="D2291" s="152" t="s">
        <v>207</v>
      </c>
      <c r="E2291" s="153" t="s">
        <v>1</v>
      </c>
      <c r="F2291" s="154" t="s">
        <v>606</v>
      </c>
      <c r="H2291" s="155">
        <v>-1.4</v>
      </c>
      <c r="I2291" s="156"/>
      <c r="L2291" s="151"/>
      <c r="M2291" s="157"/>
      <c r="T2291" s="158"/>
      <c r="AT2291" s="153" t="s">
        <v>207</v>
      </c>
      <c r="AU2291" s="153" t="s">
        <v>86</v>
      </c>
      <c r="AV2291" s="12" t="s">
        <v>86</v>
      </c>
      <c r="AW2291" s="12" t="s">
        <v>30</v>
      </c>
      <c r="AX2291" s="12" t="s">
        <v>73</v>
      </c>
      <c r="AY2291" s="153" t="s">
        <v>199</v>
      </c>
    </row>
    <row r="2292" spans="2:51" s="12" customFormat="1" ht="12">
      <c r="B2292" s="151"/>
      <c r="D2292" s="152" t="s">
        <v>207</v>
      </c>
      <c r="E2292" s="153" t="s">
        <v>1</v>
      </c>
      <c r="F2292" s="154" t="s">
        <v>615</v>
      </c>
      <c r="H2292" s="155">
        <v>29.725000000000001</v>
      </c>
      <c r="I2292" s="156"/>
      <c r="L2292" s="151"/>
      <c r="M2292" s="157"/>
      <c r="T2292" s="158"/>
      <c r="AT2292" s="153" t="s">
        <v>207</v>
      </c>
      <c r="AU2292" s="153" t="s">
        <v>86</v>
      </c>
      <c r="AV2292" s="12" t="s">
        <v>86</v>
      </c>
      <c r="AW2292" s="12" t="s">
        <v>30</v>
      </c>
      <c r="AX2292" s="12" t="s">
        <v>73</v>
      </c>
      <c r="AY2292" s="153" t="s">
        <v>199</v>
      </c>
    </row>
    <row r="2293" spans="2:51" s="12" customFormat="1" ht="12">
      <c r="B2293" s="151"/>
      <c r="D2293" s="152" t="s">
        <v>207</v>
      </c>
      <c r="E2293" s="153" t="s">
        <v>1</v>
      </c>
      <c r="F2293" s="154" t="s">
        <v>616</v>
      </c>
      <c r="H2293" s="155">
        <v>-1.8</v>
      </c>
      <c r="I2293" s="156"/>
      <c r="L2293" s="151"/>
      <c r="M2293" s="157"/>
      <c r="T2293" s="158"/>
      <c r="AT2293" s="153" t="s">
        <v>207</v>
      </c>
      <c r="AU2293" s="153" t="s">
        <v>86</v>
      </c>
      <c r="AV2293" s="12" t="s">
        <v>86</v>
      </c>
      <c r="AW2293" s="12" t="s">
        <v>30</v>
      </c>
      <c r="AX2293" s="12" t="s">
        <v>73</v>
      </c>
      <c r="AY2293" s="153" t="s">
        <v>199</v>
      </c>
    </row>
    <row r="2294" spans="2:51" s="12" customFormat="1" ht="12">
      <c r="B2294" s="151"/>
      <c r="D2294" s="152" t="s">
        <v>207</v>
      </c>
      <c r="E2294" s="153" t="s">
        <v>1</v>
      </c>
      <c r="F2294" s="154" t="s">
        <v>617</v>
      </c>
      <c r="H2294" s="155">
        <v>49.445</v>
      </c>
      <c r="I2294" s="156"/>
      <c r="L2294" s="151"/>
      <c r="M2294" s="157"/>
      <c r="T2294" s="158"/>
      <c r="AT2294" s="153" t="s">
        <v>207</v>
      </c>
      <c r="AU2294" s="153" t="s">
        <v>86</v>
      </c>
      <c r="AV2294" s="12" t="s">
        <v>86</v>
      </c>
      <c r="AW2294" s="12" t="s">
        <v>30</v>
      </c>
      <c r="AX2294" s="12" t="s">
        <v>73</v>
      </c>
      <c r="AY2294" s="153" t="s">
        <v>199</v>
      </c>
    </row>
    <row r="2295" spans="2:51" s="12" customFormat="1" ht="12">
      <c r="B2295" s="151"/>
      <c r="D2295" s="152" t="s">
        <v>207</v>
      </c>
      <c r="E2295" s="153" t="s">
        <v>1</v>
      </c>
      <c r="F2295" s="154" t="s">
        <v>604</v>
      </c>
      <c r="H2295" s="155">
        <v>-2</v>
      </c>
      <c r="I2295" s="156"/>
      <c r="L2295" s="151"/>
      <c r="M2295" s="157"/>
      <c r="T2295" s="158"/>
      <c r="AT2295" s="153" t="s">
        <v>207</v>
      </c>
      <c r="AU2295" s="153" t="s">
        <v>86</v>
      </c>
      <c r="AV2295" s="12" t="s">
        <v>86</v>
      </c>
      <c r="AW2295" s="12" t="s">
        <v>30</v>
      </c>
      <c r="AX2295" s="12" t="s">
        <v>73</v>
      </c>
      <c r="AY2295" s="153" t="s">
        <v>199</v>
      </c>
    </row>
    <row r="2296" spans="2:51" s="12" customFormat="1" ht="12">
      <c r="B2296" s="151"/>
      <c r="D2296" s="152" t="s">
        <v>207</v>
      </c>
      <c r="E2296" s="153" t="s">
        <v>1</v>
      </c>
      <c r="F2296" s="154" t="s">
        <v>608</v>
      </c>
      <c r="H2296" s="155">
        <v>-2.2280000000000002</v>
      </c>
      <c r="I2296" s="156"/>
      <c r="L2296" s="151"/>
      <c r="M2296" s="157"/>
      <c r="T2296" s="158"/>
      <c r="AT2296" s="153" t="s">
        <v>207</v>
      </c>
      <c r="AU2296" s="153" t="s">
        <v>86</v>
      </c>
      <c r="AV2296" s="12" t="s">
        <v>86</v>
      </c>
      <c r="AW2296" s="12" t="s">
        <v>30</v>
      </c>
      <c r="AX2296" s="12" t="s">
        <v>73</v>
      </c>
      <c r="AY2296" s="153" t="s">
        <v>199</v>
      </c>
    </row>
    <row r="2297" spans="2:51" s="12" customFormat="1" ht="12">
      <c r="B2297" s="151"/>
      <c r="D2297" s="152" t="s">
        <v>207</v>
      </c>
      <c r="E2297" s="153" t="s">
        <v>1</v>
      </c>
      <c r="F2297" s="154" t="s">
        <v>609</v>
      </c>
      <c r="H2297" s="155">
        <v>1.073</v>
      </c>
      <c r="I2297" s="156"/>
      <c r="L2297" s="151"/>
      <c r="M2297" s="157"/>
      <c r="T2297" s="158"/>
      <c r="AT2297" s="153" t="s">
        <v>207</v>
      </c>
      <c r="AU2297" s="153" t="s">
        <v>86</v>
      </c>
      <c r="AV2297" s="12" t="s">
        <v>86</v>
      </c>
      <c r="AW2297" s="12" t="s">
        <v>30</v>
      </c>
      <c r="AX2297" s="12" t="s">
        <v>73</v>
      </c>
      <c r="AY2297" s="153" t="s">
        <v>199</v>
      </c>
    </row>
    <row r="2298" spans="2:51" s="12" customFormat="1" ht="12">
      <c r="B2298" s="151"/>
      <c r="D2298" s="152" t="s">
        <v>207</v>
      </c>
      <c r="E2298" s="153" t="s">
        <v>1</v>
      </c>
      <c r="F2298" s="154" t="s">
        <v>618</v>
      </c>
      <c r="H2298" s="155">
        <v>49.445</v>
      </c>
      <c r="I2298" s="156"/>
      <c r="L2298" s="151"/>
      <c r="M2298" s="157"/>
      <c r="T2298" s="158"/>
      <c r="AT2298" s="153" t="s">
        <v>207</v>
      </c>
      <c r="AU2298" s="153" t="s">
        <v>86</v>
      </c>
      <c r="AV2298" s="12" t="s">
        <v>86</v>
      </c>
      <c r="AW2298" s="12" t="s">
        <v>30</v>
      </c>
      <c r="AX2298" s="12" t="s">
        <v>73</v>
      </c>
      <c r="AY2298" s="153" t="s">
        <v>199</v>
      </c>
    </row>
    <row r="2299" spans="2:51" s="12" customFormat="1" ht="12">
      <c r="B2299" s="151"/>
      <c r="D2299" s="152" t="s">
        <v>207</v>
      </c>
      <c r="E2299" s="153" t="s">
        <v>1</v>
      </c>
      <c r="F2299" s="154" t="s">
        <v>604</v>
      </c>
      <c r="H2299" s="155">
        <v>-2</v>
      </c>
      <c r="I2299" s="156"/>
      <c r="L2299" s="151"/>
      <c r="M2299" s="157"/>
      <c r="T2299" s="158"/>
      <c r="AT2299" s="153" t="s">
        <v>207</v>
      </c>
      <c r="AU2299" s="153" t="s">
        <v>86</v>
      </c>
      <c r="AV2299" s="12" t="s">
        <v>86</v>
      </c>
      <c r="AW2299" s="12" t="s">
        <v>30</v>
      </c>
      <c r="AX2299" s="12" t="s">
        <v>73</v>
      </c>
      <c r="AY2299" s="153" t="s">
        <v>199</v>
      </c>
    </row>
    <row r="2300" spans="2:51" s="12" customFormat="1" ht="12">
      <c r="B2300" s="151"/>
      <c r="D2300" s="152" t="s">
        <v>207</v>
      </c>
      <c r="E2300" s="153" t="s">
        <v>1</v>
      </c>
      <c r="F2300" s="154" t="s">
        <v>608</v>
      </c>
      <c r="H2300" s="155">
        <v>-2.2280000000000002</v>
      </c>
      <c r="I2300" s="156"/>
      <c r="L2300" s="151"/>
      <c r="M2300" s="157"/>
      <c r="T2300" s="158"/>
      <c r="AT2300" s="153" t="s">
        <v>207</v>
      </c>
      <c r="AU2300" s="153" t="s">
        <v>86</v>
      </c>
      <c r="AV2300" s="12" t="s">
        <v>86</v>
      </c>
      <c r="AW2300" s="12" t="s">
        <v>30</v>
      </c>
      <c r="AX2300" s="12" t="s">
        <v>73</v>
      </c>
      <c r="AY2300" s="153" t="s">
        <v>199</v>
      </c>
    </row>
    <row r="2301" spans="2:51" s="12" customFormat="1" ht="12">
      <c r="B2301" s="151"/>
      <c r="D2301" s="152" t="s">
        <v>207</v>
      </c>
      <c r="E2301" s="153" t="s">
        <v>1</v>
      </c>
      <c r="F2301" s="154" t="s">
        <v>609</v>
      </c>
      <c r="H2301" s="155">
        <v>1.073</v>
      </c>
      <c r="I2301" s="156"/>
      <c r="L2301" s="151"/>
      <c r="M2301" s="157"/>
      <c r="T2301" s="158"/>
      <c r="AT2301" s="153" t="s">
        <v>207</v>
      </c>
      <c r="AU2301" s="153" t="s">
        <v>86</v>
      </c>
      <c r="AV2301" s="12" t="s">
        <v>86</v>
      </c>
      <c r="AW2301" s="12" t="s">
        <v>30</v>
      </c>
      <c r="AX2301" s="12" t="s">
        <v>73</v>
      </c>
      <c r="AY2301" s="153" t="s">
        <v>199</v>
      </c>
    </row>
    <row r="2302" spans="2:51" s="12" customFormat="1" ht="12">
      <c r="B2302" s="151"/>
      <c r="D2302" s="152" t="s">
        <v>207</v>
      </c>
      <c r="E2302" s="153" t="s">
        <v>1</v>
      </c>
      <c r="F2302" s="154" t="s">
        <v>619</v>
      </c>
      <c r="H2302" s="155">
        <v>29.725000000000001</v>
      </c>
      <c r="I2302" s="156"/>
      <c r="L2302" s="151"/>
      <c r="M2302" s="157"/>
      <c r="T2302" s="158"/>
      <c r="AT2302" s="153" t="s">
        <v>207</v>
      </c>
      <c r="AU2302" s="153" t="s">
        <v>86</v>
      </c>
      <c r="AV2302" s="12" t="s">
        <v>86</v>
      </c>
      <c r="AW2302" s="12" t="s">
        <v>30</v>
      </c>
      <c r="AX2302" s="12" t="s">
        <v>73</v>
      </c>
      <c r="AY2302" s="153" t="s">
        <v>199</v>
      </c>
    </row>
    <row r="2303" spans="2:51" s="12" customFormat="1" ht="12">
      <c r="B2303" s="151"/>
      <c r="D2303" s="152" t="s">
        <v>207</v>
      </c>
      <c r="E2303" s="153" t="s">
        <v>1</v>
      </c>
      <c r="F2303" s="154" t="s">
        <v>616</v>
      </c>
      <c r="H2303" s="155">
        <v>-1.8</v>
      </c>
      <c r="I2303" s="156"/>
      <c r="L2303" s="151"/>
      <c r="M2303" s="157"/>
      <c r="T2303" s="158"/>
      <c r="AT2303" s="153" t="s">
        <v>207</v>
      </c>
      <c r="AU2303" s="153" t="s">
        <v>86</v>
      </c>
      <c r="AV2303" s="12" t="s">
        <v>86</v>
      </c>
      <c r="AW2303" s="12" t="s">
        <v>30</v>
      </c>
      <c r="AX2303" s="12" t="s">
        <v>73</v>
      </c>
      <c r="AY2303" s="153" t="s">
        <v>199</v>
      </c>
    </row>
    <row r="2304" spans="2:51" s="12" customFormat="1" ht="12">
      <c r="B2304" s="151"/>
      <c r="D2304" s="152" t="s">
        <v>207</v>
      </c>
      <c r="E2304" s="153" t="s">
        <v>1</v>
      </c>
      <c r="F2304" s="154" t="s">
        <v>620</v>
      </c>
      <c r="H2304" s="155">
        <v>29.725000000000001</v>
      </c>
      <c r="I2304" s="156"/>
      <c r="L2304" s="151"/>
      <c r="M2304" s="157"/>
      <c r="T2304" s="158"/>
      <c r="AT2304" s="153" t="s">
        <v>207</v>
      </c>
      <c r="AU2304" s="153" t="s">
        <v>86</v>
      </c>
      <c r="AV2304" s="12" t="s">
        <v>86</v>
      </c>
      <c r="AW2304" s="12" t="s">
        <v>30</v>
      </c>
      <c r="AX2304" s="12" t="s">
        <v>73</v>
      </c>
      <c r="AY2304" s="153" t="s">
        <v>199</v>
      </c>
    </row>
    <row r="2305" spans="2:51" s="12" customFormat="1" ht="12">
      <c r="B2305" s="151"/>
      <c r="D2305" s="152" t="s">
        <v>207</v>
      </c>
      <c r="E2305" s="153" t="s">
        <v>1</v>
      </c>
      <c r="F2305" s="154" t="s">
        <v>616</v>
      </c>
      <c r="H2305" s="155">
        <v>-1.8</v>
      </c>
      <c r="I2305" s="156"/>
      <c r="L2305" s="151"/>
      <c r="M2305" s="157"/>
      <c r="T2305" s="158"/>
      <c r="AT2305" s="153" t="s">
        <v>207</v>
      </c>
      <c r="AU2305" s="153" t="s">
        <v>86</v>
      </c>
      <c r="AV2305" s="12" t="s">
        <v>86</v>
      </c>
      <c r="AW2305" s="12" t="s">
        <v>30</v>
      </c>
      <c r="AX2305" s="12" t="s">
        <v>73</v>
      </c>
      <c r="AY2305" s="153" t="s">
        <v>199</v>
      </c>
    </row>
    <row r="2306" spans="2:51" s="12" customFormat="1" ht="12">
      <c r="B2306" s="151"/>
      <c r="D2306" s="152" t="s">
        <v>207</v>
      </c>
      <c r="E2306" s="153" t="s">
        <v>1</v>
      </c>
      <c r="F2306" s="154" t="s">
        <v>621</v>
      </c>
      <c r="H2306" s="155">
        <v>49.445</v>
      </c>
      <c r="I2306" s="156"/>
      <c r="L2306" s="151"/>
      <c r="M2306" s="157"/>
      <c r="T2306" s="158"/>
      <c r="AT2306" s="153" t="s">
        <v>207</v>
      </c>
      <c r="AU2306" s="153" t="s">
        <v>86</v>
      </c>
      <c r="AV2306" s="12" t="s">
        <v>86</v>
      </c>
      <c r="AW2306" s="12" t="s">
        <v>30</v>
      </c>
      <c r="AX2306" s="12" t="s">
        <v>73</v>
      </c>
      <c r="AY2306" s="153" t="s">
        <v>199</v>
      </c>
    </row>
    <row r="2307" spans="2:51" s="12" customFormat="1" ht="12">
      <c r="B2307" s="151"/>
      <c r="D2307" s="152" t="s">
        <v>207</v>
      </c>
      <c r="E2307" s="153" t="s">
        <v>1</v>
      </c>
      <c r="F2307" s="154" t="s">
        <v>616</v>
      </c>
      <c r="H2307" s="155">
        <v>-1.8</v>
      </c>
      <c r="I2307" s="156"/>
      <c r="L2307" s="151"/>
      <c r="M2307" s="157"/>
      <c r="T2307" s="158"/>
      <c r="AT2307" s="153" t="s">
        <v>207</v>
      </c>
      <c r="AU2307" s="153" t="s">
        <v>86</v>
      </c>
      <c r="AV2307" s="12" t="s">
        <v>86</v>
      </c>
      <c r="AW2307" s="12" t="s">
        <v>30</v>
      </c>
      <c r="AX2307" s="12" t="s">
        <v>73</v>
      </c>
      <c r="AY2307" s="153" t="s">
        <v>199</v>
      </c>
    </row>
    <row r="2308" spans="2:51" s="12" customFormat="1" ht="12">
      <c r="B2308" s="151"/>
      <c r="D2308" s="152" t="s">
        <v>207</v>
      </c>
      <c r="E2308" s="153" t="s">
        <v>1</v>
      </c>
      <c r="F2308" s="154" t="s">
        <v>604</v>
      </c>
      <c r="H2308" s="155">
        <v>-2</v>
      </c>
      <c r="I2308" s="156"/>
      <c r="L2308" s="151"/>
      <c r="M2308" s="157"/>
      <c r="T2308" s="158"/>
      <c r="AT2308" s="153" t="s">
        <v>207</v>
      </c>
      <c r="AU2308" s="153" t="s">
        <v>86</v>
      </c>
      <c r="AV2308" s="12" t="s">
        <v>86</v>
      </c>
      <c r="AW2308" s="12" t="s">
        <v>30</v>
      </c>
      <c r="AX2308" s="12" t="s">
        <v>73</v>
      </c>
      <c r="AY2308" s="153" t="s">
        <v>199</v>
      </c>
    </row>
    <row r="2309" spans="2:51" s="12" customFormat="1" ht="12">
      <c r="B2309" s="151"/>
      <c r="D2309" s="152" t="s">
        <v>207</v>
      </c>
      <c r="E2309" s="153" t="s">
        <v>1</v>
      </c>
      <c r="F2309" s="154" t="s">
        <v>608</v>
      </c>
      <c r="H2309" s="155">
        <v>-2.2280000000000002</v>
      </c>
      <c r="I2309" s="156"/>
      <c r="L2309" s="151"/>
      <c r="M2309" s="157"/>
      <c r="T2309" s="158"/>
      <c r="AT2309" s="153" t="s">
        <v>207</v>
      </c>
      <c r="AU2309" s="153" t="s">
        <v>86</v>
      </c>
      <c r="AV2309" s="12" t="s">
        <v>86</v>
      </c>
      <c r="AW2309" s="12" t="s">
        <v>30</v>
      </c>
      <c r="AX2309" s="12" t="s">
        <v>73</v>
      </c>
      <c r="AY2309" s="153" t="s">
        <v>199</v>
      </c>
    </row>
    <row r="2310" spans="2:51" s="12" customFormat="1" ht="12">
      <c r="B2310" s="151"/>
      <c r="D2310" s="152" t="s">
        <v>207</v>
      </c>
      <c r="E2310" s="153" t="s">
        <v>1</v>
      </c>
      <c r="F2310" s="154" t="s">
        <v>609</v>
      </c>
      <c r="H2310" s="155">
        <v>1.073</v>
      </c>
      <c r="I2310" s="156"/>
      <c r="L2310" s="151"/>
      <c r="M2310" s="157"/>
      <c r="T2310" s="158"/>
      <c r="AT2310" s="153" t="s">
        <v>207</v>
      </c>
      <c r="AU2310" s="153" t="s">
        <v>86</v>
      </c>
      <c r="AV2310" s="12" t="s">
        <v>86</v>
      </c>
      <c r="AW2310" s="12" t="s">
        <v>30</v>
      </c>
      <c r="AX2310" s="12" t="s">
        <v>73</v>
      </c>
      <c r="AY2310" s="153" t="s">
        <v>199</v>
      </c>
    </row>
    <row r="2311" spans="2:51" s="12" customFormat="1" ht="12">
      <c r="B2311" s="151"/>
      <c r="D2311" s="152" t="s">
        <v>207</v>
      </c>
      <c r="E2311" s="153" t="s">
        <v>1</v>
      </c>
      <c r="F2311" s="154" t="s">
        <v>622</v>
      </c>
      <c r="H2311" s="155">
        <v>82.504999999999995</v>
      </c>
      <c r="I2311" s="156"/>
      <c r="L2311" s="151"/>
      <c r="M2311" s="157"/>
      <c r="T2311" s="158"/>
      <c r="AT2311" s="153" t="s">
        <v>207</v>
      </c>
      <c r="AU2311" s="153" t="s">
        <v>86</v>
      </c>
      <c r="AV2311" s="12" t="s">
        <v>86</v>
      </c>
      <c r="AW2311" s="12" t="s">
        <v>30</v>
      </c>
      <c r="AX2311" s="12" t="s">
        <v>73</v>
      </c>
      <c r="AY2311" s="153" t="s">
        <v>199</v>
      </c>
    </row>
    <row r="2312" spans="2:51" s="12" customFormat="1" ht="12">
      <c r="B2312" s="151"/>
      <c r="D2312" s="152" t="s">
        <v>207</v>
      </c>
      <c r="E2312" s="153" t="s">
        <v>1</v>
      </c>
      <c r="F2312" s="154" t="s">
        <v>623</v>
      </c>
      <c r="H2312" s="155">
        <v>-14</v>
      </c>
      <c r="I2312" s="156"/>
      <c r="L2312" s="151"/>
      <c r="M2312" s="157"/>
      <c r="T2312" s="158"/>
      <c r="AT2312" s="153" t="s">
        <v>207</v>
      </c>
      <c r="AU2312" s="153" t="s">
        <v>86</v>
      </c>
      <c r="AV2312" s="12" t="s">
        <v>86</v>
      </c>
      <c r="AW2312" s="12" t="s">
        <v>30</v>
      </c>
      <c r="AX2312" s="12" t="s">
        <v>73</v>
      </c>
      <c r="AY2312" s="153" t="s">
        <v>199</v>
      </c>
    </row>
    <row r="2313" spans="2:51" s="12" customFormat="1" ht="12">
      <c r="B2313" s="151"/>
      <c r="D2313" s="152" t="s">
        <v>207</v>
      </c>
      <c r="E2313" s="153" t="s">
        <v>1</v>
      </c>
      <c r="F2313" s="154" t="s">
        <v>624</v>
      </c>
      <c r="H2313" s="155">
        <v>-2.452</v>
      </c>
      <c r="I2313" s="156"/>
      <c r="L2313" s="151"/>
      <c r="M2313" s="157"/>
      <c r="T2313" s="158"/>
      <c r="AT2313" s="153" t="s">
        <v>207</v>
      </c>
      <c r="AU2313" s="153" t="s">
        <v>86</v>
      </c>
      <c r="AV2313" s="12" t="s">
        <v>86</v>
      </c>
      <c r="AW2313" s="12" t="s">
        <v>30</v>
      </c>
      <c r="AX2313" s="12" t="s">
        <v>73</v>
      </c>
      <c r="AY2313" s="153" t="s">
        <v>199</v>
      </c>
    </row>
    <row r="2314" spans="2:51" s="12" customFormat="1" ht="12">
      <c r="B2314" s="151"/>
      <c r="D2314" s="152" t="s">
        <v>207</v>
      </c>
      <c r="E2314" s="153" t="s">
        <v>1</v>
      </c>
      <c r="F2314" s="154" t="s">
        <v>625</v>
      </c>
      <c r="H2314" s="155">
        <v>1.373</v>
      </c>
      <c r="I2314" s="156"/>
      <c r="L2314" s="151"/>
      <c r="M2314" s="157"/>
      <c r="T2314" s="158"/>
      <c r="AT2314" s="153" t="s">
        <v>207</v>
      </c>
      <c r="AU2314" s="153" t="s">
        <v>86</v>
      </c>
      <c r="AV2314" s="12" t="s">
        <v>86</v>
      </c>
      <c r="AW2314" s="12" t="s">
        <v>30</v>
      </c>
      <c r="AX2314" s="12" t="s">
        <v>73</v>
      </c>
      <c r="AY2314" s="153" t="s">
        <v>199</v>
      </c>
    </row>
    <row r="2315" spans="2:51" s="12" customFormat="1" ht="12">
      <c r="B2315" s="151"/>
      <c r="D2315" s="152" t="s">
        <v>207</v>
      </c>
      <c r="E2315" s="153" t="s">
        <v>1</v>
      </c>
      <c r="F2315" s="154" t="s">
        <v>626</v>
      </c>
      <c r="H2315" s="155">
        <v>49.445</v>
      </c>
      <c r="I2315" s="156"/>
      <c r="L2315" s="151"/>
      <c r="M2315" s="157"/>
      <c r="T2315" s="158"/>
      <c r="AT2315" s="153" t="s">
        <v>207</v>
      </c>
      <c r="AU2315" s="153" t="s">
        <v>86</v>
      </c>
      <c r="AV2315" s="12" t="s">
        <v>86</v>
      </c>
      <c r="AW2315" s="12" t="s">
        <v>30</v>
      </c>
      <c r="AX2315" s="12" t="s">
        <v>73</v>
      </c>
      <c r="AY2315" s="153" t="s">
        <v>199</v>
      </c>
    </row>
    <row r="2316" spans="2:51" s="12" customFormat="1" ht="12">
      <c r="B2316" s="151"/>
      <c r="D2316" s="152" t="s">
        <v>207</v>
      </c>
      <c r="E2316" s="153" t="s">
        <v>1</v>
      </c>
      <c r="F2316" s="154" t="s">
        <v>616</v>
      </c>
      <c r="H2316" s="155">
        <v>-1.8</v>
      </c>
      <c r="I2316" s="156"/>
      <c r="L2316" s="151"/>
      <c r="M2316" s="157"/>
      <c r="T2316" s="158"/>
      <c r="AT2316" s="153" t="s">
        <v>207</v>
      </c>
      <c r="AU2316" s="153" t="s">
        <v>86</v>
      </c>
      <c r="AV2316" s="12" t="s">
        <v>86</v>
      </c>
      <c r="AW2316" s="12" t="s">
        <v>30</v>
      </c>
      <c r="AX2316" s="12" t="s">
        <v>73</v>
      </c>
      <c r="AY2316" s="153" t="s">
        <v>199</v>
      </c>
    </row>
    <row r="2317" spans="2:51" s="12" customFormat="1" ht="12">
      <c r="B2317" s="151"/>
      <c r="D2317" s="152" t="s">
        <v>207</v>
      </c>
      <c r="E2317" s="153" t="s">
        <v>1</v>
      </c>
      <c r="F2317" s="154" t="s">
        <v>604</v>
      </c>
      <c r="H2317" s="155">
        <v>-2</v>
      </c>
      <c r="I2317" s="156"/>
      <c r="L2317" s="151"/>
      <c r="M2317" s="157"/>
      <c r="T2317" s="158"/>
      <c r="AT2317" s="153" t="s">
        <v>207</v>
      </c>
      <c r="AU2317" s="153" t="s">
        <v>86</v>
      </c>
      <c r="AV2317" s="12" t="s">
        <v>86</v>
      </c>
      <c r="AW2317" s="12" t="s">
        <v>30</v>
      </c>
      <c r="AX2317" s="12" t="s">
        <v>73</v>
      </c>
      <c r="AY2317" s="153" t="s">
        <v>199</v>
      </c>
    </row>
    <row r="2318" spans="2:51" s="12" customFormat="1" ht="12">
      <c r="B2318" s="151"/>
      <c r="D2318" s="152" t="s">
        <v>207</v>
      </c>
      <c r="E2318" s="153" t="s">
        <v>1</v>
      </c>
      <c r="F2318" s="154" t="s">
        <v>608</v>
      </c>
      <c r="H2318" s="155">
        <v>-2.2280000000000002</v>
      </c>
      <c r="I2318" s="156"/>
      <c r="L2318" s="151"/>
      <c r="M2318" s="157"/>
      <c r="T2318" s="158"/>
      <c r="AT2318" s="153" t="s">
        <v>207</v>
      </c>
      <c r="AU2318" s="153" t="s">
        <v>86</v>
      </c>
      <c r="AV2318" s="12" t="s">
        <v>86</v>
      </c>
      <c r="AW2318" s="12" t="s">
        <v>30</v>
      </c>
      <c r="AX2318" s="12" t="s">
        <v>73</v>
      </c>
      <c r="AY2318" s="153" t="s">
        <v>199</v>
      </c>
    </row>
    <row r="2319" spans="2:51" s="12" customFormat="1" ht="12">
      <c r="B2319" s="151"/>
      <c r="D2319" s="152" t="s">
        <v>207</v>
      </c>
      <c r="E2319" s="153" t="s">
        <v>1</v>
      </c>
      <c r="F2319" s="154" t="s">
        <v>609</v>
      </c>
      <c r="H2319" s="155">
        <v>1.073</v>
      </c>
      <c r="I2319" s="156"/>
      <c r="L2319" s="151"/>
      <c r="M2319" s="157"/>
      <c r="T2319" s="158"/>
      <c r="AT2319" s="153" t="s">
        <v>207</v>
      </c>
      <c r="AU2319" s="153" t="s">
        <v>86</v>
      </c>
      <c r="AV2319" s="12" t="s">
        <v>86</v>
      </c>
      <c r="AW2319" s="12" t="s">
        <v>30</v>
      </c>
      <c r="AX2319" s="12" t="s">
        <v>73</v>
      </c>
      <c r="AY2319" s="153" t="s">
        <v>199</v>
      </c>
    </row>
    <row r="2320" spans="2:51" s="12" customFormat="1" ht="12">
      <c r="B2320" s="151"/>
      <c r="D2320" s="152" t="s">
        <v>207</v>
      </c>
      <c r="E2320" s="153" t="s">
        <v>1</v>
      </c>
      <c r="F2320" s="154" t="s">
        <v>627</v>
      </c>
      <c r="H2320" s="155">
        <v>29.725000000000001</v>
      </c>
      <c r="I2320" s="156"/>
      <c r="L2320" s="151"/>
      <c r="M2320" s="157"/>
      <c r="T2320" s="158"/>
      <c r="AT2320" s="153" t="s">
        <v>207</v>
      </c>
      <c r="AU2320" s="153" t="s">
        <v>86</v>
      </c>
      <c r="AV2320" s="12" t="s">
        <v>86</v>
      </c>
      <c r="AW2320" s="12" t="s">
        <v>30</v>
      </c>
      <c r="AX2320" s="12" t="s">
        <v>73</v>
      </c>
      <c r="AY2320" s="153" t="s">
        <v>199</v>
      </c>
    </row>
    <row r="2321" spans="2:51" s="12" customFormat="1" ht="12">
      <c r="B2321" s="151"/>
      <c r="D2321" s="152" t="s">
        <v>207</v>
      </c>
      <c r="E2321" s="153" t="s">
        <v>1</v>
      </c>
      <c r="F2321" s="154" t="s">
        <v>616</v>
      </c>
      <c r="H2321" s="155">
        <v>-1.8</v>
      </c>
      <c r="I2321" s="156"/>
      <c r="L2321" s="151"/>
      <c r="M2321" s="157"/>
      <c r="T2321" s="158"/>
      <c r="AT2321" s="153" t="s">
        <v>207</v>
      </c>
      <c r="AU2321" s="153" t="s">
        <v>86</v>
      </c>
      <c r="AV2321" s="12" t="s">
        <v>86</v>
      </c>
      <c r="AW2321" s="12" t="s">
        <v>30</v>
      </c>
      <c r="AX2321" s="12" t="s">
        <v>73</v>
      </c>
      <c r="AY2321" s="153" t="s">
        <v>199</v>
      </c>
    </row>
    <row r="2322" spans="2:51" s="12" customFormat="1" ht="12">
      <c r="B2322" s="151"/>
      <c r="D2322" s="152" t="s">
        <v>207</v>
      </c>
      <c r="E2322" s="153" t="s">
        <v>1</v>
      </c>
      <c r="F2322" s="154" t="s">
        <v>628</v>
      </c>
      <c r="H2322" s="155">
        <v>29.434999999999999</v>
      </c>
      <c r="I2322" s="156"/>
      <c r="L2322" s="151"/>
      <c r="M2322" s="157"/>
      <c r="T2322" s="158"/>
      <c r="AT2322" s="153" t="s">
        <v>207</v>
      </c>
      <c r="AU2322" s="153" t="s">
        <v>86</v>
      </c>
      <c r="AV2322" s="12" t="s">
        <v>86</v>
      </c>
      <c r="AW2322" s="12" t="s">
        <v>30</v>
      </c>
      <c r="AX2322" s="12" t="s">
        <v>73</v>
      </c>
      <c r="AY2322" s="153" t="s">
        <v>199</v>
      </c>
    </row>
    <row r="2323" spans="2:51" s="12" customFormat="1" ht="12">
      <c r="B2323" s="151"/>
      <c r="D2323" s="152" t="s">
        <v>207</v>
      </c>
      <c r="E2323" s="153" t="s">
        <v>1</v>
      </c>
      <c r="F2323" s="154" t="s">
        <v>616</v>
      </c>
      <c r="H2323" s="155">
        <v>-1.8</v>
      </c>
      <c r="I2323" s="156"/>
      <c r="L2323" s="151"/>
      <c r="M2323" s="157"/>
      <c r="T2323" s="158"/>
      <c r="AT2323" s="153" t="s">
        <v>207</v>
      </c>
      <c r="AU2323" s="153" t="s">
        <v>86</v>
      </c>
      <c r="AV2323" s="12" t="s">
        <v>86</v>
      </c>
      <c r="AW2323" s="12" t="s">
        <v>30</v>
      </c>
      <c r="AX2323" s="12" t="s">
        <v>73</v>
      </c>
      <c r="AY2323" s="153" t="s">
        <v>199</v>
      </c>
    </row>
    <row r="2324" spans="2:51" s="12" customFormat="1" ht="12">
      <c r="B2324" s="151"/>
      <c r="D2324" s="152" t="s">
        <v>207</v>
      </c>
      <c r="E2324" s="153" t="s">
        <v>1</v>
      </c>
      <c r="F2324" s="154" t="s">
        <v>629</v>
      </c>
      <c r="H2324" s="155">
        <v>49.445</v>
      </c>
      <c r="I2324" s="156"/>
      <c r="L2324" s="151"/>
      <c r="M2324" s="157"/>
      <c r="T2324" s="158"/>
      <c r="AT2324" s="153" t="s">
        <v>207</v>
      </c>
      <c r="AU2324" s="153" t="s">
        <v>86</v>
      </c>
      <c r="AV2324" s="12" t="s">
        <v>86</v>
      </c>
      <c r="AW2324" s="12" t="s">
        <v>30</v>
      </c>
      <c r="AX2324" s="12" t="s">
        <v>73</v>
      </c>
      <c r="AY2324" s="153" t="s">
        <v>199</v>
      </c>
    </row>
    <row r="2325" spans="2:51" s="12" customFormat="1" ht="12">
      <c r="B2325" s="151"/>
      <c r="D2325" s="152" t="s">
        <v>207</v>
      </c>
      <c r="E2325" s="153" t="s">
        <v>1</v>
      </c>
      <c r="F2325" s="154" t="s">
        <v>604</v>
      </c>
      <c r="H2325" s="155">
        <v>-2</v>
      </c>
      <c r="I2325" s="156"/>
      <c r="L2325" s="151"/>
      <c r="M2325" s="157"/>
      <c r="T2325" s="158"/>
      <c r="AT2325" s="153" t="s">
        <v>207</v>
      </c>
      <c r="AU2325" s="153" t="s">
        <v>86</v>
      </c>
      <c r="AV2325" s="12" t="s">
        <v>86</v>
      </c>
      <c r="AW2325" s="12" t="s">
        <v>30</v>
      </c>
      <c r="AX2325" s="12" t="s">
        <v>73</v>
      </c>
      <c r="AY2325" s="153" t="s">
        <v>199</v>
      </c>
    </row>
    <row r="2326" spans="2:51" s="12" customFormat="1" ht="12">
      <c r="B2326" s="151"/>
      <c r="D2326" s="152" t="s">
        <v>207</v>
      </c>
      <c r="E2326" s="153" t="s">
        <v>1</v>
      </c>
      <c r="F2326" s="154" t="s">
        <v>608</v>
      </c>
      <c r="H2326" s="155">
        <v>-2.2280000000000002</v>
      </c>
      <c r="I2326" s="156"/>
      <c r="L2326" s="151"/>
      <c r="M2326" s="157"/>
      <c r="T2326" s="158"/>
      <c r="AT2326" s="153" t="s">
        <v>207</v>
      </c>
      <c r="AU2326" s="153" t="s">
        <v>86</v>
      </c>
      <c r="AV2326" s="12" t="s">
        <v>86</v>
      </c>
      <c r="AW2326" s="12" t="s">
        <v>30</v>
      </c>
      <c r="AX2326" s="12" t="s">
        <v>73</v>
      </c>
      <c r="AY2326" s="153" t="s">
        <v>199</v>
      </c>
    </row>
    <row r="2327" spans="2:51" s="12" customFormat="1" ht="12">
      <c r="B2327" s="151"/>
      <c r="D2327" s="152" t="s">
        <v>207</v>
      </c>
      <c r="E2327" s="153" t="s">
        <v>1</v>
      </c>
      <c r="F2327" s="154" t="s">
        <v>609</v>
      </c>
      <c r="H2327" s="155">
        <v>1.073</v>
      </c>
      <c r="I2327" s="156"/>
      <c r="L2327" s="151"/>
      <c r="M2327" s="157"/>
      <c r="T2327" s="158"/>
      <c r="AT2327" s="153" t="s">
        <v>207</v>
      </c>
      <c r="AU2327" s="153" t="s">
        <v>86</v>
      </c>
      <c r="AV2327" s="12" t="s">
        <v>86</v>
      </c>
      <c r="AW2327" s="12" t="s">
        <v>30</v>
      </c>
      <c r="AX2327" s="12" t="s">
        <v>73</v>
      </c>
      <c r="AY2327" s="153" t="s">
        <v>199</v>
      </c>
    </row>
    <row r="2328" spans="2:51" s="12" customFormat="1" ht="12">
      <c r="B2328" s="151"/>
      <c r="D2328" s="152" t="s">
        <v>207</v>
      </c>
      <c r="E2328" s="153" t="s">
        <v>1</v>
      </c>
      <c r="F2328" s="154" t="s">
        <v>630</v>
      </c>
      <c r="H2328" s="155">
        <v>49.445</v>
      </c>
      <c r="I2328" s="156"/>
      <c r="L2328" s="151"/>
      <c r="M2328" s="157"/>
      <c r="T2328" s="158"/>
      <c r="AT2328" s="153" t="s">
        <v>207</v>
      </c>
      <c r="AU2328" s="153" t="s">
        <v>86</v>
      </c>
      <c r="AV2328" s="12" t="s">
        <v>86</v>
      </c>
      <c r="AW2328" s="12" t="s">
        <v>30</v>
      </c>
      <c r="AX2328" s="12" t="s">
        <v>73</v>
      </c>
      <c r="AY2328" s="153" t="s">
        <v>199</v>
      </c>
    </row>
    <row r="2329" spans="2:51" s="12" customFormat="1" ht="12">
      <c r="B2329" s="151"/>
      <c r="D2329" s="152" t="s">
        <v>207</v>
      </c>
      <c r="E2329" s="153" t="s">
        <v>1</v>
      </c>
      <c r="F2329" s="154" t="s">
        <v>604</v>
      </c>
      <c r="H2329" s="155">
        <v>-2</v>
      </c>
      <c r="I2329" s="156"/>
      <c r="L2329" s="151"/>
      <c r="M2329" s="157"/>
      <c r="T2329" s="158"/>
      <c r="AT2329" s="153" t="s">
        <v>207</v>
      </c>
      <c r="AU2329" s="153" t="s">
        <v>86</v>
      </c>
      <c r="AV2329" s="12" t="s">
        <v>86</v>
      </c>
      <c r="AW2329" s="12" t="s">
        <v>30</v>
      </c>
      <c r="AX2329" s="12" t="s">
        <v>73</v>
      </c>
      <c r="AY2329" s="153" t="s">
        <v>199</v>
      </c>
    </row>
    <row r="2330" spans="2:51" s="12" customFormat="1" ht="12">
      <c r="B2330" s="151"/>
      <c r="D2330" s="152" t="s">
        <v>207</v>
      </c>
      <c r="E2330" s="153" t="s">
        <v>1</v>
      </c>
      <c r="F2330" s="154" t="s">
        <v>608</v>
      </c>
      <c r="H2330" s="155">
        <v>-2.2280000000000002</v>
      </c>
      <c r="I2330" s="156"/>
      <c r="L2330" s="151"/>
      <c r="M2330" s="157"/>
      <c r="T2330" s="158"/>
      <c r="AT2330" s="153" t="s">
        <v>207</v>
      </c>
      <c r="AU2330" s="153" t="s">
        <v>86</v>
      </c>
      <c r="AV2330" s="12" t="s">
        <v>86</v>
      </c>
      <c r="AW2330" s="12" t="s">
        <v>30</v>
      </c>
      <c r="AX2330" s="12" t="s">
        <v>73</v>
      </c>
      <c r="AY2330" s="153" t="s">
        <v>199</v>
      </c>
    </row>
    <row r="2331" spans="2:51" s="12" customFormat="1" ht="12">
      <c r="B2331" s="151"/>
      <c r="D2331" s="152" t="s">
        <v>207</v>
      </c>
      <c r="E2331" s="153" t="s">
        <v>1</v>
      </c>
      <c r="F2331" s="154" t="s">
        <v>609</v>
      </c>
      <c r="H2331" s="155">
        <v>1.073</v>
      </c>
      <c r="I2331" s="156"/>
      <c r="L2331" s="151"/>
      <c r="M2331" s="157"/>
      <c r="T2331" s="158"/>
      <c r="AT2331" s="153" t="s">
        <v>207</v>
      </c>
      <c r="AU2331" s="153" t="s">
        <v>86</v>
      </c>
      <c r="AV2331" s="12" t="s">
        <v>86</v>
      </c>
      <c r="AW2331" s="12" t="s">
        <v>30</v>
      </c>
      <c r="AX2331" s="12" t="s">
        <v>73</v>
      </c>
      <c r="AY2331" s="153" t="s">
        <v>199</v>
      </c>
    </row>
    <row r="2332" spans="2:51" s="12" customFormat="1" ht="12">
      <c r="B2332" s="151"/>
      <c r="D2332" s="152" t="s">
        <v>207</v>
      </c>
      <c r="E2332" s="153" t="s">
        <v>1</v>
      </c>
      <c r="F2332" s="154" t="s">
        <v>631</v>
      </c>
      <c r="H2332" s="155">
        <v>32.19</v>
      </c>
      <c r="I2332" s="156"/>
      <c r="L2332" s="151"/>
      <c r="M2332" s="157"/>
      <c r="T2332" s="158"/>
      <c r="AT2332" s="153" t="s">
        <v>207</v>
      </c>
      <c r="AU2332" s="153" t="s">
        <v>86</v>
      </c>
      <c r="AV2332" s="12" t="s">
        <v>86</v>
      </c>
      <c r="AW2332" s="12" t="s">
        <v>30</v>
      </c>
      <c r="AX2332" s="12" t="s">
        <v>73</v>
      </c>
      <c r="AY2332" s="153" t="s">
        <v>199</v>
      </c>
    </row>
    <row r="2333" spans="2:51" s="12" customFormat="1" ht="12">
      <c r="B2333" s="151"/>
      <c r="D2333" s="152" t="s">
        <v>207</v>
      </c>
      <c r="E2333" s="153" t="s">
        <v>1</v>
      </c>
      <c r="F2333" s="154" t="s">
        <v>616</v>
      </c>
      <c r="H2333" s="155">
        <v>-1.8</v>
      </c>
      <c r="I2333" s="156"/>
      <c r="L2333" s="151"/>
      <c r="M2333" s="157"/>
      <c r="T2333" s="158"/>
      <c r="AT2333" s="153" t="s">
        <v>207</v>
      </c>
      <c r="AU2333" s="153" t="s">
        <v>86</v>
      </c>
      <c r="AV2333" s="12" t="s">
        <v>86</v>
      </c>
      <c r="AW2333" s="12" t="s">
        <v>30</v>
      </c>
      <c r="AX2333" s="12" t="s">
        <v>73</v>
      </c>
      <c r="AY2333" s="153" t="s">
        <v>199</v>
      </c>
    </row>
    <row r="2334" spans="2:51" s="12" customFormat="1" ht="12">
      <c r="B2334" s="151"/>
      <c r="D2334" s="152" t="s">
        <v>207</v>
      </c>
      <c r="E2334" s="153" t="s">
        <v>1</v>
      </c>
      <c r="F2334" s="154" t="s">
        <v>632</v>
      </c>
      <c r="H2334" s="155">
        <v>18.850000000000001</v>
      </c>
      <c r="I2334" s="156"/>
      <c r="L2334" s="151"/>
      <c r="M2334" s="157"/>
      <c r="T2334" s="158"/>
      <c r="AT2334" s="153" t="s">
        <v>207</v>
      </c>
      <c r="AU2334" s="153" t="s">
        <v>86</v>
      </c>
      <c r="AV2334" s="12" t="s">
        <v>86</v>
      </c>
      <c r="AW2334" s="12" t="s">
        <v>30</v>
      </c>
      <c r="AX2334" s="12" t="s">
        <v>73</v>
      </c>
      <c r="AY2334" s="153" t="s">
        <v>199</v>
      </c>
    </row>
    <row r="2335" spans="2:51" s="12" customFormat="1" ht="12">
      <c r="B2335" s="151"/>
      <c r="D2335" s="152" t="s">
        <v>207</v>
      </c>
      <c r="E2335" s="153" t="s">
        <v>1</v>
      </c>
      <c r="F2335" s="154" t="s">
        <v>606</v>
      </c>
      <c r="H2335" s="155">
        <v>-1.4</v>
      </c>
      <c r="I2335" s="156"/>
      <c r="L2335" s="151"/>
      <c r="M2335" s="157"/>
      <c r="T2335" s="158"/>
      <c r="AT2335" s="153" t="s">
        <v>207</v>
      </c>
      <c r="AU2335" s="153" t="s">
        <v>86</v>
      </c>
      <c r="AV2335" s="12" t="s">
        <v>86</v>
      </c>
      <c r="AW2335" s="12" t="s">
        <v>30</v>
      </c>
      <c r="AX2335" s="12" t="s">
        <v>73</v>
      </c>
      <c r="AY2335" s="153" t="s">
        <v>199</v>
      </c>
    </row>
    <row r="2336" spans="2:51" s="12" customFormat="1" ht="12">
      <c r="B2336" s="151"/>
      <c r="D2336" s="152" t="s">
        <v>207</v>
      </c>
      <c r="E2336" s="153" t="s">
        <v>1</v>
      </c>
      <c r="F2336" s="154" t="s">
        <v>633</v>
      </c>
      <c r="H2336" s="155">
        <v>19.864999999999998</v>
      </c>
      <c r="I2336" s="156"/>
      <c r="L2336" s="151"/>
      <c r="M2336" s="157"/>
      <c r="T2336" s="158"/>
      <c r="AT2336" s="153" t="s">
        <v>207</v>
      </c>
      <c r="AU2336" s="153" t="s">
        <v>86</v>
      </c>
      <c r="AV2336" s="12" t="s">
        <v>86</v>
      </c>
      <c r="AW2336" s="12" t="s">
        <v>30</v>
      </c>
      <c r="AX2336" s="12" t="s">
        <v>73</v>
      </c>
      <c r="AY2336" s="153" t="s">
        <v>199</v>
      </c>
    </row>
    <row r="2337" spans="2:65" s="12" customFormat="1" ht="12">
      <c r="B2337" s="151"/>
      <c r="D2337" s="152" t="s">
        <v>207</v>
      </c>
      <c r="E2337" s="153" t="s">
        <v>1</v>
      </c>
      <c r="F2337" s="154" t="s">
        <v>611</v>
      </c>
      <c r="H2337" s="155">
        <v>-2.8</v>
      </c>
      <c r="I2337" s="156"/>
      <c r="L2337" s="151"/>
      <c r="M2337" s="157"/>
      <c r="T2337" s="158"/>
      <c r="AT2337" s="153" t="s">
        <v>207</v>
      </c>
      <c r="AU2337" s="153" t="s">
        <v>86</v>
      </c>
      <c r="AV2337" s="12" t="s">
        <v>86</v>
      </c>
      <c r="AW2337" s="12" t="s">
        <v>30</v>
      </c>
      <c r="AX2337" s="12" t="s">
        <v>73</v>
      </c>
      <c r="AY2337" s="153" t="s">
        <v>199</v>
      </c>
    </row>
    <row r="2338" spans="2:65" s="13" customFormat="1" ht="12">
      <c r="B2338" s="159"/>
      <c r="D2338" s="152" t="s">
        <v>207</v>
      </c>
      <c r="E2338" s="160" t="s">
        <v>1</v>
      </c>
      <c r="F2338" s="161" t="s">
        <v>209</v>
      </c>
      <c r="H2338" s="162">
        <v>777.85300000000097</v>
      </c>
      <c r="I2338" s="163"/>
      <c r="L2338" s="159"/>
      <c r="M2338" s="164"/>
      <c r="T2338" s="165"/>
      <c r="AT2338" s="160" t="s">
        <v>207</v>
      </c>
      <c r="AU2338" s="160" t="s">
        <v>86</v>
      </c>
      <c r="AV2338" s="13" t="s">
        <v>205</v>
      </c>
      <c r="AW2338" s="13" t="s">
        <v>30</v>
      </c>
      <c r="AX2338" s="13" t="s">
        <v>80</v>
      </c>
      <c r="AY2338" s="160" t="s">
        <v>199</v>
      </c>
    </row>
    <row r="2339" spans="2:65" s="11" customFormat="1" ht="23" customHeight="1">
      <c r="B2339" s="125"/>
      <c r="D2339" s="126" t="s">
        <v>72</v>
      </c>
      <c r="E2339" s="135" t="s">
        <v>2930</v>
      </c>
      <c r="F2339" s="135" t="s">
        <v>2931</v>
      </c>
      <c r="I2339" s="128"/>
      <c r="J2339" s="136">
        <f>BK2339</f>
        <v>0</v>
      </c>
      <c r="L2339" s="125"/>
      <c r="M2339" s="130"/>
      <c r="P2339" s="131">
        <f>SUM(P2340:P2349)</f>
        <v>0</v>
      </c>
      <c r="R2339" s="131">
        <f>SUM(R2340:R2349)</f>
        <v>4.2297000000000001E-2</v>
      </c>
      <c r="T2339" s="132">
        <f>SUM(T2340:T2349)</f>
        <v>0</v>
      </c>
      <c r="AR2339" s="126" t="s">
        <v>86</v>
      </c>
      <c r="AT2339" s="133" t="s">
        <v>72</v>
      </c>
      <c r="AU2339" s="133" t="s">
        <v>80</v>
      </c>
      <c r="AY2339" s="126" t="s">
        <v>199</v>
      </c>
      <c r="BK2339" s="134">
        <f>SUM(BK2340:BK2349)</f>
        <v>0</v>
      </c>
    </row>
    <row r="2340" spans="2:65" s="1" customFormat="1" ht="38" customHeight="1">
      <c r="B2340" s="32"/>
      <c r="C2340" s="137" t="s">
        <v>2916</v>
      </c>
      <c r="D2340" s="137" t="s">
        <v>201</v>
      </c>
      <c r="E2340" s="138" t="s">
        <v>2933</v>
      </c>
      <c r="F2340" s="139" t="s">
        <v>2934</v>
      </c>
      <c r="G2340" s="140" t="s">
        <v>296</v>
      </c>
      <c r="H2340" s="141">
        <v>10</v>
      </c>
      <c r="I2340" s="142"/>
      <c r="J2340" s="143">
        <f>ROUND(I2340*H2340,2)</f>
        <v>0</v>
      </c>
      <c r="K2340" s="144"/>
      <c r="L2340" s="32"/>
      <c r="M2340" s="145" t="s">
        <v>1</v>
      </c>
      <c r="N2340" s="146" t="s">
        <v>39</v>
      </c>
      <c r="P2340" s="147">
        <f>O2340*H2340</f>
        <v>0</v>
      </c>
      <c r="Q2340" s="147">
        <v>0</v>
      </c>
      <c r="R2340" s="147">
        <f>Q2340*H2340</f>
        <v>0</v>
      </c>
      <c r="S2340" s="147">
        <v>0</v>
      </c>
      <c r="T2340" s="148">
        <f>S2340*H2340</f>
        <v>0</v>
      </c>
      <c r="AR2340" s="149" t="s">
        <v>298</v>
      </c>
      <c r="AT2340" s="149" t="s">
        <v>201</v>
      </c>
      <c r="AU2340" s="149" t="s">
        <v>86</v>
      </c>
      <c r="AY2340" s="17" t="s">
        <v>199</v>
      </c>
      <c r="BE2340" s="150">
        <f>IF(N2340="základní",J2340,0)</f>
        <v>0</v>
      </c>
      <c r="BF2340" s="150">
        <f>IF(N2340="snížená",J2340,0)</f>
        <v>0</v>
      </c>
      <c r="BG2340" s="150">
        <f>IF(N2340="zákl. přenesená",J2340,0)</f>
        <v>0</v>
      </c>
      <c r="BH2340" s="150">
        <f>IF(N2340="sníž. přenesená",J2340,0)</f>
        <v>0</v>
      </c>
      <c r="BI2340" s="150">
        <f>IF(N2340="nulová",J2340,0)</f>
        <v>0</v>
      </c>
      <c r="BJ2340" s="17" t="s">
        <v>86</v>
      </c>
      <c r="BK2340" s="150">
        <f>ROUND(I2340*H2340,2)</f>
        <v>0</v>
      </c>
      <c r="BL2340" s="17" t="s">
        <v>298</v>
      </c>
      <c r="BM2340" s="149" t="s">
        <v>3917</v>
      </c>
    </row>
    <row r="2341" spans="2:65" s="1" customFormat="1" ht="24.25" customHeight="1">
      <c r="B2341" s="32"/>
      <c r="C2341" s="173" t="s">
        <v>2922</v>
      </c>
      <c r="D2341" s="173" t="s">
        <v>288</v>
      </c>
      <c r="E2341" s="174" t="s">
        <v>2937</v>
      </c>
      <c r="F2341" s="175" t="s">
        <v>2938</v>
      </c>
      <c r="G2341" s="176" t="s">
        <v>204</v>
      </c>
      <c r="H2341" s="177">
        <v>32.296999999999997</v>
      </c>
      <c r="I2341" s="178"/>
      <c r="J2341" s="179">
        <f>ROUND(I2341*H2341,2)</f>
        <v>0</v>
      </c>
      <c r="K2341" s="180"/>
      <c r="L2341" s="181"/>
      <c r="M2341" s="182" t="s">
        <v>1</v>
      </c>
      <c r="N2341" s="183" t="s">
        <v>39</v>
      </c>
      <c r="P2341" s="147">
        <f>O2341*H2341</f>
        <v>0</v>
      </c>
      <c r="Q2341" s="147">
        <v>1E-3</v>
      </c>
      <c r="R2341" s="147">
        <f>Q2341*H2341</f>
        <v>3.2296999999999999E-2</v>
      </c>
      <c r="S2341" s="147">
        <v>0</v>
      </c>
      <c r="T2341" s="148">
        <f>S2341*H2341</f>
        <v>0</v>
      </c>
      <c r="AR2341" s="149" t="s">
        <v>384</v>
      </c>
      <c r="AT2341" s="149" t="s">
        <v>288</v>
      </c>
      <c r="AU2341" s="149" t="s">
        <v>86</v>
      </c>
      <c r="AY2341" s="17" t="s">
        <v>199</v>
      </c>
      <c r="BE2341" s="150">
        <f>IF(N2341="základní",J2341,0)</f>
        <v>0</v>
      </c>
      <c r="BF2341" s="150">
        <f>IF(N2341="snížená",J2341,0)</f>
        <v>0</v>
      </c>
      <c r="BG2341" s="150">
        <f>IF(N2341="zákl. přenesená",J2341,0)</f>
        <v>0</v>
      </c>
      <c r="BH2341" s="150">
        <f>IF(N2341="sníž. přenesená",J2341,0)</f>
        <v>0</v>
      </c>
      <c r="BI2341" s="150">
        <f>IF(N2341="nulová",J2341,0)</f>
        <v>0</v>
      </c>
      <c r="BJ2341" s="17" t="s">
        <v>86</v>
      </c>
      <c r="BK2341" s="150">
        <f>ROUND(I2341*H2341,2)</f>
        <v>0</v>
      </c>
      <c r="BL2341" s="17" t="s">
        <v>298</v>
      </c>
      <c r="BM2341" s="149" t="s">
        <v>3918</v>
      </c>
    </row>
    <row r="2342" spans="2:65" s="12" customFormat="1" ht="12">
      <c r="B2342" s="151"/>
      <c r="D2342" s="152" t="s">
        <v>207</v>
      </c>
      <c r="E2342" s="153" t="s">
        <v>1</v>
      </c>
      <c r="F2342" s="154" t="s">
        <v>646</v>
      </c>
      <c r="H2342" s="155">
        <v>17.82</v>
      </c>
      <c r="I2342" s="156"/>
      <c r="L2342" s="151"/>
      <c r="M2342" s="157"/>
      <c r="T2342" s="158"/>
      <c r="AT2342" s="153" t="s">
        <v>207</v>
      </c>
      <c r="AU2342" s="153" t="s">
        <v>86</v>
      </c>
      <c r="AV2342" s="12" t="s">
        <v>86</v>
      </c>
      <c r="AW2342" s="12" t="s">
        <v>30</v>
      </c>
      <c r="AX2342" s="12" t="s">
        <v>73</v>
      </c>
      <c r="AY2342" s="153" t="s">
        <v>199</v>
      </c>
    </row>
    <row r="2343" spans="2:65" s="12" customFormat="1" ht="12">
      <c r="B2343" s="151"/>
      <c r="D2343" s="152" t="s">
        <v>207</v>
      </c>
      <c r="E2343" s="153" t="s">
        <v>1</v>
      </c>
      <c r="F2343" s="154" t="s">
        <v>647</v>
      </c>
      <c r="H2343" s="155">
        <v>14.477</v>
      </c>
      <c r="I2343" s="156"/>
      <c r="L2343" s="151"/>
      <c r="M2343" s="157"/>
      <c r="T2343" s="158"/>
      <c r="AT2343" s="153" t="s">
        <v>207</v>
      </c>
      <c r="AU2343" s="153" t="s">
        <v>86</v>
      </c>
      <c r="AV2343" s="12" t="s">
        <v>86</v>
      </c>
      <c r="AW2343" s="12" t="s">
        <v>30</v>
      </c>
      <c r="AX2343" s="12" t="s">
        <v>73</v>
      </c>
      <c r="AY2343" s="153" t="s">
        <v>199</v>
      </c>
    </row>
    <row r="2344" spans="2:65" s="13" customFormat="1" ht="12">
      <c r="B2344" s="159"/>
      <c r="D2344" s="152" t="s">
        <v>207</v>
      </c>
      <c r="E2344" s="160" t="s">
        <v>1</v>
      </c>
      <c r="F2344" s="161" t="s">
        <v>209</v>
      </c>
      <c r="H2344" s="162">
        <v>32.296999999999997</v>
      </c>
      <c r="I2344" s="163"/>
      <c r="L2344" s="159"/>
      <c r="M2344" s="164"/>
      <c r="T2344" s="165"/>
      <c r="AT2344" s="160" t="s">
        <v>207</v>
      </c>
      <c r="AU2344" s="160" t="s">
        <v>86</v>
      </c>
      <c r="AV2344" s="13" t="s">
        <v>205</v>
      </c>
      <c r="AW2344" s="13" t="s">
        <v>30</v>
      </c>
      <c r="AX2344" s="13" t="s">
        <v>80</v>
      </c>
      <c r="AY2344" s="160" t="s">
        <v>199</v>
      </c>
    </row>
    <row r="2345" spans="2:65" s="1" customFormat="1" ht="38" customHeight="1">
      <c r="B2345" s="32"/>
      <c r="C2345" s="137" t="s">
        <v>2926</v>
      </c>
      <c r="D2345" s="137" t="s">
        <v>201</v>
      </c>
      <c r="E2345" s="138" t="s">
        <v>2941</v>
      </c>
      <c r="F2345" s="139" t="s">
        <v>2942</v>
      </c>
      <c r="G2345" s="140" t="s">
        <v>296</v>
      </c>
      <c r="H2345" s="141">
        <v>8</v>
      </c>
      <c r="I2345" s="142"/>
      <c r="J2345" s="143">
        <f>ROUND(I2345*H2345,2)</f>
        <v>0</v>
      </c>
      <c r="K2345" s="144"/>
      <c r="L2345" s="32"/>
      <c r="M2345" s="145" t="s">
        <v>1</v>
      </c>
      <c r="N2345" s="146" t="s">
        <v>39</v>
      </c>
      <c r="P2345" s="147">
        <f>O2345*H2345</f>
        <v>0</v>
      </c>
      <c r="Q2345" s="147">
        <v>0</v>
      </c>
      <c r="R2345" s="147">
        <f>Q2345*H2345</f>
        <v>0</v>
      </c>
      <c r="S2345" s="147">
        <v>0</v>
      </c>
      <c r="T2345" s="148">
        <f>S2345*H2345</f>
        <v>0</v>
      </c>
      <c r="AR2345" s="149" t="s">
        <v>298</v>
      </c>
      <c r="AT2345" s="149" t="s">
        <v>201</v>
      </c>
      <c r="AU2345" s="149" t="s">
        <v>86</v>
      </c>
      <c r="AY2345" s="17" t="s">
        <v>199</v>
      </c>
      <c r="BE2345" s="150">
        <f>IF(N2345="základní",J2345,0)</f>
        <v>0</v>
      </c>
      <c r="BF2345" s="150">
        <f>IF(N2345="snížená",J2345,0)</f>
        <v>0</v>
      </c>
      <c r="BG2345" s="150">
        <f>IF(N2345="zákl. přenesená",J2345,0)</f>
        <v>0</v>
      </c>
      <c r="BH2345" s="150">
        <f>IF(N2345="sníž. přenesená",J2345,0)</f>
        <v>0</v>
      </c>
      <c r="BI2345" s="150">
        <f>IF(N2345="nulová",J2345,0)</f>
        <v>0</v>
      </c>
      <c r="BJ2345" s="17" t="s">
        <v>86</v>
      </c>
      <c r="BK2345" s="150">
        <f>ROUND(I2345*H2345,2)</f>
        <v>0</v>
      </c>
      <c r="BL2345" s="17" t="s">
        <v>298</v>
      </c>
      <c r="BM2345" s="149" t="s">
        <v>3919</v>
      </c>
    </row>
    <row r="2346" spans="2:65" s="1" customFormat="1" ht="33" customHeight="1">
      <c r="B2346" s="32"/>
      <c r="C2346" s="173" t="s">
        <v>2932</v>
      </c>
      <c r="D2346" s="173" t="s">
        <v>288</v>
      </c>
      <c r="E2346" s="174" t="s">
        <v>2945</v>
      </c>
      <c r="F2346" s="175" t="s">
        <v>2946</v>
      </c>
      <c r="G2346" s="176" t="s">
        <v>296</v>
      </c>
      <c r="H2346" s="177">
        <v>8</v>
      </c>
      <c r="I2346" s="178"/>
      <c r="J2346" s="179">
        <f>ROUND(I2346*H2346,2)</f>
        <v>0</v>
      </c>
      <c r="K2346" s="180"/>
      <c r="L2346" s="181"/>
      <c r="M2346" s="182" t="s">
        <v>1</v>
      </c>
      <c r="N2346" s="183" t="s">
        <v>39</v>
      </c>
      <c r="P2346" s="147">
        <f>O2346*H2346</f>
        <v>0</v>
      </c>
      <c r="Q2346" s="147">
        <v>1E-3</v>
      </c>
      <c r="R2346" s="147">
        <f>Q2346*H2346</f>
        <v>8.0000000000000002E-3</v>
      </c>
      <c r="S2346" s="147">
        <v>0</v>
      </c>
      <c r="T2346" s="148">
        <f>S2346*H2346</f>
        <v>0</v>
      </c>
      <c r="AR2346" s="149" t="s">
        <v>384</v>
      </c>
      <c r="AT2346" s="149" t="s">
        <v>288</v>
      </c>
      <c r="AU2346" s="149" t="s">
        <v>86</v>
      </c>
      <c r="AY2346" s="17" t="s">
        <v>199</v>
      </c>
      <c r="BE2346" s="150">
        <f>IF(N2346="základní",J2346,0)</f>
        <v>0</v>
      </c>
      <c r="BF2346" s="150">
        <f>IF(N2346="snížená",J2346,0)</f>
        <v>0</v>
      </c>
      <c r="BG2346" s="150">
        <f>IF(N2346="zákl. přenesená",J2346,0)</f>
        <v>0</v>
      </c>
      <c r="BH2346" s="150">
        <f>IF(N2346="sníž. přenesená",J2346,0)</f>
        <v>0</v>
      </c>
      <c r="BI2346" s="150">
        <f>IF(N2346="nulová",J2346,0)</f>
        <v>0</v>
      </c>
      <c r="BJ2346" s="17" t="s">
        <v>86</v>
      </c>
      <c r="BK2346" s="150">
        <f>ROUND(I2346*H2346,2)</f>
        <v>0</v>
      </c>
      <c r="BL2346" s="17" t="s">
        <v>298</v>
      </c>
      <c r="BM2346" s="149" t="s">
        <v>3920</v>
      </c>
    </row>
    <row r="2347" spans="2:65" s="1" customFormat="1" ht="38" customHeight="1">
      <c r="B2347" s="32"/>
      <c r="C2347" s="137" t="s">
        <v>2936</v>
      </c>
      <c r="D2347" s="137" t="s">
        <v>201</v>
      </c>
      <c r="E2347" s="138" t="s">
        <v>2949</v>
      </c>
      <c r="F2347" s="139" t="s">
        <v>2950</v>
      </c>
      <c r="G2347" s="140" t="s">
        <v>296</v>
      </c>
      <c r="H2347" s="141">
        <v>2</v>
      </c>
      <c r="I2347" s="142"/>
      <c r="J2347" s="143">
        <f>ROUND(I2347*H2347,2)</f>
        <v>0</v>
      </c>
      <c r="K2347" s="144"/>
      <c r="L2347" s="32"/>
      <c r="M2347" s="145" t="s">
        <v>1</v>
      </c>
      <c r="N2347" s="146" t="s">
        <v>39</v>
      </c>
      <c r="P2347" s="147">
        <f>O2347*H2347</f>
        <v>0</v>
      </c>
      <c r="Q2347" s="147">
        <v>0</v>
      </c>
      <c r="R2347" s="147">
        <f>Q2347*H2347</f>
        <v>0</v>
      </c>
      <c r="S2347" s="147">
        <v>0</v>
      </c>
      <c r="T2347" s="148">
        <f>S2347*H2347</f>
        <v>0</v>
      </c>
      <c r="AR2347" s="149" t="s">
        <v>298</v>
      </c>
      <c r="AT2347" s="149" t="s">
        <v>201</v>
      </c>
      <c r="AU2347" s="149" t="s">
        <v>86</v>
      </c>
      <c r="AY2347" s="17" t="s">
        <v>199</v>
      </c>
      <c r="BE2347" s="150">
        <f>IF(N2347="základní",J2347,0)</f>
        <v>0</v>
      </c>
      <c r="BF2347" s="150">
        <f>IF(N2347="snížená",J2347,0)</f>
        <v>0</v>
      </c>
      <c r="BG2347" s="150">
        <f>IF(N2347="zákl. přenesená",J2347,0)</f>
        <v>0</v>
      </c>
      <c r="BH2347" s="150">
        <f>IF(N2347="sníž. přenesená",J2347,0)</f>
        <v>0</v>
      </c>
      <c r="BI2347" s="150">
        <f>IF(N2347="nulová",J2347,0)</f>
        <v>0</v>
      </c>
      <c r="BJ2347" s="17" t="s">
        <v>86</v>
      </c>
      <c r="BK2347" s="150">
        <f>ROUND(I2347*H2347,2)</f>
        <v>0</v>
      </c>
      <c r="BL2347" s="17" t="s">
        <v>298</v>
      </c>
      <c r="BM2347" s="149" t="s">
        <v>3921</v>
      </c>
    </row>
    <row r="2348" spans="2:65" s="1" customFormat="1" ht="33" customHeight="1">
      <c r="B2348" s="32"/>
      <c r="C2348" s="173" t="s">
        <v>2940</v>
      </c>
      <c r="D2348" s="173" t="s">
        <v>288</v>
      </c>
      <c r="E2348" s="174" t="s">
        <v>2953</v>
      </c>
      <c r="F2348" s="175" t="s">
        <v>2954</v>
      </c>
      <c r="G2348" s="176" t="s">
        <v>296</v>
      </c>
      <c r="H2348" s="177">
        <v>2</v>
      </c>
      <c r="I2348" s="178"/>
      <c r="J2348" s="179">
        <f>ROUND(I2348*H2348,2)</f>
        <v>0</v>
      </c>
      <c r="K2348" s="180"/>
      <c r="L2348" s="181"/>
      <c r="M2348" s="182" t="s">
        <v>1</v>
      </c>
      <c r="N2348" s="183" t="s">
        <v>39</v>
      </c>
      <c r="P2348" s="147">
        <f>O2348*H2348</f>
        <v>0</v>
      </c>
      <c r="Q2348" s="147">
        <v>1E-3</v>
      </c>
      <c r="R2348" s="147">
        <f>Q2348*H2348</f>
        <v>2E-3</v>
      </c>
      <c r="S2348" s="147">
        <v>0</v>
      </c>
      <c r="T2348" s="148">
        <f>S2348*H2348</f>
        <v>0</v>
      </c>
      <c r="AR2348" s="149" t="s">
        <v>384</v>
      </c>
      <c r="AT2348" s="149" t="s">
        <v>288</v>
      </c>
      <c r="AU2348" s="149" t="s">
        <v>86</v>
      </c>
      <c r="AY2348" s="17" t="s">
        <v>199</v>
      </c>
      <c r="BE2348" s="150">
        <f>IF(N2348="základní",J2348,0)</f>
        <v>0</v>
      </c>
      <c r="BF2348" s="150">
        <f>IF(N2348="snížená",J2348,0)</f>
        <v>0</v>
      </c>
      <c r="BG2348" s="150">
        <f>IF(N2348="zákl. přenesená",J2348,0)</f>
        <v>0</v>
      </c>
      <c r="BH2348" s="150">
        <f>IF(N2348="sníž. přenesená",J2348,0)</f>
        <v>0</v>
      </c>
      <c r="BI2348" s="150">
        <f>IF(N2348="nulová",J2348,0)</f>
        <v>0</v>
      </c>
      <c r="BJ2348" s="17" t="s">
        <v>86</v>
      </c>
      <c r="BK2348" s="150">
        <f>ROUND(I2348*H2348,2)</f>
        <v>0</v>
      </c>
      <c r="BL2348" s="17" t="s">
        <v>298</v>
      </c>
      <c r="BM2348" s="149" t="s">
        <v>3922</v>
      </c>
    </row>
    <row r="2349" spans="2:65" s="1" customFormat="1" ht="24.25" customHeight="1">
      <c r="B2349" s="32"/>
      <c r="C2349" s="137" t="s">
        <v>2944</v>
      </c>
      <c r="D2349" s="137" t="s">
        <v>201</v>
      </c>
      <c r="E2349" s="138" t="s">
        <v>2957</v>
      </c>
      <c r="F2349" s="139" t="s">
        <v>2958</v>
      </c>
      <c r="G2349" s="140" t="s">
        <v>247</v>
      </c>
      <c r="H2349" s="141">
        <v>4.2000000000000003E-2</v>
      </c>
      <c r="I2349" s="142"/>
      <c r="J2349" s="143">
        <f>ROUND(I2349*H2349,2)</f>
        <v>0</v>
      </c>
      <c r="K2349" s="144"/>
      <c r="L2349" s="32"/>
      <c r="M2349" s="190" t="s">
        <v>1</v>
      </c>
      <c r="N2349" s="191" t="s">
        <v>39</v>
      </c>
      <c r="O2349" s="192"/>
      <c r="P2349" s="193">
        <f>O2349*H2349</f>
        <v>0</v>
      </c>
      <c r="Q2349" s="193">
        <v>0</v>
      </c>
      <c r="R2349" s="193">
        <f>Q2349*H2349</f>
        <v>0</v>
      </c>
      <c r="S2349" s="193">
        <v>0</v>
      </c>
      <c r="T2349" s="194">
        <f>S2349*H2349</f>
        <v>0</v>
      </c>
      <c r="AR2349" s="149" t="s">
        <v>298</v>
      </c>
      <c r="AT2349" s="149" t="s">
        <v>201</v>
      </c>
      <c r="AU2349" s="149" t="s">
        <v>86</v>
      </c>
      <c r="AY2349" s="17" t="s">
        <v>199</v>
      </c>
      <c r="BE2349" s="150">
        <f>IF(N2349="základní",J2349,0)</f>
        <v>0</v>
      </c>
      <c r="BF2349" s="150">
        <f>IF(N2349="snížená",J2349,0)</f>
        <v>0</v>
      </c>
      <c r="BG2349" s="150">
        <f>IF(N2349="zákl. přenesená",J2349,0)</f>
        <v>0</v>
      </c>
      <c r="BH2349" s="150">
        <f>IF(N2349="sníž. přenesená",J2349,0)</f>
        <v>0</v>
      </c>
      <c r="BI2349" s="150">
        <f>IF(N2349="nulová",J2349,0)</f>
        <v>0</v>
      </c>
      <c r="BJ2349" s="17" t="s">
        <v>86</v>
      </c>
      <c r="BK2349" s="150">
        <f>ROUND(I2349*H2349,2)</f>
        <v>0</v>
      </c>
      <c r="BL2349" s="17" t="s">
        <v>298</v>
      </c>
      <c r="BM2349" s="149" t="s">
        <v>3923</v>
      </c>
    </row>
    <row r="2350" spans="2:65" s="1" customFormat="1" ht="7" customHeight="1">
      <c r="B2350" s="43"/>
      <c r="C2350" s="44"/>
      <c r="D2350" s="44"/>
      <c r="E2350" s="44"/>
      <c r="F2350" s="44"/>
      <c r="G2350" s="44"/>
      <c r="H2350" s="44"/>
      <c r="I2350" s="44"/>
      <c r="J2350" s="44"/>
      <c r="K2350" s="44"/>
      <c r="L2350" s="32"/>
    </row>
  </sheetData>
  <sheetProtection algorithmName="SHA-512" hashValue="EQZBT1lMgA5pZL7cruEWNBbBj4K/DytFshNq5FHPTAFGhRkZrE9maEZBnCF4eo3KwTYDSCxloVBESLzY6fhpZw==" saltValue="GlanfaPKSJFcMvnFj/LhPoYUi9VcTYHW3Rr4yCmvU+VcK+K/DCpJSKS0/zBP7z9vTkkSBOxqahzFPMevv701fA==" spinCount="100000" sheet="1" objects="1" scenarios="1" formatColumns="0" formatRows="0" autoFilter="0"/>
  <autoFilter ref="C161:K2349" xr:uid="{00000000-0009-0000-0000-000007000000}"/>
  <mergeCells count="12">
    <mergeCell ref="E154:H154"/>
    <mergeCell ref="L2:V2"/>
    <mergeCell ref="E85:H85"/>
    <mergeCell ref="E87:H87"/>
    <mergeCell ref="E89:H89"/>
    <mergeCell ref="E150:H150"/>
    <mergeCell ref="E152:H15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16"/>
  <sheetViews>
    <sheetView showGridLines="0" workbookViewId="0"/>
  </sheetViews>
  <sheetFormatPr baseColWidth="10" defaultColWidth="8.7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107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132</v>
      </c>
      <c r="L4" s="20"/>
      <c r="M4" s="91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133</v>
      </c>
      <c r="L8" s="20"/>
    </row>
    <row r="9" spans="2:46" s="1" customFormat="1" ht="16.5" customHeight="1">
      <c r="B9" s="32"/>
      <c r="E9" s="241" t="s">
        <v>134</v>
      </c>
      <c r="F9" s="240"/>
      <c r="G9" s="240"/>
      <c r="H9" s="240"/>
      <c r="L9" s="32"/>
    </row>
    <row r="10" spans="2:46" s="1" customFormat="1" ht="12" customHeight="1">
      <c r="B10" s="32"/>
      <c r="D10" s="27" t="s">
        <v>135</v>
      </c>
      <c r="L10" s="32"/>
    </row>
    <row r="11" spans="2:46" s="1" customFormat="1" ht="16.5" customHeight="1">
      <c r="B11" s="32"/>
      <c r="E11" s="236" t="s">
        <v>3924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1" t="str">
        <f>'Rekapitulace stavby'!AN8</f>
        <v>1. 11. 2024</v>
      </c>
      <c r="L14" s="32"/>
    </row>
    <row r="15" spans="2:46" s="1" customFormat="1" ht="11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2"/>
      <c r="E29" s="228" t="s">
        <v>1</v>
      </c>
      <c r="F29" s="228"/>
      <c r="G29" s="228"/>
      <c r="H29" s="228"/>
      <c r="L29" s="92"/>
    </row>
    <row r="30" spans="2:12" s="1" customFormat="1" ht="7" customHeight="1">
      <c r="B30" s="32"/>
      <c r="L30" s="32"/>
    </row>
    <row r="31" spans="2:12" s="1" customFormat="1" ht="7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25.25" customHeight="1">
      <c r="B32" s="32"/>
      <c r="D32" s="93" t="s">
        <v>33</v>
      </c>
      <c r="J32" s="64">
        <f>ROUND(J125, 2)</f>
        <v>0</v>
      </c>
      <c r="L32" s="32"/>
    </row>
    <row r="33" spans="2:12" s="1" customFormat="1" ht="7" customHeight="1">
      <c r="B33" s="32"/>
      <c r="D33" s="52"/>
      <c r="E33" s="52"/>
      <c r="F33" s="52"/>
      <c r="G33" s="52"/>
      <c r="H33" s="52"/>
      <c r="I33" s="52"/>
      <c r="J33" s="52"/>
      <c r="K33" s="52"/>
      <c r="L33" s="32"/>
    </row>
    <row r="34" spans="2:12" s="1" customFormat="1" ht="14.5" customHeight="1">
      <c r="B34" s="32"/>
      <c r="F34" s="94" t="s">
        <v>35</v>
      </c>
      <c r="I34" s="94" t="s">
        <v>34</v>
      </c>
      <c r="J34" s="94" t="s">
        <v>36</v>
      </c>
      <c r="L34" s="32"/>
    </row>
    <row r="35" spans="2:12" s="1" customFormat="1" ht="14.5" customHeight="1">
      <c r="B35" s="32"/>
      <c r="D35" s="95" t="s">
        <v>37</v>
      </c>
      <c r="E35" s="27" t="s">
        <v>38</v>
      </c>
      <c r="F35" s="84">
        <f>ROUND((SUM(BE125:BE215)),  2)</f>
        <v>0</v>
      </c>
      <c r="I35" s="96">
        <v>0.21</v>
      </c>
      <c r="J35" s="84">
        <f>ROUND(((SUM(BE125:BE215))*I35),  2)</f>
        <v>0</v>
      </c>
      <c r="L35" s="32"/>
    </row>
    <row r="36" spans="2:12" s="1" customFormat="1" ht="14.5" customHeight="1">
      <c r="B36" s="32"/>
      <c r="E36" s="27" t="s">
        <v>39</v>
      </c>
      <c r="F36" s="84">
        <f>ROUND((SUM(BF125:BF215)),  2)</f>
        <v>0</v>
      </c>
      <c r="I36" s="96">
        <v>0.12</v>
      </c>
      <c r="J36" s="84">
        <f>ROUND(((SUM(BF125:BF215))*I36),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4">
        <f>ROUND((SUM(BG125:BG215)),  2)</f>
        <v>0</v>
      </c>
      <c r="I37" s="96">
        <v>0.21</v>
      </c>
      <c r="J37" s="84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4">
        <f>ROUND((SUM(BH125:BH215)),  2)</f>
        <v>0</v>
      </c>
      <c r="I38" s="96">
        <v>0.12</v>
      </c>
      <c r="J38" s="84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4">
        <f>ROUND((SUM(BI125:BI215)),  2)</f>
        <v>0</v>
      </c>
      <c r="I39" s="96">
        <v>0</v>
      </c>
      <c r="J39" s="84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25" customHeight="1">
      <c r="B41" s="32"/>
      <c r="C41" s="97"/>
      <c r="D41" s="98" t="s">
        <v>43</v>
      </c>
      <c r="E41" s="55"/>
      <c r="F41" s="55"/>
      <c r="G41" s="99" t="s">
        <v>44</v>
      </c>
      <c r="H41" s="100" t="s">
        <v>45</v>
      </c>
      <c r="I41" s="55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2" t="s">
        <v>48</v>
      </c>
      <c r="E61" s="34"/>
      <c r="F61" s="103" t="s">
        <v>49</v>
      </c>
      <c r="G61" s="42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2" t="s">
        <v>48</v>
      </c>
      <c r="E76" s="34"/>
      <c r="F76" s="103" t="s">
        <v>49</v>
      </c>
      <c r="G76" s="42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12" s="1" customFormat="1" ht="25" customHeight="1">
      <c r="B82" s="32"/>
      <c r="C82" s="21" t="s">
        <v>137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133</v>
      </c>
      <c r="L86" s="20"/>
    </row>
    <row r="87" spans="2:12" s="1" customFormat="1" ht="16.5" customHeight="1">
      <c r="B87" s="32"/>
      <c r="E87" s="241" t="s">
        <v>134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135</v>
      </c>
      <c r="L88" s="32"/>
    </row>
    <row r="89" spans="2:12" s="1" customFormat="1" ht="16.5" customHeight="1">
      <c r="B89" s="32"/>
      <c r="E89" s="236" t="str">
        <f>E11</f>
        <v>Přípojka vody SO02 - Přípojka vody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1" t="str">
        <f>IF(J14="","",J14)</f>
        <v>1. 11. 2024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138</v>
      </c>
      <c r="D96" s="97"/>
      <c r="E96" s="97"/>
      <c r="F96" s="97"/>
      <c r="G96" s="97"/>
      <c r="H96" s="97"/>
      <c r="I96" s="97"/>
      <c r="J96" s="106" t="s">
        <v>139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3" customHeight="1">
      <c r="B98" s="32"/>
      <c r="C98" s="107" t="s">
        <v>140</v>
      </c>
      <c r="J98" s="64">
        <f>J125</f>
        <v>0</v>
      </c>
      <c r="L98" s="32"/>
      <c r="AU98" s="17" t="s">
        <v>141</v>
      </c>
    </row>
    <row r="99" spans="2:47" s="8" customFormat="1" ht="25" customHeight="1">
      <c r="B99" s="108"/>
      <c r="D99" s="109" t="s">
        <v>142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20" customHeight="1">
      <c r="B100" s="112"/>
      <c r="D100" s="113" t="s">
        <v>143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9" customFormat="1" ht="20" customHeight="1">
      <c r="B101" s="112"/>
      <c r="D101" s="113" t="s">
        <v>149</v>
      </c>
      <c r="E101" s="114"/>
      <c r="F101" s="114"/>
      <c r="G101" s="114"/>
      <c r="H101" s="114"/>
      <c r="I101" s="114"/>
      <c r="J101" s="115">
        <f>J186</f>
        <v>0</v>
      </c>
      <c r="L101" s="112"/>
    </row>
    <row r="102" spans="2:47" s="9" customFormat="1" ht="20" customHeight="1">
      <c r="B102" s="112"/>
      <c r="D102" s="113" t="s">
        <v>151</v>
      </c>
      <c r="E102" s="114"/>
      <c r="F102" s="114"/>
      <c r="G102" s="114"/>
      <c r="H102" s="114"/>
      <c r="I102" s="114"/>
      <c r="J102" s="115">
        <f>J210</f>
        <v>0</v>
      </c>
      <c r="L102" s="112"/>
    </row>
    <row r="103" spans="2:47" s="8" customFormat="1" ht="25" customHeight="1">
      <c r="B103" s="108"/>
      <c r="D103" s="109" t="s">
        <v>2961</v>
      </c>
      <c r="E103" s="110"/>
      <c r="F103" s="110"/>
      <c r="G103" s="110"/>
      <c r="H103" s="110"/>
      <c r="I103" s="110"/>
      <c r="J103" s="111">
        <f>J212</f>
        <v>0</v>
      </c>
      <c r="L103" s="108"/>
    </row>
    <row r="104" spans="2:47" s="1" customFormat="1" ht="21.75" customHeight="1">
      <c r="B104" s="32"/>
      <c r="L104" s="32"/>
    </row>
    <row r="105" spans="2:47" s="1" customFormat="1" ht="7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2"/>
    </row>
    <row r="109" spans="2:47" s="1" customFormat="1" ht="7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2"/>
    </row>
    <row r="110" spans="2:47" s="1" customFormat="1" ht="25" customHeight="1">
      <c r="B110" s="32"/>
      <c r="C110" s="21" t="s">
        <v>184</v>
      </c>
      <c r="L110" s="32"/>
    </row>
    <row r="111" spans="2:47" s="1" customFormat="1" ht="7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1" t="str">
        <f>E7</f>
        <v>Rozšíření kom.soc. služeb CSS Stod</v>
      </c>
      <c r="F113" s="242"/>
      <c r="G113" s="242"/>
      <c r="H113" s="242"/>
      <c r="L113" s="32"/>
    </row>
    <row r="114" spans="2:65" ht="12" customHeight="1">
      <c r="B114" s="20"/>
      <c r="C114" s="27" t="s">
        <v>133</v>
      </c>
      <c r="L114" s="20"/>
    </row>
    <row r="115" spans="2:65" s="1" customFormat="1" ht="16.5" customHeight="1">
      <c r="B115" s="32"/>
      <c r="E115" s="241" t="s">
        <v>134</v>
      </c>
      <c r="F115" s="240"/>
      <c r="G115" s="240"/>
      <c r="H115" s="240"/>
      <c r="L115" s="32"/>
    </row>
    <row r="116" spans="2:65" s="1" customFormat="1" ht="12" customHeight="1">
      <c r="B116" s="32"/>
      <c r="C116" s="27" t="s">
        <v>135</v>
      </c>
      <c r="L116" s="32"/>
    </row>
    <row r="117" spans="2:65" s="1" customFormat="1" ht="16.5" customHeight="1">
      <c r="B117" s="32"/>
      <c r="E117" s="236" t="str">
        <f>E11</f>
        <v>Přípojka vody SO02 - Přípojka vody</v>
      </c>
      <c r="F117" s="240"/>
      <c r="G117" s="240"/>
      <c r="H117" s="240"/>
      <c r="L117" s="32"/>
    </row>
    <row r="118" spans="2:65" s="1" customFormat="1" ht="7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 xml:space="preserve"> </v>
      </c>
      <c r="I119" s="27" t="s">
        <v>22</v>
      </c>
      <c r="J119" s="51" t="str">
        <f>IF(J14="","",J14)</f>
        <v>1. 11. 2024</v>
      </c>
      <c r="L119" s="32"/>
    </row>
    <row r="120" spans="2:65" s="1" customFormat="1" ht="7" customHeight="1">
      <c r="B120" s="32"/>
      <c r="L120" s="32"/>
    </row>
    <row r="121" spans="2:65" s="1" customFormat="1" ht="15.25" customHeight="1">
      <c r="B121" s="32"/>
      <c r="C121" s="27" t="s">
        <v>24</v>
      </c>
      <c r="F121" s="25" t="str">
        <f>E17</f>
        <v xml:space="preserve"> </v>
      </c>
      <c r="I121" s="27" t="s">
        <v>29</v>
      </c>
      <c r="J121" s="30" t="str">
        <f>E23</f>
        <v xml:space="preserve"> </v>
      </c>
      <c r="L121" s="32"/>
    </row>
    <row r="122" spans="2:65" s="1" customFormat="1" ht="15.25" customHeight="1">
      <c r="B122" s="32"/>
      <c r="C122" s="27" t="s">
        <v>27</v>
      </c>
      <c r="F122" s="25" t="str">
        <f>IF(E20="","",E20)</f>
        <v>Vyplň údaj</v>
      </c>
      <c r="I122" s="27" t="s">
        <v>31</v>
      </c>
      <c r="J122" s="30" t="str">
        <f>E26</f>
        <v xml:space="preserve"> </v>
      </c>
      <c r="L122" s="32"/>
    </row>
    <row r="123" spans="2:65" s="1" customFormat="1" ht="10.25" customHeight="1">
      <c r="B123" s="32"/>
      <c r="L123" s="32"/>
    </row>
    <row r="124" spans="2:65" s="10" customFormat="1" ht="29.25" customHeight="1">
      <c r="B124" s="116"/>
      <c r="C124" s="117" t="s">
        <v>185</v>
      </c>
      <c r="D124" s="118" t="s">
        <v>58</v>
      </c>
      <c r="E124" s="118" t="s">
        <v>54</v>
      </c>
      <c r="F124" s="118" t="s">
        <v>55</v>
      </c>
      <c r="G124" s="118" t="s">
        <v>186</v>
      </c>
      <c r="H124" s="118" t="s">
        <v>187</v>
      </c>
      <c r="I124" s="118" t="s">
        <v>188</v>
      </c>
      <c r="J124" s="119" t="s">
        <v>139</v>
      </c>
      <c r="K124" s="120" t="s">
        <v>189</v>
      </c>
      <c r="L124" s="116"/>
      <c r="M124" s="57" t="s">
        <v>1</v>
      </c>
      <c r="N124" s="58" t="s">
        <v>37</v>
      </c>
      <c r="O124" s="58" t="s">
        <v>190</v>
      </c>
      <c r="P124" s="58" t="s">
        <v>191</v>
      </c>
      <c r="Q124" s="58" t="s">
        <v>192</v>
      </c>
      <c r="R124" s="58" t="s">
        <v>193</v>
      </c>
      <c r="S124" s="58" t="s">
        <v>194</v>
      </c>
      <c r="T124" s="59" t="s">
        <v>195</v>
      </c>
    </row>
    <row r="125" spans="2:65" s="1" customFormat="1" ht="23" customHeight="1">
      <c r="B125" s="32"/>
      <c r="C125" s="62" t="s">
        <v>196</v>
      </c>
      <c r="J125" s="121">
        <f>BK125</f>
        <v>0</v>
      </c>
      <c r="L125" s="32"/>
      <c r="M125" s="60"/>
      <c r="N125" s="52"/>
      <c r="O125" s="52"/>
      <c r="P125" s="122">
        <f>P126+P212</f>
        <v>0</v>
      </c>
      <c r="Q125" s="52"/>
      <c r="R125" s="122">
        <f>R126+R212</f>
        <v>23.435867990000002</v>
      </c>
      <c r="S125" s="52"/>
      <c r="T125" s="123">
        <f>T126+T212</f>
        <v>0</v>
      </c>
      <c r="AT125" s="17" t="s">
        <v>72</v>
      </c>
      <c r="AU125" s="17" t="s">
        <v>141</v>
      </c>
      <c r="BK125" s="124">
        <f>BK126+BK212</f>
        <v>0</v>
      </c>
    </row>
    <row r="126" spans="2:65" s="11" customFormat="1" ht="26" customHeight="1">
      <c r="B126" s="125"/>
      <c r="D126" s="126" t="s">
        <v>72</v>
      </c>
      <c r="E126" s="127" t="s">
        <v>197</v>
      </c>
      <c r="F126" s="127" t="s">
        <v>198</v>
      </c>
      <c r="I126" s="128"/>
      <c r="J126" s="129">
        <f>BK126</f>
        <v>0</v>
      </c>
      <c r="L126" s="125"/>
      <c r="M126" s="130"/>
      <c r="P126" s="131">
        <f>P127+P186+P210</f>
        <v>0</v>
      </c>
      <c r="R126" s="131">
        <f>R127+R186+R210</f>
        <v>23.435867990000002</v>
      </c>
      <c r="T126" s="132">
        <f>T127+T186+T210</f>
        <v>0</v>
      </c>
      <c r="AR126" s="126" t="s">
        <v>80</v>
      </c>
      <c r="AT126" s="133" t="s">
        <v>72</v>
      </c>
      <c r="AU126" s="133" t="s">
        <v>73</v>
      </c>
      <c r="AY126" s="126" t="s">
        <v>199</v>
      </c>
      <c r="BK126" s="134">
        <f>BK127+BK186+BK210</f>
        <v>0</v>
      </c>
    </row>
    <row r="127" spans="2:65" s="11" customFormat="1" ht="23" customHeight="1">
      <c r="B127" s="125"/>
      <c r="D127" s="126" t="s">
        <v>72</v>
      </c>
      <c r="E127" s="135" t="s">
        <v>80</v>
      </c>
      <c r="F127" s="135" t="s">
        <v>200</v>
      </c>
      <c r="I127" s="128"/>
      <c r="J127" s="136">
        <f>BK127</f>
        <v>0</v>
      </c>
      <c r="L127" s="125"/>
      <c r="M127" s="130"/>
      <c r="P127" s="131">
        <f>SUM(P128:P185)</f>
        <v>0</v>
      </c>
      <c r="R127" s="131">
        <f>SUM(R128:R185)</f>
        <v>22.899290180000001</v>
      </c>
      <c r="T127" s="132">
        <f>SUM(T128:T185)</f>
        <v>0</v>
      </c>
      <c r="AR127" s="126" t="s">
        <v>80</v>
      </c>
      <c r="AT127" s="133" t="s">
        <v>72</v>
      </c>
      <c r="AU127" s="133" t="s">
        <v>80</v>
      </c>
      <c r="AY127" s="126" t="s">
        <v>199</v>
      </c>
      <c r="BK127" s="134">
        <f>SUM(BK128:BK185)</f>
        <v>0</v>
      </c>
    </row>
    <row r="128" spans="2:65" s="1" customFormat="1" ht="33" customHeight="1">
      <c r="B128" s="32"/>
      <c r="C128" s="137" t="s">
        <v>80</v>
      </c>
      <c r="D128" s="137" t="s">
        <v>201</v>
      </c>
      <c r="E128" s="138" t="s">
        <v>2962</v>
      </c>
      <c r="F128" s="139" t="s">
        <v>2963</v>
      </c>
      <c r="G128" s="140" t="s">
        <v>213</v>
      </c>
      <c r="H128" s="141">
        <v>84.191999999999993</v>
      </c>
      <c r="I128" s="142"/>
      <c r="J128" s="143">
        <f>ROUND(I128*H128,2)</f>
        <v>0</v>
      </c>
      <c r="K128" s="144"/>
      <c r="L128" s="32"/>
      <c r="M128" s="145" t="s">
        <v>1</v>
      </c>
      <c r="N128" s="146" t="s">
        <v>39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205</v>
      </c>
      <c r="AT128" s="149" t="s">
        <v>201</v>
      </c>
      <c r="AU128" s="149" t="s">
        <v>86</v>
      </c>
      <c r="AY128" s="17" t="s">
        <v>199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86</v>
      </c>
      <c r="BK128" s="150">
        <f>ROUND(I128*H128,2)</f>
        <v>0</v>
      </c>
      <c r="BL128" s="17" t="s">
        <v>205</v>
      </c>
      <c r="BM128" s="149" t="s">
        <v>3925</v>
      </c>
    </row>
    <row r="129" spans="2:65" s="12" customFormat="1" ht="12">
      <c r="B129" s="151"/>
      <c r="D129" s="152" t="s">
        <v>207</v>
      </c>
      <c r="E129" s="153" t="s">
        <v>1</v>
      </c>
      <c r="F129" s="154" t="s">
        <v>3926</v>
      </c>
      <c r="H129" s="155">
        <v>79.2</v>
      </c>
      <c r="I129" s="156"/>
      <c r="L129" s="151"/>
      <c r="M129" s="157"/>
      <c r="T129" s="158"/>
      <c r="AT129" s="153" t="s">
        <v>207</v>
      </c>
      <c r="AU129" s="153" t="s">
        <v>86</v>
      </c>
      <c r="AV129" s="12" t="s">
        <v>86</v>
      </c>
      <c r="AW129" s="12" t="s">
        <v>30</v>
      </c>
      <c r="AX129" s="12" t="s">
        <v>73</v>
      </c>
      <c r="AY129" s="153" t="s">
        <v>199</v>
      </c>
    </row>
    <row r="130" spans="2:65" s="14" customFormat="1" ht="12">
      <c r="B130" s="166"/>
      <c r="D130" s="152" t="s">
        <v>207</v>
      </c>
      <c r="E130" s="167" t="s">
        <v>1</v>
      </c>
      <c r="F130" s="168" t="s">
        <v>3927</v>
      </c>
      <c r="H130" s="169">
        <v>79.2</v>
      </c>
      <c r="I130" s="170"/>
      <c r="L130" s="166"/>
      <c r="M130" s="171"/>
      <c r="T130" s="172"/>
      <c r="AT130" s="167" t="s">
        <v>207</v>
      </c>
      <c r="AU130" s="167" t="s">
        <v>86</v>
      </c>
      <c r="AV130" s="14" t="s">
        <v>223</v>
      </c>
      <c r="AW130" s="14" t="s">
        <v>30</v>
      </c>
      <c r="AX130" s="14" t="s">
        <v>73</v>
      </c>
      <c r="AY130" s="167" t="s">
        <v>199</v>
      </c>
    </row>
    <row r="131" spans="2:65" s="12" customFormat="1" ht="12">
      <c r="B131" s="151"/>
      <c r="D131" s="152" t="s">
        <v>207</v>
      </c>
      <c r="E131" s="153" t="s">
        <v>1</v>
      </c>
      <c r="F131" s="154" t="s">
        <v>3928</v>
      </c>
      <c r="H131" s="155">
        <v>4.992</v>
      </c>
      <c r="I131" s="156"/>
      <c r="L131" s="151"/>
      <c r="M131" s="157"/>
      <c r="T131" s="158"/>
      <c r="AT131" s="153" t="s">
        <v>207</v>
      </c>
      <c r="AU131" s="153" t="s">
        <v>86</v>
      </c>
      <c r="AV131" s="12" t="s">
        <v>86</v>
      </c>
      <c r="AW131" s="12" t="s">
        <v>30</v>
      </c>
      <c r="AX131" s="12" t="s">
        <v>73</v>
      </c>
      <c r="AY131" s="153" t="s">
        <v>199</v>
      </c>
    </row>
    <row r="132" spans="2:65" s="14" customFormat="1" ht="12">
      <c r="B132" s="166"/>
      <c r="D132" s="152" t="s">
        <v>207</v>
      </c>
      <c r="E132" s="167" t="s">
        <v>1</v>
      </c>
      <c r="F132" s="168" t="s">
        <v>3929</v>
      </c>
      <c r="H132" s="169">
        <v>4.992</v>
      </c>
      <c r="I132" s="170"/>
      <c r="L132" s="166"/>
      <c r="M132" s="171"/>
      <c r="T132" s="172"/>
      <c r="AT132" s="167" t="s">
        <v>207</v>
      </c>
      <c r="AU132" s="167" t="s">
        <v>86</v>
      </c>
      <c r="AV132" s="14" t="s">
        <v>223</v>
      </c>
      <c r="AW132" s="14" t="s">
        <v>30</v>
      </c>
      <c r="AX132" s="14" t="s">
        <v>73</v>
      </c>
      <c r="AY132" s="167" t="s">
        <v>199</v>
      </c>
    </row>
    <row r="133" spans="2:65" s="13" customFormat="1" ht="12">
      <c r="B133" s="159"/>
      <c r="D133" s="152" t="s">
        <v>207</v>
      </c>
      <c r="E133" s="160" t="s">
        <v>1</v>
      </c>
      <c r="F133" s="161" t="s">
        <v>209</v>
      </c>
      <c r="H133" s="162">
        <v>84.192000000000007</v>
      </c>
      <c r="I133" s="163"/>
      <c r="L133" s="159"/>
      <c r="M133" s="164"/>
      <c r="T133" s="165"/>
      <c r="AT133" s="160" t="s">
        <v>207</v>
      </c>
      <c r="AU133" s="160" t="s">
        <v>86</v>
      </c>
      <c r="AV133" s="13" t="s">
        <v>205</v>
      </c>
      <c r="AW133" s="13" t="s">
        <v>30</v>
      </c>
      <c r="AX133" s="13" t="s">
        <v>80</v>
      </c>
      <c r="AY133" s="160" t="s">
        <v>199</v>
      </c>
    </row>
    <row r="134" spans="2:65" s="1" customFormat="1" ht="24.25" customHeight="1">
      <c r="B134" s="32"/>
      <c r="C134" s="137" t="s">
        <v>86</v>
      </c>
      <c r="D134" s="137" t="s">
        <v>201</v>
      </c>
      <c r="E134" s="138" t="s">
        <v>2966</v>
      </c>
      <c r="F134" s="139" t="s">
        <v>2967</v>
      </c>
      <c r="G134" s="140" t="s">
        <v>213</v>
      </c>
      <c r="H134" s="141">
        <v>6.6879999999999997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39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205</v>
      </c>
      <c r="AT134" s="149" t="s">
        <v>201</v>
      </c>
      <c r="AU134" s="149" t="s">
        <v>86</v>
      </c>
      <c r="AY134" s="17" t="s">
        <v>199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86</v>
      </c>
      <c r="BK134" s="150">
        <f>ROUND(I134*H134,2)</f>
        <v>0</v>
      </c>
      <c r="BL134" s="17" t="s">
        <v>205</v>
      </c>
      <c r="BM134" s="149" t="s">
        <v>3930</v>
      </c>
    </row>
    <row r="135" spans="2:65" s="12" customFormat="1" ht="12">
      <c r="B135" s="151"/>
      <c r="D135" s="152" t="s">
        <v>207</v>
      </c>
      <c r="E135" s="153" t="s">
        <v>1</v>
      </c>
      <c r="F135" s="154" t="s">
        <v>3931</v>
      </c>
      <c r="H135" s="155">
        <v>6.6879999999999997</v>
      </c>
      <c r="I135" s="156"/>
      <c r="L135" s="151"/>
      <c r="M135" s="157"/>
      <c r="T135" s="158"/>
      <c r="AT135" s="153" t="s">
        <v>207</v>
      </c>
      <c r="AU135" s="153" t="s">
        <v>86</v>
      </c>
      <c r="AV135" s="12" t="s">
        <v>86</v>
      </c>
      <c r="AW135" s="12" t="s">
        <v>30</v>
      </c>
      <c r="AX135" s="12" t="s">
        <v>73</v>
      </c>
      <c r="AY135" s="153" t="s">
        <v>199</v>
      </c>
    </row>
    <row r="136" spans="2:65" s="13" customFormat="1" ht="12">
      <c r="B136" s="159"/>
      <c r="D136" s="152" t="s">
        <v>207</v>
      </c>
      <c r="E136" s="160" t="s">
        <v>1</v>
      </c>
      <c r="F136" s="161" t="s">
        <v>2970</v>
      </c>
      <c r="H136" s="162">
        <v>6.6879999999999997</v>
      </c>
      <c r="I136" s="163"/>
      <c r="L136" s="159"/>
      <c r="M136" s="164"/>
      <c r="T136" s="165"/>
      <c r="AT136" s="160" t="s">
        <v>207</v>
      </c>
      <c r="AU136" s="160" t="s">
        <v>86</v>
      </c>
      <c r="AV136" s="13" t="s">
        <v>205</v>
      </c>
      <c r="AW136" s="13" t="s">
        <v>30</v>
      </c>
      <c r="AX136" s="13" t="s">
        <v>80</v>
      </c>
      <c r="AY136" s="160" t="s">
        <v>199</v>
      </c>
    </row>
    <row r="137" spans="2:65" s="1" customFormat="1" ht="24.25" customHeight="1">
      <c r="B137" s="32"/>
      <c r="C137" s="137" t="s">
        <v>223</v>
      </c>
      <c r="D137" s="137" t="s">
        <v>201</v>
      </c>
      <c r="E137" s="138" t="s">
        <v>229</v>
      </c>
      <c r="F137" s="139" t="s">
        <v>230</v>
      </c>
      <c r="G137" s="140" t="s">
        <v>213</v>
      </c>
      <c r="H137" s="141">
        <v>139.94399999999999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39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205</v>
      </c>
      <c r="AT137" s="149" t="s">
        <v>201</v>
      </c>
      <c r="AU137" s="149" t="s">
        <v>86</v>
      </c>
      <c r="AY137" s="17" t="s">
        <v>199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86</v>
      </c>
      <c r="BK137" s="150">
        <f>ROUND(I137*H137,2)</f>
        <v>0</v>
      </c>
      <c r="BL137" s="17" t="s">
        <v>205</v>
      </c>
      <c r="BM137" s="149" t="s">
        <v>3932</v>
      </c>
    </row>
    <row r="138" spans="2:65" s="12" customFormat="1" ht="12">
      <c r="B138" s="151"/>
      <c r="D138" s="152" t="s">
        <v>207</v>
      </c>
      <c r="E138" s="153" t="s">
        <v>1</v>
      </c>
      <c r="F138" s="154" t="s">
        <v>3933</v>
      </c>
      <c r="H138" s="155">
        <v>90.88</v>
      </c>
      <c r="I138" s="156"/>
      <c r="L138" s="151"/>
      <c r="M138" s="157"/>
      <c r="T138" s="158"/>
      <c r="AT138" s="153" t="s">
        <v>207</v>
      </c>
      <c r="AU138" s="153" t="s">
        <v>86</v>
      </c>
      <c r="AV138" s="12" t="s">
        <v>86</v>
      </c>
      <c r="AW138" s="12" t="s">
        <v>30</v>
      </c>
      <c r="AX138" s="12" t="s">
        <v>73</v>
      </c>
      <c r="AY138" s="153" t="s">
        <v>199</v>
      </c>
    </row>
    <row r="139" spans="2:65" s="14" customFormat="1" ht="12">
      <c r="B139" s="166"/>
      <c r="D139" s="152" t="s">
        <v>207</v>
      </c>
      <c r="E139" s="167" t="s">
        <v>1</v>
      </c>
      <c r="F139" s="168" t="s">
        <v>2973</v>
      </c>
      <c r="H139" s="169">
        <v>90.88</v>
      </c>
      <c r="I139" s="170"/>
      <c r="L139" s="166"/>
      <c r="M139" s="171"/>
      <c r="T139" s="172"/>
      <c r="AT139" s="167" t="s">
        <v>207</v>
      </c>
      <c r="AU139" s="167" t="s">
        <v>86</v>
      </c>
      <c r="AV139" s="14" t="s">
        <v>223</v>
      </c>
      <c r="AW139" s="14" t="s">
        <v>30</v>
      </c>
      <c r="AX139" s="14" t="s">
        <v>73</v>
      </c>
      <c r="AY139" s="167" t="s">
        <v>199</v>
      </c>
    </row>
    <row r="140" spans="2:65" s="12" customFormat="1" ht="12">
      <c r="B140" s="151"/>
      <c r="D140" s="152" t="s">
        <v>207</v>
      </c>
      <c r="E140" s="153" t="s">
        <v>1</v>
      </c>
      <c r="F140" s="154" t="s">
        <v>3934</v>
      </c>
      <c r="H140" s="155">
        <v>49.064</v>
      </c>
      <c r="I140" s="156"/>
      <c r="L140" s="151"/>
      <c r="M140" s="157"/>
      <c r="T140" s="158"/>
      <c r="AT140" s="153" t="s">
        <v>207</v>
      </c>
      <c r="AU140" s="153" t="s">
        <v>86</v>
      </c>
      <c r="AV140" s="12" t="s">
        <v>86</v>
      </c>
      <c r="AW140" s="12" t="s">
        <v>30</v>
      </c>
      <c r="AX140" s="12" t="s">
        <v>73</v>
      </c>
      <c r="AY140" s="153" t="s">
        <v>199</v>
      </c>
    </row>
    <row r="141" spans="2:65" s="14" customFormat="1" ht="12">
      <c r="B141" s="166"/>
      <c r="D141" s="152" t="s">
        <v>207</v>
      </c>
      <c r="E141" s="167" t="s">
        <v>1</v>
      </c>
      <c r="F141" s="168" t="s">
        <v>2975</v>
      </c>
      <c r="H141" s="169">
        <v>49.064</v>
      </c>
      <c r="I141" s="170"/>
      <c r="L141" s="166"/>
      <c r="M141" s="171"/>
      <c r="T141" s="172"/>
      <c r="AT141" s="167" t="s">
        <v>207</v>
      </c>
      <c r="AU141" s="167" t="s">
        <v>86</v>
      </c>
      <c r="AV141" s="14" t="s">
        <v>223</v>
      </c>
      <c r="AW141" s="14" t="s">
        <v>30</v>
      </c>
      <c r="AX141" s="14" t="s">
        <v>73</v>
      </c>
      <c r="AY141" s="167" t="s">
        <v>199</v>
      </c>
    </row>
    <row r="142" spans="2:65" s="13" customFormat="1" ht="12">
      <c r="B142" s="159"/>
      <c r="D142" s="152" t="s">
        <v>207</v>
      </c>
      <c r="E142" s="160" t="s">
        <v>1</v>
      </c>
      <c r="F142" s="161" t="s">
        <v>209</v>
      </c>
      <c r="H142" s="162">
        <v>139.94399999999999</v>
      </c>
      <c r="I142" s="163"/>
      <c r="L142" s="159"/>
      <c r="M142" s="164"/>
      <c r="T142" s="165"/>
      <c r="AT142" s="160" t="s">
        <v>207</v>
      </c>
      <c r="AU142" s="160" t="s">
        <v>86</v>
      </c>
      <c r="AV142" s="13" t="s">
        <v>205</v>
      </c>
      <c r="AW142" s="13" t="s">
        <v>30</v>
      </c>
      <c r="AX142" s="13" t="s">
        <v>80</v>
      </c>
      <c r="AY142" s="160" t="s">
        <v>199</v>
      </c>
    </row>
    <row r="143" spans="2:65" s="1" customFormat="1" ht="33" customHeight="1">
      <c r="B143" s="32"/>
      <c r="C143" s="137" t="s">
        <v>205</v>
      </c>
      <c r="D143" s="137" t="s">
        <v>201</v>
      </c>
      <c r="E143" s="138" t="s">
        <v>235</v>
      </c>
      <c r="F143" s="139" t="s">
        <v>236</v>
      </c>
      <c r="G143" s="140" t="s">
        <v>213</v>
      </c>
      <c r="H143" s="141">
        <v>41.816000000000003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39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205</v>
      </c>
      <c r="AT143" s="149" t="s">
        <v>201</v>
      </c>
      <c r="AU143" s="149" t="s">
        <v>86</v>
      </c>
      <c r="AY143" s="17" t="s">
        <v>199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86</v>
      </c>
      <c r="BK143" s="150">
        <f>ROUND(I143*H143,2)</f>
        <v>0</v>
      </c>
      <c r="BL143" s="17" t="s">
        <v>205</v>
      </c>
      <c r="BM143" s="149" t="s">
        <v>3935</v>
      </c>
    </row>
    <row r="144" spans="2:65" s="12" customFormat="1" ht="12">
      <c r="B144" s="151"/>
      <c r="D144" s="152" t="s">
        <v>207</v>
      </c>
      <c r="E144" s="153" t="s">
        <v>1</v>
      </c>
      <c r="F144" s="154" t="s">
        <v>3936</v>
      </c>
      <c r="H144" s="155">
        <v>41.816000000000003</v>
      </c>
      <c r="I144" s="156"/>
      <c r="L144" s="151"/>
      <c r="M144" s="157"/>
      <c r="T144" s="158"/>
      <c r="AT144" s="153" t="s">
        <v>207</v>
      </c>
      <c r="AU144" s="153" t="s">
        <v>86</v>
      </c>
      <c r="AV144" s="12" t="s">
        <v>86</v>
      </c>
      <c r="AW144" s="12" t="s">
        <v>30</v>
      </c>
      <c r="AX144" s="12" t="s">
        <v>73</v>
      </c>
      <c r="AY144" s="153" t="s">
        <v>199</v>
      </c>
    </row>
    <row r="145" spans="2:65" s="13" customFormat="1" ht="12">
      <c r="B145" s="159"/>
      <c r="D145" s="152" t="s">
        <v>207</v>
      </c>
      <c r="E145" s="160" t="s">
        <v>1</v>
      </c>
      <c r="F145" s="161" t="s">
        <v>2978</v>
      </c>
      <c r="H145" s="162">
        <v>41.816000000000003</v>
      </c>
      <c r="I145" s="163"/>
      <c r="L145" s="159"/>
      <c r="M145" s="164"/>
      <c r="T145" s="165"/>
      <c r="AT145" s="160" t="s">
        <v>207</v>
      </c>
      <c r="AU145" s="160" t="s">
        <v>86</v>
      </c>
      <c r="AV145" s="13" t="s">
        <v>205</v>
      </c>
      <c r="AW145" s="13" t="s">
        <v>30</v>
      </c>
      <c r="AX145" s="13" t="s">
        <v>80</v>
      </c>
      <c r="AY145" s="160" t="s">
        <v>199</v>
      </c>
    </row>
    <row r="146" spans="2:65" s="1" customFormat="1" ht="38" customHeight="1">
      <c r="B146" s="32"/>
      <c r="C146" s="137" t="s">
        <v>234</v>
      </c>
      <c r="D146" s="137" t="s">
        <v>201</v>
      </c>
      <c r="E146" s="138" t="s">
        <v>240</v>
      </c>
      <c r="F146" s="139" t="s">
        <v>241</v>
      </c>
      <c r="G146" s="140" t="s">
        <v>213</v>
      </c>
      <c r="H146" s="141">
        <v>627.24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39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205</v>
      </c>
      <c r="AT146" s="149" t="s">
        <v>201</v>
      </c>
      <c r="AU146" s="149" t="s">
        <v>86</v>
      </c>
      <c r="AY146" s="17" t="s">
        <v>199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86</v>
      </c>
      <c r="BK146" s="150">
        <f>ROUND(I146*H146,2)</f>
        <v>0</v>
      </c>
      <c r="BL146" s="17" t="s">
        <v>205</v>
      </c>
      <c r="BM146" s="149" t="s">
        <v>3937</v>
      </c>
    </row>
    <row r="147" spans="2:65" s="12" customFormat="1" ht="12">
      <c r="B147" s="151"/>
      <c r="D147" s="152" t="s">
        <v>207</v>
      </c>
      <c r="E147" s="153" t="s">
        <v>1</v>
      </c>
      <c r="F147" s="154" t="s">
        <v>3938</v>
      </c>
      <c r="H147" s="155">
        <v>627.24</v>
      </c>
      <c r="I147" s="156"/>
      <c r="L147" s="151"/>
      <c r="M147" s="157"/>
      <c r="T147" s="158"/>
      <c r="AT147" s="153" t="s">
        <v>207</v>
      </c>
      <c r="AU147" s="153" t="s">
        <v>86</v>
      </c>
      <c r="AV147" s="12" t="s">
        <v>86</v>
      </c>
      <c r="AW147" s="12" t="s">
        <v>30</v>
      </c>
      <c r="AX147" s="12" t="s">
        <v>73</v>
      </c>
      <c r="AY147" s="153" t="s">
        <v>199</v>
      </c>
    </row>
    <row r="148" spans="2:65" s="13" customFormat="1" ht="12">
      <c r="B148" s="159"/>
      <c r="D148" s="152" t="s">
        <v>207</v>
      </c>
      <c r="E148" s="160" t="s">
        <v>1</v>
      </c>
      <c r="F148" s="161" t="s">
        <v>209</v>
      </c>
      <c r="H148" s="162">
        <v>627.24</v>
      </c>
      <c r="I148" s="163"/>
      <c r="L148" s="159"/>
      <c r="M148" s="164"/>
      <c r="T148" s="165"/>
      <c r="AT148" s="160" t="s">
        <v>207</v>
      </c>
      <c r="AU148" s="160" t="s">
        <v>86</v>
      </c>
      <c r="AV148" s="13" t="s">
        <v>205</v>
      </c>
      <c r="AW148" s="13" t="s">
        <v>30</v>
      </c>
      <c r="AX148" s="13" t="s">
        <v>80</v>
      </c>
      <c r="AY148" s="160" t="s">
        <v>199</v>
      </c>
    </row>
    <row r="149" spans="2:65" s="1" customFormat="1" ht="33" customHeight="1">
      <c r="B149" s="32"/>
      <c r="C149" s="137" t="s">
        <v>239</v>
      </c>
      <c r="D149" s="137" t="s">
        <v>201</v>
      </c>
      <c r="E149" s="138" t="s">
        <v>245</v>
      </c>
      <c r="F149" s="139" t="s">
        <v>246</v>
      </c>
      <c r="G149" s="140" t="s">
        <v>247</v>
      </c>
      <c r="H149" s="141">
        <v>75.269000000000005</v>
      </c>
      <c r="I149" s="142"/>
      <c r="J149" s="143">
        <f>ROUND(I149*H149,2)</f>
        <v>0</v>
      </c>
      <c r="K149" s="144"/>
      <c r="L149" s="32"/>
      <c r="M149" s="145" t="s">
        <v>1</v>
      </c>
      <c r="N149" s="146" t="s">
        <v>39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205</v>
      </c>
      <c r="AT149" s="149" t="s">
        <v>201</v>
      </c>
      <c r="AU149" s="149" t="s">
        <v>86</v>
      </c>
      <c r="AY149" s="17" t="s">
        <v>199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86</v>
      </c>
      <c r="BK149" s="150">
        <f>ROUND(I149*H149,2)</f>
        <v>0</v>
      </c>
      <c r="BL149" s="17" t="s">
        <v>205</v>
      </c>
      <c r="BM149" s="149" t="s">
        <v>3939</v>
      </c>
    </row>
    <row r="150" spans="2:65" s="12" customFormat="1" ht="12">
      <c r="B150" s="151"/>
      <c r="D150" s="152" t="s">
        <v>207</v>
      </c>
      <c r="E150" s="153" t="s">
        <v>1</v>
      </c>
      <c r="F150" s="154" t="s">
        <v>3940</v>
      </c>
      <c r="H150" s="155">
        <v>75.269000000000005</v>
      </c>
      <c r="I150" s="156"/>
      <c r="L150" s="151"/>
      <c r="M150" s="157"/>
      <c r="T150" s="158"/>
      <c r="AT150" s="153" t="s">
        <v>207</v>
      </c>
      <c r="AU150" s="153" t="s">
        <v>86</v>
      </c>
      <c r="AV150" s="12" t="s">
        <v>86</v>
      </c>
      <c r="AW150" s="12" t="s">
        <v>30</v>
      </c>
      <c r="AX150" s="12" t="s">
        <v>73</v>
      </c>
      <c r="AY150" s="153" t="s">
        <v>199</v>
      </c>
    </row>
    <row r="151" spans="2:65" s="13" customFormat="1" ht="12">
      <c r="B151" s="159"/>
      <c r="D151" s="152" t="s">
        <v>207</v>
      </c>
      <c r="E151" s="160" t="s">
        <v>1</v>
      </c>
      <c r="F151" s="161" t="s">
        <v>209</v>
      </c>
      <c r="H151" s="162">
        <v>75.269000000000005</v>
      </c>
      <c r="I151" s="163"/>
      <c r="L151" s="159"/>
      <c r="M151" s="164"/>
      <c r="T151" s="165"/>
      <c r="AT151" s="160" t="s">
        <v>207</v>
      </c>
      <c r="AU151" s="160" t="s">
        <v>86</v>
      </c>
      <c r="AV151" s="13" t="s">
        <v>205</v>
      </c>
      <c r="AW151" s="13" t="s">
        <v>30</v>
      </c>
      <c r="AX151" s="13" t="s">
        <v>80</v>
      </c>
      <c r="AY151" s="160" t="s">
        <v>199</v>
      </c>
    </row>
    <row r="152" spans="2:65" s="1" customFormat="1" ht="24.25" customHeight="1">
      <c r="B152" s="32"/>
      <c r="C152" s="137" t="s">
        <v>244</v>
      </c>
      <c r="D152" s="137" t="s">
        <v>201</v>
      </c>
      <c r="E152" s="138" t="s">
        <v>251</v>
      </c>
      <c r="F152" s="139" t="s">
        <v>252</v>
      </c>
      <c r="G152" s="140" t="s">
        <v>213</v>
      </c>
      <c r="H152" s="141">
        <v>49.064</v>
      </c>
      <c r="I152" s="142"/>
      <c r="J152" s="143">
        <f>ROUND(I152*H152,2)</f>
        <v>0</v>
      </c>
      <c r="K152" s="144"/>
      <c r="L152" s="32"/>
      <c r="M152" s="145" t="s">
        <v>1</v>
      </c>
      <c r="N152" s="146" t="s">
        <v>39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205</v>
      </c>
      <c r="AT152" s="149" t="s">
        <v>201</v>
      </c>
      <c r="AU152" s="149" t="s">
        <v>86</v>
      </c>
      <c r="AY152" s="17" t="s">
        <v>199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86</v>
      </c>
      <c r="BK152" s="150">
        <f>ROUND(I152*H152,2)</f>
        <v>0</v>
      </c>
      <c r="BL152" s="17" t="s">
        <v>205</v>
      </c>
      <c r="BM152" s="149" t="s">
        <v>3941</v>
      </c>
    </row>
    <row r="153" spans="2:65" s="12" customFormat="1" ht="12">
      <c r="B153" s="151"/>
      <c r="D153" s="152" t="s">
        <v>207</v>
      </c>
      <c r="E153" s="153" t="s">
        <v>1</v>
      </c>
      <c r="F153" s="154" t="s">
        <v>3942</v>
      </c>
      <c r="H153" s="155">
        <v>41.8</v>
      </c>
      <c r="I153" s="156"/>
      <c r="L153" s="151"/>
      <c r="M153" s="157"/>
      <c r="T153" s="158"/>
      <c r="AT153" s="153" t="s">
        <v>207</v>
      </c>
      <c r="AU153" s="153" t="s">
        <v>86</v>
      </c>
      <c r="AV153" s="12" t="s">
        <v>86</v>
      </c>
      <c r="AW153" s="12" t="s">
        <v>30</v>
      </c>
      <c r="AX153" s="12" t="s">
        <v>73</v>
      </c>
      <c r="AY153" s="153" t="s">
        <v>199</v>
      </c>
    </row>
    <row r="154" spans="2:65" s="12" customFormat="1" ht="12">
      <c r="B154" s="151"/>
      <c r="D154" s="152" t="s">
        <v>207</v>
      </c>
      <c r="E154" s="153" t="s">
        <v>1</v>
      </c>
      <c r="F154" s="154" t="s">
        <v>3943</v>
      </c>
      <c r="H154" s="155">
        <v>-4.3999999999999997E-2</v>
      </c>
      <c r="I154" s="156"/>
      <c r="L154" s="151"/>
      <c r="M154" s="157"/>
      <c r="T154" s="158"/>
      <c r="AT154" s="153" t="s">
        <v>207</v>
      </c>
      <c r="AU154" s="153" t="s">
        <v>86</v>
      </c>
      <c r="AV154" s="12" t="s">
        <v>86</v>
      </c>
      <c r="AW154" s="12" t="s">
        <v>30</v>
      </c>
      <c r="AX154" s="12" t="s">
        <v>73</v>
      </c>
      <c r="AY154" s="153" t="s">
        <v>199</v>
      </c>
    </row>
    <row r="155" spans="2:65" s="14" customFormat="1" ht="12">
      <c r="B155" s="166"/>
      <c r="D155" s="152" t="s">
        <v>207</v>
      </c>
      <c r="E155" s="167" t="s">
        <v>1</v>
      </c>
      <c r="F155" s="168" t="s">
        <v>2986</v>
      </c>
      <c r="H155" s="169">
        <v>41.756</v>
      </c>
      <c r="I155" s="170"/>
      <c r="L155" s="166"/>
      <c r="M155" s="171"/>
      <c r="T155" s="172"/>
      <c r="AT155" s="167" t="s">
        <v>207</v>
      </c>
      <c r="AU155" s="167" t="s">
        <v>86</v>
      </c>
      <c r="AV155" s="14" t="s">
        <v>223</v>
      </c>
      <c r="AW155" s="14" t="s">
        <v>30</v>
      </c>
      <c r="AX155" s="14" t="s">
        <v>73</v>
      </c>
      <c r="AY155" s="167" t="s">
        <v>199</v>
      </c>
    </row>
    <row r="156" spans="2:65" s="12" customFormat="1" ht="12">
      <c r="B156" s="151"/>
      <c r="D156" s="152" t="s">
        <v>207</v>
      </c>
      <c r="E156" s="153" t="s">
        <v>1</v>
      </c>
      <c r="F156" s="154" t="s">
        <v>3944</v>
      </c>
      <c r="H156" s="155">
        <v>3.952</v>
      </c>
      <c r="I156" s="156"/>
      <c r="L156" s="151"/>
      <c r="M156" s="157"/>
      <c r="T156" s="158"/>
      <c r="AT156" s="153" t="s">
        <v>207</v>
      </c>
      <c r="AU156" s="153" t="s">
        <v>86</v>
      </c>
      <c r="AV156" s="12" t="s">
        <v>86</v>
      </c>
      <c r="AW156" s="12" t="s">
        <v>30</v>
      </c>
      <c r="AX156" s="12" t="s">
        <v>73</v>
      </c>
      <c r="AY156" s="153" t="s">
        <v>199</v>
      </c>
    </row>
    <row r="157" spans="2:65" s="12" customFormat="1" ht="12">
      <c r="B157" s="151"/>
      <c r="D157" s="152" t="s">
        <v>207</v>
      </c>
      <c r="E157" s="153" t="s">
        <v>1</v>
      </c>
      <c r="F157" s="154" t="s">
        <v>3945</v>
      </c>
      <c r="H157" s="155">
        <v>-4.0000000000000001E-3</v>
      </c>
      <c r="I157" s="156"/>
      <c r="L157" s="151"/>
      <c r="M157" s="157"/>
      <c r="T157" s="158"/>
      <c r="AT157" s="153" t="s">
        <v>207</v>
      </c>
      <c r="AU157" s="153" t="s">
        <v>86</v>
      </c>
      <c r="AV157" s="12" t="s">
        <v>86</v>
      </c>
      <c r="AW157" s="12" t="s">
        <v>30</v>
      </c>
      <c r="AX157" s="12" t="s">
        <v>73</v>
      </c>
      <c r="AY157" s="153" t="s">
        <v>199</v>
      </c>
    </row>
    <row r="158" spans="2:65" s="14" customFormat="1" ht="12">
      <c r="B158" s="166"/>
      <c r="D158" s="152" t="s">
        <v>207</v>
      </c>
      <c r="E158" s="167" t="s">
        <v>1</v>
      </c>
      <c r="F158" s="168" t="s">
        <v>3946</v>
      </c>
      <c r="H158" s="169">
        <v>3.948</v>
      </c>
      <c r="I158" s="170"/>
      <c r="L158" s="166"/>
      <c r="M158" s="171"/>
      <c r="T158" s="172"/>
      <c r="AT158" s="167" t="s">
        <v>207</v>
      </c>
      <c r="AU158" s="167" t="s">
        <v>86</v>
      </c>
      <c r="AV158" s="14" t="s">
        <v>223</v>
      </c>
      <c r="AW158" s="14" t="s">
        <v>30</v>
      </c>
      <c r="AX158" s="14" t="s">
        <v>73</v>
      </c>
      <c r="AY158" s="167" t="s">
        <v>199</v>
      </c>
    </row>
    <row r="159" spans="2:65" s="12" customFormat="1" ht="12">
      <c r="B159" s="151"/>
      <c r="D159" s="152" t="s">
        <v>207</v>
      </c>
      <c r="E159" s="153" t="s">
        <v>1</v>
      </c>
      <c r="F159" s="154" t="s">
        <v>2987</v>
      </c>
      <c r="H159" s="155">
        <v>3.36</v>
      </c>
      <c r="I159" s="156"/>
      <c r="L159" s="151"/>
      <c r="M159" s="157"/>
      <c r="T159" s="158"/>
      <c r="AT159" s="153" t="s">
        <v>207</v>
      </c>
      <c r="AU159" s="153" t="s">
        <v>86</v>
      </c>
      <c r="AV159" s="12" t="s">
        <v>86</v>
      </c>
      <c r="AW159" s="12" t="s">
        <v>30</v>
      </c>
      <c r="AX159" s="12" t="s">
        <v>73</v>
      </c>
      <c r="AY159" s="153" t="s">
        <v>199</v>
      </c>
    </row>
    <row r="160" spans="2:65" s="14" customFormat="1" ht="12">
      <c r="B160" s="166"/>
      <c r="D160" s="152" t="s">
        <v>207</v>
      </c>
      <c r="E160" s="167" t="s">
        <v>1</v>
      </c>
      <c r="F160" s="168" t="s">
        <v>2988</v>
      </c>
      <c r="H160" s="169">
        <v>3.36</v>
      </c>
      <c r="I160" s="170"/>
      <c r="L160" s="166"/>
      <c r="M160" s="171"/>
      <c r="T160" s="172"/>
      <c r="AT160" s="167" t="s">
        <v>207</v>
      </c>
      <c r="AU160" s="167" t="s">
        <v>86</v>
      </c>
      <c r="AV160" s="14" t="s">
        <v>223</v>
      </c>
      <c r="AW160" s="14" t="s">
        <v>30</v>
      </c>
      <c r="AX160" s="14" t="s">
        <v>73</v>
      </c>
      <c r="AY160" s="167" t="s">
        <v>199</v>
      </c>
    </row>
    <row r="161" spans="2:65" s="13" customFormat="1" ht="12">
      <c r="B161" s="159"/>
      <c r="D161" s="152" t="s">
        <v>207</v>
      </c>
      <c r="E161" s="160" t="s">
        <v>1</v>
      </c>
      <c r="F161" s="161" t="s">
        <v>209</v>
      </c>
      <c r="H161" s="162">
        <v>49.064</v>
      </c>
      <c r="I161" s="163"/>
      <c r="L161" s="159"/>
      <c r="M161" s="164"/>
      <c r="T161" s="165"/>
      <c r="AT161" s="160" t="s">
        <v>207</v>
      </c>
      <c r="AU161" s="160" t="s">
        <v>86</v>
      </c>
      <c r="AV161" s="13" t="s">
        <v>205</v>
      </c>
      <c r="AW161" s="13" t="s">
        <v>30</v>
      </c>
      <c r="AX161" s="13" t="s">
        <v>80</v>
      </c>
      <c r="AY161" s="160" t="s">
        <v>199</v>
      </c>
    </row>
    <row r="162" spans="2:65" s="1" customFormat="1" ht="24.25" customHeight="1">
      <c r="B162" s="32"/>
      <c r="C162" s="137" t="s">
        <v>250</v>
      </c>
      <c r="D162" s="137" t="s">
        <v>201</v>
      </c>
      <c r="E162" s="138" t="s">
        <v>2989</v>
      </c>
      <c r="F162" s="139" t="s">
        <v>2990</v>
      </c>
      <c r="G162" s="140" t="s">
        <v>213</v>
      </c>
      <c r="H162" s="141">
        <v>7.2240000000000002</v>
      </c>
      <c r="I162" s="142"/>
      <c r="J162" s="143">
        <f>ROUND(I162*H162,2)</f>
        <v>0</v>
      </c>
      <c r="K162" s="144"/>
      <c r="L162" s="32"/>
      <c r="M162" s="145" t="s">
        <v>1</v>
      </c>
      <c r="N162" s="146" t="s">
        <v>39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205</v>
      </c>
      <c r="AT162" s="149" t="s">
        <v>201</v>
      </c>
      <c r="AU162" s="149" t="s">
        <v>86</v>
      </c>
      <c r="AY162" s="17" t="s">
        <v>199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86</v>
      </c>
      <c r="BK162" s="150">
        <f>ROUND(I162*H162,2)</f>
        <v>0</v>
      </c>
      <c r="BL162" s="17" t="s">
        <v>205</v>
      </c>
      <c r="BM162" s="149" t="s">
        <v>3947</v>
      </c>
    </row>
    <row r="163" spans="2:65" s="12" customFormat="1" ht="12">
      <c r="B163" s="151"/>
      <c r="D163" s="152" t="s">
        <v>207</v>
      </c>
      <c r="E163" s="153" t="s">
        <v>1</v>
      </c>
      <c r="F163" s="154" t="s">
        <v>3948</v>
      </c>
      <c r="H163" s="155">
        <v>6.6</v>
      </c>
      <c r="I163" s="156"/>
      <c r="L163" s="151"/>
      <c r="M163" s="157"/>
      <c r="T163" s="158"/>
      <c r="AT163" s="153" t="s">
        <v>207</v>
      </c>
      <c r="AU163" s="153" t="s">
        <v>86</v>
      </c>
      <c r="AV163" s="12" t="s">
        <v>86</v>
      </c>
      <c r="AW163" s="12" t="s">
        <v>30</v>
      </c>
      <c r="AX163" s="12" t="s">
        <v>73</v>
      </c>
      <c r="AY163" s="153" t="s">
        <v>199</v>
      </c>
    </row>
    <row r="164" spans="2:65" s="14" customFormat="1" ht="12">
      <c r="B164" s="166"/>
      <c r="D164" s="152" t="s">
        <v>207</v>
      </c>
      <c r="E164" s="167" t="s">
        <v>1</v>
      </c>
      <c r="F164" s="168" t="s">
        <v>2986</v>
      </c>
      <c r="H164" s="169">
        <v>6.6</v>
      </c>
      <c r="I164" s="170"/>
      <c r="L164" s="166"/>
      <c r="M164" s="171"/>
      <c r="T164" s="172"/>
      <c r="AT164" s="167" t="s">
        <v>207</v>
      </c>
      <c r="AU164" s="167" t="s">
        <v>86</v>
      </c>
      <c r="AV164" s="14" t="s">
        <v>223</v>
      </c>
      <c r="AW164" s="14" t="s">
        <v>30</v>
      </c>
      <c r="AX164" s="14" t="s">
        <v>73</v>
      </c>
      <c r="AY164" s="167" t="s">
        <v>199</v>
      </c>
    </row>
    <row r="165" spans="2:65" s="12" customFormat="1" ht="12">
      <c r="B165" s="151"/>
      <c r="D165" s="152" t="s">
        <v>207</v>
      </c>
      <c r="E165" s="153" t="s">
        <v>1</v>
      </c>
      <c r="F165" s="154" t="s">
        <v>3949</v>
      </c>
      <c r="H165" s="155">
        <v>0.624</v>
      </c>
      <c r="I165" s="156"/>
      <c r="L165" s="151"/>
      <c r="M165" s="157"/>
      <c r="T165" s="158"/>
      <c r="AT165" s="153" t="s">
        <v>207</v>
      </c>
      <c r="AU165" s="153" t="s">
        <v>86</v>
      </c>
      <c r="AV165" s="12" t="s">
        <v>86</v>
      </c>
      <c r="AW165" s="12" t="s">
        <v>30</v>
      </c>
      <c r="AX165" s="12" t="s">
        <v>73</v>
      </c>
      <c r="AY165" s="153" t="s">
        <v>199</v>
      </c>
    </row>
    <row r="166" spans="2:65" s="14" customFormat="1" ht="12">
      <c r="B166" s="166"/>
      <c r="D166" s="152" t="s">
        <v>207</v>
      </c>
      <c r="E166" s="167" t="s">
        <v>1</v>
      </c>
      <c r="F166" s="168" t="s">
        <v>3946</v>
      </c>
      <c r="H166" s="169">
        <v>0.624</v>
      </c>
      <c r="I166" s="170"/>
      <c r="L166" s="166"/>
      <c r="M166" s="171"/>
      <c r="T166" s="172"/>
      <c r="AT166" s="167" t="s">
        <v>207</v>
      </c>
      <c r="AU166" s="167" t="s">
        <v>86</v>
      </c>
      <c r="AV166" s="14" t="s">
        <v>223</v>
      </c>
      <c r="AW166" s="14" t="s">
        <v>30</v>
      </c>
      <c r="AX166" s="14" t="s">
        <v>73</v>
      </c>
      <c r="AY166" s="167" t="s">
        <v>199</v>
      </c>
    </row>
    <row r="167" spans="2:65" s="13" customFormat="1" ht="12">
      <c r="B167" s="159"/>
      <c r="D167" s="152" t="s">
        <v>207</v>
      </c>
      <c r="E167" s="160" t="s">
        <v>1</v>
      </c>
      <c r="F167" s="161" t="s">
        <v>209</v>
      </c>
      <c r="H167" s="162">
        <v>7.2239999999999993</v>
      </c>
      <c r="I167" s="163"/>
      <c r="L167" s="159"/>
      <c r="M167" s="164"/>
      <c r="T167" s="165"/>
      <c r="AT167" s="160" t="s">
        <v>207</v>
      </c>
      <c r="AU167" s="160" t="s">
        <v>86</v>
      </c>
      <c r="AV167" s="13" t="s">
        <v>205</v>
      </c>
      <c r="AW167" s="13" t="s">
        <v>30</v>
      </c>
      <c r="AX167" s="13" t="s">
        <v>80</v>
      </c>
      <c r="AY167" s="160" t="s">
        <v>199</v>
      </c>
    </row>
    <row r="168" spans="2:65" s="1" customFormat="1" ht="16.5" customHeight="1">
      <c r="B168" s="32"/>
      <c r="C168" s="173" t="s">
        <v>255</v>
      </c>
      <c r="D168" s="173" t="s">
        <v>288</v>
      </c>
      <c r="E168" s="174" t="s">
        <v>2993</v>
      </c>
      <c r="F168" s="175" t="s">
        <v>2994</v>
      </c>
      <c r="G168" s="176" t="s">
        <v>247</v>
      </c>
      <c r="H168" s="177">
        <v>13.003</v>
      </c>
      <c r="I168" s="178"/>
      <c r="J168" s="179">
        <f>ROUND(I168*H168,2)</f>
        <v>0</v>
      </c>
      <c r="K168" s="180"/>
      <c r="L168" s="181"/>
      <c r="M168" s="182" t="s">
        <v>1</v>
      </c>
      <c r="N168" s="183" t="s">
        <v>39</v>
      </c>
      <c r="P168" s="147">
        <f>O168*H168</f>
        <v>0</v>
      </c>
      <c r="Q168" s="147">
        <v>1</v>
      </c>
      <c r="R168" s="147">
        <f>Q168*H168</f>
        <v>13.003</v>
      </c>
      <c r="S168" s="147">
        <v>0</v>
      </c>
      <c r="T168" s="148">
        <f>S168*H168</f>
        <v>0</v>
      </c>
      <c r="AR168" s="149" t="s">
        <v>250</v>
      </c>
      <c r="AT168" s="149" t="s">
        <v>288</v>
      </c>
      <c r="AU168" s="149" t="s">
        <v>86</v>
      </c>
      <c r="AY168" s="17" t="s">
        <v>199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86</v>
      </c>
      <c r="BK168" s="150">
        <f>ROUND(I168*H168,2)</f>
        <v>0</v>
      </c>
      <c r="BL168" s="17" t="s">
        <v>205</v>
      </c>
      <c r="BM168" s="149" t="s">
        <v>3950</v>
      </c>
    </row>
    <row r="169" spans="2:65" s="12" customFormat="1" ht="12">
      <c r="B169" s="151"/>
      <c r="D169" s="152" t="s">
        <v>207</v>
      </c>
      <c r="E169" s="153" t="s">
        <v>1</v>
      </c>
      <c r="F169" s="154" t="s">
        <v>3951</v>
      </c>
      <c r="H169" s="155">
        <v>13.003</v>
      </c>
      <c r="I169" s="156"/>
      <c r="L169" s="151"/>
      <c r="M169" s="157"/>
      <c r="T169" s="158"/>
      <c r="AT169" s="153" t="s">
        <v>207</v>
      </c>
      <c r="AU169" s="153" t="s">
        <v>86</v>
      </c>
      <c r="AV169" s="12" t="s">
        <v>86</v>
      </c>
      <c r="AW169" s="12" t="s">
        <v>30</v>
      </c>
      <c r="AX169" s="12" t="s">
        <v>80</v>
      </c>
      <c r="AY169" s="153" t="s">
        <v>199</v>
      </c>
    </row>
    <row r="170" spans="2:65" s="1" customFormat="1" ht="24.25" customHeight="1">
      <c r="B170" s="32"/>
      <c r="C170" s="137" t="s">
        <v>261</v>
      </c>
      <c r="D170" s="137" t="s">
        <v>201</v>
      </c>
      <c r="E170" s="138" t="s">
        <v>2996</v>
      </c>
      <c r="F170" s="139" t="s">
        <v>2997</v>
      </c>
      <c r="G170" s="140" t="s">
        <v>213</v>
      </c>
      <c r="H170" s="141">
        <v>5.234</v>
      </c>
      <c r="I170" s="142"/>
      <c r="J170" s="143">
        <f>ROUND(I170*H170,2)</f>
        <v>0</v>
      </c>
      <c r="K170" s="144"/>
      <c r="L170" s="32"/>
      <c r="M170" s="145" t="s">
        <v>1</v>
      </c>
      <c r="N170" s="146" t="s">
        <v>39</v>
      </c>
      <c r="P170" s="147">
        <f>O170*H170</f>
        <v>0</v>
      </c>
      <c r="Q170" s="147">
        <v>1.8907700000000001</v>
      </c>
      <c r="R170" s="147">
        <f>Q170*H170</f>
        <v>9.8962901800000012</v>
      </c>
      <c r="S170" s="147">
        <v>0</v>
      </c>
      <c r="T170" s="148">
        <f>S170*H170</f>
        <v>0</v>
      </c>
      <c r="AR170" s="149" t="s">
        <v>205</v>
      </c>
      <c r="AT170" s="149" t="s">
        <v>201</v>
      </c>
      <c r="AU170" s="149" t="s">
        <v>86</v>
      </c>
      <c r="AY170" s="17" t="s">
        <v>199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86</v>
      </c>
      <c r="BK170" s="150">
        <f>ROUND(I170*H170,2)</f>
        <v>0</v>
      </c>
      <c r="BL170" s="17" t="s">
        <v>205</v>
      </c>
      <c r="BM170" s="149" t="s">
        <v>3952</v>
      </c>
    </row>
    <row r="171" spans="2:65" s="12" customFormat="1" ht="12">
      <c r="B171" s="151"/>
      <c r="D171" s="152" t="s">
        <v>207</v>
      </c>
      <c r="E171" s="153" t="s">
        <v>1</v>
      </c>
      <c r="F171" s="154" t="s">
        <v>3953</v>
      </c>
      <c r="H171" s="155">
        <v>4.4000000000000004</v>
      </c>
      <c r="I171" s="156"/>
      <c r="L171" s="151"/>
      <c r="M171" s="157"/>
      <c r="T171" s="158"/>
      <c r="AT171" s="153" t="s">
        <v>207</v>
      </c>
      <c r="AU171" s="153" t="s">
        <v>86</v>
      </c>
      <c r="AV171" s="12" t="s">
        <v>86</v>
      </c>
      <c r="AW171" s="12" t="s">
        <v>30</v>
      </c>
      <c r="AX171" s="12" t="s">
        <v>73</v>
      </c>
      <c r="AY171" s="153" t="s">
        <v>199</v>
      </c>
    </row>
    <row r="172" spans="2:65" s="14" customFormat="1" ht="12">
      <c r="B172" s="166"/>
      <c r="D172" s="152" t="s">
        <v>207</v>
      </c>
      <c r="E172" s="167" t="s">
        <v>1</v>
      </c>
      <c r="F172" s="168" t="s">
        <v>2986</v>
      </c>
      <c r="H172" s="169">
        <v>4.4000000000000004</v>
      </c>
      <c r="I172" s="170"/>
      <c r="L172" s="166"/>
      <c r="M172" s="171"/>
      <c r="T172" s="172"/>
      <c r="AT172" s="167" t="s">
        <v>207</v>
      </c>
      <c r="AU172" s="167" t="s">
        <v>86</v>
      </c>
      <c r="AV172" s="14" t="s">
        <v>223</v>
      </c>
      <c r="AW172" s="14" t="s">
        <v>30</v>
      </c>
      <c r="AX172" s="14" t="s">
        <v>73</v>
      </c>
      <c r="AY172" s="167" t="s">
        <v>199</v>
      </c>
    </row>
    <row r="173" spans="2:65" s="12" customFormat="1" ht="12">
      <c r="B173" s="151"/>
      <c r="D173" s="152" t="s">
        <v>207</v>
      </c>
      <c r="E173" s="153" t="s">
        <v>1</v>
      </c>
      <c r="F173" s="154" t="s">
        <v>3954</v>
      </c>
      <c r="H173" s="155">
        <v>0.41599999999999998</v>
      </c>
      <c r="I173" s="156"/>
      <c r="L173" s="151"/>
      <c r="M173" s="157"/>
      <c r="T173" s="158"/>
      <c r="AT173" s="153" t="s">
        <v>207</v>
      </c>
      <c r="AU173" s="153" t="s">
        <v>86</v>
      </c>
      <c r="AV173" s="12" t="s">
        <v>86</v>
      </c>
      <c r="AW173" s="12" t="s">
        <v>30</v>
      </c>
      <c r="AX173" s="12" t="s">
        <v>73</v>
      </c>
      <c r="AY173" s="153" t="s">
        <v>199</v>
      </c>
    </row>
    <row r="174" spans="2:65" s="14" customFormat="1" ht="12">
      <c r="B174" s="166"/>
      <c r="D174" s="152" t="s">
        <v>207</v>
      </c>
      <c r="E174" s="167" t="s">
        <v>1</v>
      </c>
      <c r="F174" s="168" t="s">
        <v>3946</v>
      </c>
      <c r="H174" s="169">
        <v>0.41599999999999998</v>
      </c>
      <c r="I174" s="170"/>
      <c r="L174" s="166"/>
      <c r="M174" s="171"/>
      <c r="T174" s="172"/>
      <c r="AT174" s="167" t="s">
        <v>207</v>
      </c>
      <c r="AU174" s="167" t="s">
        <v>86</v>
      </c>
      <c r="AV174" s="14" t="s">
        <v>223</v>
      </c>
      <c r="AW174" s="14" t="s">
        <v>30</v>
      </c>
      <c r="AX174" s="14" t="s">
        <v>73</v>
      </c>
      <c r="AY174" s="167" t="s">
        <v>199</v>
      </c>
    </row>
    <row r="175" spans="2:65" s="12" customFormat="1" ht="12">
      <c r="B175" s="151"/>
      <c r="D175" s="152" t="s">
        <v>207</v>
      </c>
      <c r="E175" s="153" t="s">
        <v>1</v>
      </c>
      <c r="F175" s="154" t="s">
        <v>3000</v>
      </c>
      <c r="H175" s="155">
        <v>0.41799999999999998</v>
      </c>
      <c r="I175" s="156"/>
      <c r="L175" s="151"/>
      <c r="M175" s="157"/>
      <c r="T175" s="158"/>
      <c r="AT175" s="153" t="s">
        <v>207</v>
      </c>
      <c r="AU175" s="153" t="s">
        <v>86</v>
      </c>
      <c r="AV175" s="12" t="s">
        <v>86</v>
      </c>
      <c r="AW175" s="12" t="s">
        <v>30</v>
      </c>
      <c r="AX175" s="12" t="s">
        <v>73</v>
      </c>
      <c r="AY175" s="153" t="s">
        <v>199</v>
      </c>
    </row>
    <row r="176" spans="2:65" s="14" customFormat="1" ht="12">
      <c r="B176" s="166"/>
      <c r="D176" s="152" t="s">
        <v>207</v>
      </c>
      <c r="E176" s="167" t="s">
        <v>1</v>
      </c>
      <c r="F176" s="168" t="s">
        <v>2988</v>
      </c>
      <c r="H176" s="169">
        <v>0.41799999999999998</v>
      </c>
      <c r="I176" s="170"/>
      <c r="L176" s="166"/>
      <c r="M176" s="171"/>
      <c r="T176" s="172"/>
      <c r="AT176" s="167" t="s">
        <v>207</v>
      </c>
      <c r="AU176" s="167" t="s">
        <v>86</v>
      </c>
      <c r="AV176" s="14" t="s">
        <v>223</v>
      </c>
      <c r="AW176" s="14" t="s">
        <v>30</v>
      </c>
      <c r="AX176" s="14" t="s">
        <v>73</v>
      </c>
      <c r="AY176" s="167" t="s">
        <v>199</v>
      </c>
    </row>
    <row r="177" spans="2:65" s="13" customFormat="1" ht="12">
      <c r="B177" s="159"/>
      <c r="D177" s="152" t="s">
        <v>207</v>
      </c>
      <c r="E177" s="160" t="s">
        <v>1</v>
      </c>
      <c r="F177" s="161" t="s">
        <v>209</v>
      </c>
      <c r="H177" s="162">
        <v>5.2340000000000009</v>
      </c>
      <c r="I177" s="163"/>
      <c r="L177" s="159"/>
      <c r="M177" s="164"/>
      <c r="T177" s="165"/>
      <c r="AT177" s="160" t="s">
        <v>207</v>
      </c>
      <c r="AU177" s="160" t="s">
        <v>86</v>
      </c>
      <c r="AV177" s="13" t="s">
        <v>205</v>
      </c>
      <c r="AW177" s="13" t="s">
        <v>30</v>
      </c>
      <c r="AX177" s="13" t="s">
        <v>80</v>
      </c>
      <c r="AY177" s="160" t="s">
        <v>199</v>
      </c>
    </row>
    <row r="178" spans="2:65" s="1" customFormat="1" ht="16.5" customHeight="1">
      <c r="B178" s="32"/>
      <c r="C178" s="137" t="s">
        <v>269</v>
      </c>
      <c r="D178" s="137" t="s">
        <v>201</v>
      </c>
      <c r="E178" s="138" t="s">
        <v>3001</v>
      </c>
      <c r="F178" s="139" t="s">
        <v>3002</v>
      </c>
      <c r="G178" s="140" t="s">
        <v>204</v>
      </c>
      <c r="H178" s="141">
        <v>52.34</v>
      </c>
      <c r="I178" s="142"/>
      <c r="J178" s="143">
        <f>ROUND(I178*H178,2)</f>
        <v>0</v>
      </c>
      <c r="K178" s="144"/>
      <c r="L178" s="32"/>
      <c r="M178" s="145" t="s">
        <v>1</v>
      </c>
      <c r="N178" s="146" t="s">
        <v>39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205</v>
      </c>
      <c r="AT178" s="149" t="s">
        <v>201</v>
      </c>
      <c r="AU178" s="149" t="s">
        <v>86</v>
      </c>
      <c r="AY178" s="17" t="s">
        <v>199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86</v>
      </c>
      <c r="BK178" s="150">
        <f>ROUND(I178*H178,2)</f>
        <v>0</v>
      </c>
      <c r="BL178" s="17" t="s">
        <v>205</v>
      </c>
      <c r="BM178" s="149" t="s">
        <v>3955</v>
      </c>
    </row>
    <row r="179" spans="2:65" s="12" customFormat="1" ht="12">
      <c r="B179" s="151"/>
      <c r="D179" s="152" t="s">
        <v>207</v>
      </c>
      <c r="E179" s="153" t="s">
        <v>1</v>
      </c>
      <c r="F179" s="154" t="s">
        <v>3956</v>
      </c>
      <c r="H179" s="155">
        <v>44</v>
      </c>
      <c r="I179" s="156"/>
      <c r="L179" s="151"/>
      <c r="M179" s="157"/>
      <c r="T179" s="158"/>
      <c r="AT179" s="153" t="s">
        <v>207</v>
      </c>
      <c r="AU179" s="153" t="s">
        <v>86</v>
      </c>
      <c r="AV179" s="12" t="s">
        <v>86</v>
      </c>
      <c r="AW179" s="12" t="s">
        <v>30</v>
      </c>
      <c r="AX179" s="12" t="s">
        <v>73</v>
      </c>
      <c r="AY179" s="153" t="s">
        <v>199</v>
      </c>
    </row>
    <row r="180" spans="2:65" s="14" customFormat="1" ht="12">
      <c r="B180" s="166"/>
      <c r="D180" s="152" t="s">
        <v>207</v>
      </c>
      <c r="E180" s="167" t="s">
        <v>1</v>
      </c>
      <c r="F180" s="168" t="s">
        <v>3005</v>
      </c>
      <c r="H180" s="169">
        <v>44</v>
      </c>
      <c r="I180" s="170"/>
      <c r="L180" s="166"/>
      <c r="M180" s="171"/>
      <c r="T180" s="172"/>
      <c r="AT180" s="167" t="s">
        <v>207</v>
      </c>
      <c r="AU180" s="167" t="s">
        <v>86</v>
      </c>
      <c r="AV180" s="14" t="s">
        <v>223</v>
      </c>
      <c r="AW180" s="14" t="s">
        <v>30</v>
      </c>
      <c r="AX180" s="14" t="s">
        <v>73</v>
      </c>
      <c r="AY180" s="167" t="s">
        <v>199</v>
      </c>
    </row>
    <row r="181" spans="2:65" s="12" customFormat="1" ht="12">
      <c r="B181" s="151"/>
      <c r="D181" s="152" t="s">
        <v>207</v>
      </c>
      <c r="E181" s="153" t="s">
        <v>1</v>
      </c>
      <c r="F181" s="154" t="s">
        <v>3957</v>
      </c>
      <c r="H181" s="155">
        <v>4.16</v>
      </c>
      <c r="I181" s="156"/>
      <c r="L181" s="151"/>
      <c r="M181" s="157"/>
      <c r="T181" s="158"/>
      <c r="AT181" s="153" t="s">
        <v>207</v>
      </c>
      <c r="AU181" s="153" t="s">
        <v>86</v>
      </c>
      <c r="AV181" s="12" t="s">
        <v>86</v>
      </c>
      <c r="AW181" s="12" t="s">
        <v>30</v>
      </c>
      <c r="AX181" s="12" t="s">
        <v>73</v>
      </c>
      <c r="AY181" s="153" t="s">
        <v>199</v>
      </c>
    </row>
    <row r="182" spans="2:65" s="14" customFormat="1" ht="12">
      <c r="B182" s="166"/>
      <c r="D182" s="152" t="s">
        <v>207</v>
      </c>
      <c r="E182" s="167" t="s">
        <v>1</v>
      </c>
      <c r="F182" s="168" t="s">
        <v>3946</v>
      </c>
      <c r="H182" s="169">
        <v>4.16</v>
      </c>
      <c r="I182" s="170"/>
      <c r="L182" s="166"/>
      <c r="M182" s="171"/>
      <c r="T182" s="172"/>
      <c r="AT182" s="167" t="s">
        <v>207</v>
      </c>
      <c r="AU182" s="167" t="s">
        <v>86</v>
      </c>
      <c r="AV182" s="14" t="s">
        <v>223</v>
      </c>
      <c r="AW182" s="14" t="s">
        <v>30</v>
      </c>
      <c r="AX182" s="14" t="s">
        <v>73</v>
      </c>
      <c r="AY182" s="167" t="s">
        <v>199</v>
      </c>
    </row>
    <row r="183" spans="2:65" s="12" customFormat="1" ht="12">
      <c r="B183" s="151"/>
      <c r="D183" s="152" t="s">
        <v>207</v>
      </c>
      <c r="E183" s="153" t="s">
        <v>1</v>
      </c>
      <c r="F183" s="154" t="s">
        <v>3006</v>
      </c>
      <c r="H183" s="155">
        <v>4.18</v>
      </c>
      <c r="I183" s="156"/>
      <c r="L183" s="151"/>
      <c r="M183" s="157"/>
      <c r="T183" s="158"/>
      <c r="AT183" s="153" t="s">
        <v>207</v>
      </c>
      <c r="AU183" s="153" t="s">
        <v>86</v>
      </c>
      <c r="AV183" s="12" t="s">
        <v>86</v>
      </c>
      <c r="AW183" s="12" t="s">
        <v>30</v>
      </c>
      <c r="AX183" s="12" t="s">
        <v>73</v>
      </c>
      <c r="AY183" s="153" t="s">
        <v>199</v>
      </c>
    </row>
    <row r="184" spans="2:65" s="14" customFormat="1" ht="12">
      <c r="B184" s="166"/>
      <c r="D184" s="152" t="s">
        <v>207</v>
      </c>
      <c r="E184" s="167" t="s">
        <v>1</v>
      </c>
      <c r="F184" s="168" t="s">
        <v>2988</v>
      </c>
      <c r="H184" s="169">
        <v>4.18</v>
      </c>
      <c r="I184" s="170"/>
      <c r="L184" s="166"/>
      <c r="M184" s="171"/>
      <c r="T184" s="172"/>
      <c r="AT184" s="167" t="s">
        <v>207</v>
      </c>
      <c r="AU184" s="167" t="s">
        <v>86</v>
      </c>
      <c r="AV184" s="14" t="s">
        <v>223</v>
      </c>
      <c r="AW184" s="14" t="s">
        <v>30</v>
      </c>
      <c r="AX184" s="14" t="s">
        <v>73</v>
      </c>
      <c r="AY184" s="167" t="s">
        <v>199</v>
      </c>
    </row>
    <row r="185" spans="2:65" s="13" customFormat="1" ht="12">
      <c r="B185" s="159"/>
      <c r="D185" s="152" t="s">
        <v>207</v>
      </c>
      <c r="E185" s="160" t="s">
        <v>1</v>
      </c>
      <c r="F185" s="161" t="s">
        <v>209</v>
      </c>
      <c r="H185" s="162">
        <v>52.339999999999996</v>
      </c>
      <c r="I185" s="163"/>
      <c r="L185" s="159"/>
      <c r="M185" s="164"/>
      <c r="T185" s="165"/>
      <c r="AT185" s="160" t="s">
        <v>207</v>
      </c>
      <c r="AU185" s="160" t="s">
        <v>86</v>
      </c>
      <c r="AV185" s="13" t="s">
        <v>205</v>
      </c>
      <c r="AW185" s="13" t="s">
        <v>30</v>
      </c>
      <c r="AX185" s="13" t="s">
        <v>80</v>
      </c>
      <c r="AY185" s="160" t="s">
        <v>199</v>
      </c>
    </row>
    <row r="186" spans="2:65" s="11" customFormat="1" ht="23" customHeight="1">
      <c r="B186" s="125"/>
      <c r="D186" s="126" t="s">
        <v>72</v>
      </c>
      <c r="E186" s="135" t="s">
        <v>250</v>
      </c>
      <c r="F186" s="135" t="s">
        <v>892</v>
      </c>
      <c r="I186" s="128"/>
      <c r="J186" s="136">
        <f>BK186</f>
        <v>0</v>
      </c>
      <c r="L186" s="125"/>
      <c r="M186" s="130"/>
      <c r="P186" s="131">
        <f>SUM(P187:P209)</f>
        <v>0</v>
      </c>
      <c r="R186" s="131">
        <f>SUM(R187:R209)</f>
        <v>0.53657780999999993</v>
      </c>
      <c r="T186" s="132">
        <f>SUM(T187:T209)</f>
        <v>0</v>
      </c>
      <c r="AR186" s="126" t="s">
        <v>80</v>
      </c>
      <c r="AT186" s="133" t="s">
        <v>72</v>
      </c>
      <c r="AU186" s="133" t="s">
        <v>80</v>
      </c>
      <c r="AY186" s="126" t="s">
        <v>199</v>
      </c>
      <c r="BK186" s="134">
        <f>SUM(BK187:BK209)</f>
        <v>0</v>
      </c>
    </row>
    <row r="187" spans="2:65" s="1" customFormat="1" ht="24.25" customHeight="1">
      <c r="B187" s="32"/>
      <c r="C187" s="137" t="s">
        <v>8</v>
      </c>
      <c r="D187" s="137" t="s">
        <v>201</v>
      </c>
      <c r="E187" s="138" t="s">
        <v>3007</v>
      </c>
      <c r="F187" s="139" t="s">
        <v>3008</v>
      </c>
      <c r="G187" s="140" t="s">
        <v>264</v>
      </c>
      <c r="H187" s="141">
        <v>60.2</v>
      </c>
      <c r="I187" s="142"/>
      <c r="J187" s="143">
        <f>ROUND(I187*H187,2)</f>
        <v>0</v>
      </c>
      <c r="K187" s="144"/>
      <c r="L187" s="32"/>
      <c r="M187" s="145" t="s">
        <v>1</v>
      </c>
      <c r="N187" s="146" t="s">
        <v>39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205</v>
      </c>
      <c r="AT187" s="149" t="s">
        <v>201</v>
      </c>
      <c r="AU187" s="149" t="s">
        <v>86</v>
      </c>
      <c r="AY187" s="17" t="s">
        <v>199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86</v>
      </c>
      <c r="BK187" s="150">
        <f>ROUND(I187*H187,2)</f>
        <v>0</v>
      </c>
      <c r="BL187" s="17" t="s">
        <v>205</v>
      </c>
      <c r="BM187" s="149" t="s">
        <v>3958</v>
      </c>
    </row>
    <row r="188" spans="2:65" s="12" customFormat="1" ht="12">
      <c r="B188" s="151"/>
      <c r="D188" s="152" t="s">
        <v>207</v>
      </c>
      <c r="E188" s="153" t="s">
        <v>1</v>
      </c>
      <c r="F188" s="154" t="s">
        <v>3959</v>
      </c>
      <c r="H188" s="155">
        <v>55</v>
      </c>
      <c r="I188" s="156"/>
      <c r="L188" s="151"/>
      <c r="M188" s="157"/>
      <c r="T188" s="158"/>
      <c r="AT188" s="153" t="s">
        <v>207</v>
      </c>
      <c r="AU188" s="153" t="s">
        <v>86</v>
      </c>
      <c r="AV188" s="12" t="s">
        <v>86</v>
      </c>
      <c r="AW188" s="12" t="s">
        <v>30</v>
      </c>
      <c r="AX188" s="12" t="s">
        <v>73</v>
      </c>
      <c r="AY188" s="153" t="s">
        <v>199</v>
      </c>
    </row>
    <row r="189" spans="2:65" s="14" customFormat="1" ht="24">
      <c r="B189" s="166"/>
      <c r="D189" s="152" t="s">
        <v>207</v>
      </c>
      <c r="E189" s="167" t="s">
        <v>1</v>
      </c>
      <c r="F189" s="168" t="s">
        <v>3960</v>
      </c>
      <c r="H189" s="169">
        <v>55</v>
      </c>
      <c r="I189" s="170"/>
      <c r="L189" s="166"/>
      <c r="M189" s="171"/>
      <c r="T189" s="172"/>
      <c r="AT189" s="167" t="s">
        <v>207</v>
      </c>
      <c r="AU189" s="167" t="s">
        <v>86</v>
      </c>
      <c r="AV189" s="14" t="s">
        <v>223</v>
      </c>
      <c r="AW189" s="14" t="s">
        <v>30</v>
      </c>
      <c r="AX189" s="14" t="s">
        <v>73</v>
      </c>
      <c r="AY189" s="167" t="s">
        <v>199</v>
      </c>
    </row>
    <row r="190" spans="2:65" s="12" customFormat="1" ht="12">
      <c r="B190" s="151"/>
      <c r="D190" s="152" t="s">
        <v>207</v>
      </c>
      <c r="E190" s="153" t="s">
        <v>1</v>
      </c>
      <c r="F190" s="154" t="s">
        <v>3961</v>
      </c>
      <c r="H190" s="155">
        <v>5.2</v>
      </c>
      <c r="I190" s="156"/>
      <c r="L190" s="151"/>
      <c r="M190" s="157"/>
      <c r="T190" s="158"/>
      <c r="AT190" s="153" t="s">
        <v>207</v>
      </c>
      <c r="AU190" s="153" t="s">
        <v>86</v>
      </c>
      <c r="AV190" s="12" t="s">
        <v>86</v>
      </c>
      <c r="AW190" s="12" t="s">
        <v>30</v>
      </c>
      <c r="AX190" s="12" t="s">
        <v>73</v>
      </c>
      <c r="AY190" s="153" t="s">
        <v>199</v>
      </c>
    </row>
    <row r="191" spans="2:65" s="14" customFormat="1" ht="12">
      <c r="B191" s="166"/>
      <c r="D191" s="152" t="s">
        <v>207</v>
      </c>
      <c r="E191" s="167" t="s">
        <v>1</v>
      </c>
      <c r="F191" s="168" t="s">
        <v>3962</v>
      </c>
      <c r="H191" s="169">
        <v>5.2</v>
      </c>
      <c r="I191" s="170"/>
      <c r="L191" s="166"/>
      <c r="M191" s="171"/>
      <c r="T191" s="172"/>
      <c r="AT191" s="167" t="s">
        <v>207</v>
      </c>
      <c r="AU191" s="167" t="s">
        <v>86</v>
      </c>
      <c r="AV191" s="14" t="s">
        <v>223</v>
      </c>
      <c r="AW191" s="14" t="s">
        <v>30</v>
      </c>
      <c r="AX191" s="14" t="s">
        <v>73</v>
      </c>
      <c r="AY191" s="167" t="s">
        <v>199</v>
      </c>
    </row>
    <row r="192" spans="2:65" s="13" customFormat="1" ht="12">
      <c r="B192" s="159"/>
      <c r="D192" s="152" t="s">
        <v>207</v>
      </c>
      <c r="E192" s="160" t="s">
        <v>1</v>
      </c>
      <c r="F192" s="161" t="s">
        <v>209</v>
      </c>
      <c r="H192" s="162">
        <v>60.2</v>
      </c>
      <c r="I192" s="163"/>
      <c r="L192" s="159"/>
      <c r="M192" s="164"/>
      <c r="T192" s="165"/>
      <c r="AT192" s="160" t="s">
        <v>207</v>
      </c>
      <c r="AU192" s="160" t="s">
        <v>86</v>
      </c>
      <c r="AV192" s="13" t="s">
        <v>205</v>
      </c>
      <c r="AW192" s="13" t="s">
        <v>30</v>
      </c>
      <c r="AX192" s="13" t="s">
        <v>80</v>
      </c>
      <c r="AY192" s="160" t="s">
        <v>199</v>
      </c>
    </row>
    <row r="193" spans="2:65" s="1" customFormat="1" ht="24.25" customHeight="1">
      <c r="B193" s="32"/>
      <c r="C193" s="173" t="s">
        <v>287</v>
      </c>
      <c r="D193" s="173" t="s">
        <v>288</v>
      </c>
      <c r="E193" s="174" t="s">
        <v>3010</v>
      </c>
      <c r="F193" s="175" t="s">
        <v>3011</v>
      </c>
      <c r="G193" s="176" t="s">
        <v>264</v>
      </c>
      <c r="H193" s="177">
        <v>55.825000000000003</v>
      </c>
      <c r="I193" s="178"/>
      <c r="J193" s="179">
        <f>ROUND(I193*H193,2)</f>
        <v>0</v>
      </c>
      <c r="K193" s="180"/>
      <c r="L193" s="181"/>
      <c r="M193" s="182" t="s">
        <v>1</v>
      </c>
      <c r="N193" s="183" t="s">
        <v>39</v>
      </c>
      <c r="P193" s="147">
        <f>O193*H193</f>
        <v>0</v>
      </c>
      <c r="Q193" s="147">
        <v>2.7E-4</v>
      </c>
      <c r="R193" s="147">
        <f>Q193*H193</f>
        <v>1.5072750000000001E-2</v>
      </c>
      <c r="S193" s="147">
        <v>0</v>
      </c>
      <c r="T193" s="148">
        <f>S193*H193</f>
        <v>0</v>
      </c>
      <c r="AR193" s="149" t="s">
        <v>250</v>
      </c>
      <c r="AT193" s="149" t="s">
        <v>288</v>
      </c>
      <c r="AU193" s="149" t="s">
        <v>86</v>
      </c>
      <c r="AY193" s="17" t="s">
        <v>199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86</v>
      </c>
      <c r="BK193" s="150">
        <f>ROUND(I193*H193,2)</f>
        <v>0</v>
      </c>
      <c r="BL193" s="17" t="s">
        <v>205</v>
      </c>
      <c r="BM193" s="149" t="s">
        <v>3963</v>
      </c>
    </row>
    <row r="194" spans="2:65" s="12" customFormat="1" ht="12">
      <c r="B194" s="151"/>
      <c r="D194" s="152" t="s">
        <v>207</v>
      </c>
      <c r="E194" s="153" t="s">
        <v>1</v>
      </c>
      <c r="F194" s="154" t="s">
        <v>3964</v>
      </c>
      <c r="H194" s="155">
        <v>55.825000000000003</v>
      </c>
      <c r="I194" s="156"/>
      <c r="L194" s="151"/>
      <c r="M194" s="157"/>
      <c r="T194" s="158"/>
      <c r="AT194" s="153" t="s">
        <v>207</v>
      </c>
      <c r="AU194" s="153" t="s">
        <v>86</v>
      </c>
      <c r="AV194" s="12" t="s">
        <v>86</v>
      </c>
      <c r="AW194" s="12" t="s">
        <v>30</v>
      </c>
      <c r="AX194" s="12" t="s">
        <v>80</v>
      </c>
      <c r="AY194" s="153" t="s">
        <v>199</v>
      </c>
    </row>
    <row r="195" spans="2:65" s="1" customFormat="1" ht="24.25" customHeight="1">
      <c r="B195" s="32"/>
      <c r="C195" s="173" t="s">
        <v>3014</v>
      </c>
      <c r="D195" s="173" t="s">
        <v>288</v>
      </c>
      <c r="E195" s="174" t="s">
        <v>3965</v>
      </c>
      <c r="F195" s="175" t="s">
        <v>3966</v>
      </c>
      <c r="G195" s="176" t="s">
        <v>264</v>
      </c>
      <c r="H195" s="177">
        <v>5.2779999999999996</v>
      </c>
      <c r="I195" s="178"/>
      <c r="J195" s="179">
        <f>ROUND(I195*H195,2)</f>
        <v>0</v>
      </c>
      <c r="K195" s="180"/>
      <c r="L195" s="181"/>
      <c r="M195" s="182" t="s">
        <v>1</v>
      </c>
      <c r="N195" s="183" t="s">
        <v>39</v>
      </c>
      <c r="P195" s="147">
        <f>O195*H195</f>
        <v>0</v>
      </c>
      <c r="Q195" s="147">
        <v>2.7E-4</v>
      </c>
      <c r="R195" s="147">
        <f>Q195*H195</f>
        <v>1.4250599999999999E-3</v>
      </c>
      <c r="S195" s="147">
        <v>0</v>
      </c>
      <c r="T195" s="148">
        <f>S195*H195</f>
        <v>0</v>
      </c>
      <c r="AR195" s="149" t="s">
        <v>250</v>
      </c>
      <c r="AT195" s="149" t="s">
        <v>288</v>
      </c>
      <c r="AU195" s="149" t="s">
        <v>86</v>
      </c>
      <c r="AY195" s="17" t="s">
        <v>199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86</v>
      </c>
      <c r="BK195" s="150">
        <f>ROUND(I195*H195,2)</f>
        <v>0</v>
      </c>
      <c r="BL195" s="17" t="s">
        <v>205</v>
      </c>
      <c r="BM195" s="149" t="s">
        <v>3967</v>
      </c>
    </row>
    <row r="196" spans="2:65" s="12" customFormat="1" ht="12">
      <c r="B196" s="151"/>
      <c r="D196" s="152" t="s">
        <v>207</v>
      </c>
      <c r="E196" s="153" t="s">
        <v>1</v>
      </c>
      <c r="F196" s="154" t="s">
        <v>3968</v>
      </c>
      <c r="H196" s="155">
        <v>5.2779999999999996</v>
      </c>
      <c r="I196" s="156"/>
      <c r="L196" s="151"/>
      <c r="M196" s="157"/>
      <c r="T196" s="158"/>
      <c r="AT196" s="153" t="s">
        <v>207</v>
      </c>
      <c r="AU196" s="153" t="s">
        <v>86</v>
      </c>
      <c r="AV196" s="12" t="s">
        <v>86</v>
      </c>
      <c r="AW196" s="12" t="s">
        <v>30</v>
      </c>
      <c r="AX196" s="12" t="s">
        <v>80</v>
      </c>
      <c r="AY196" s="153" t="s">
        <v>199</v>
      </c>
    </row>
    <row r="197" spans="2:65" s="1" customFormat="1" ht="24.25" customHeight="1">
      <c r="B197" s="32"/>
      <c r="C197" s="137" t="s">
        <v>293</v>
      </c>
      <c r="D197" s="137" t="s">
        <v>201</v>
      </c>
      <c r="E197" s="138" t="s">
        <v>3969</v>
      </c>
      <c r="F197" s="139" t="s">
        <v>3970</v>
      </c>
      <c r="G197" s="140" t="s">
        <v>296</v>
      </c>
      <c r="H197" s="141">
        <v>1</v>
      </c>
      <c r="I197" s="142"/>
      <c r="J197" s="143">
        <f>ROUND(I197*H197,2)</f>
        <v>0</v>
      </c>
      <c r="K197" s="144"/>
      <c r="L197" s="32"/>
      <c r="M197" s="145" t="s">
        <v>1</v>
      </c>
      <c r="N197" s="146" t="s">
        <v>39</v>
      </c>
      <c r="P197" s="147">
        <f>O197*H197</f>
        <v>0</v>
      </c>
      <c r="Q197" s="147">
        <v>2.0100000000000001E-3</v>
      </c>
      <c r="R197" s="147">
        <f>Q197*H197</f>
        <v>2.0100000000000001E-3</v>
      </c>
      <c r="S197" s="147">
        <v>0</v>
      </c>
      <c r="T197" s="148">
        <f>S197*H197</f>
        <v>0</v>
      </c>
      <c r="AR197" s="149" t="s">
        <v>298</v>
      </c>
      <c r="AT197" s="149" t="s">
        <v>201</v>
      </c>
      <c r="AU197" s="149" t="s">
        <v>86</v>
      </c>
      <c r="AY197" s="17" t="s">
        <v>199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86</v>
      </c>
      <c r="BK197" s="150">
        <f>ROUND(I197*H197,2)</f>
        <v>0</v>
      </c>
      <c r="BL197" s="17" t="s">
        <v>298</v>
      </c>
      <c r="BM197" s="149" t="s">
        <v>3971</v>
      </c>
    </row>
    <row r="198" spans="2:65" s="1" customFormat="1" ht="24.25" customHeight="1">
      <c r="B198" s="32"/>
      <c r="C198" s="137" t="s">
        <v>298</v>
      </c>
      <c r="D198" s="137" t="s">
        <v>201</v>
      </c>
      <c r="E198" s="138" t="s">
        <v>3972</v>
      </c>
      <c r="F198" s="139" t="s">
        <v>3973</v>
      </c>
      <c r="G198" s="140" t="s">
        <v>1239</v>
      </c>
      <c r="H198" s="141">
        <v>1</v>
      </c>
      <c r="I198" s="142"/>
      <c r="J198" s="143">
        <f>ROUND(I198*H198,2)</f>
        <v>0</v>
      </c>
      <c r="K198" s="144"/>
      <c r="L198" s="32"/>
      <c r="M198" s="145" t="s">
        <v>1</v>
      </c>
      <c r="N198" s="146" t="s">
        <v>39</v>
      </c>
      <c r="P198" s="147">
        <f>O198*H198</f>
        <v>0</v>
      </c>
      <c r="Q198" s="147">
        <v>3.0630000000000001E-2</v>
      </c>
      <c r="R198" s="147">
        <f>Q198*H198</f>
        <v>3.0630000000000001E-2</v>
      </c>
      <c r="S198" s="147">
        <v>0</v>
      </c>
      <c r="T198" s="148">
        <f>S198*H198</f>
        <v>0</v>
      </c>
      <c r="AR198" s="149" t="s">
        <v>298</v>
      </c>
      <c r="AT198" s="149" t="s">
        <v>201</v>
      </c>
      <c r="AU198" s="149" t="s">
        <v>86</v>
      </c>
      <c r="AY198" s="17" t="s">
        <v>199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86</v>
      </c>
      <c r="BK198" s="150">
        <f>ROUND(I198*H198,2)</f>
        <v>0</v>
      </c>
      <c r="BL198" s="17" t="s">
        <v>298</v>
      </c>
      <c r="BM198" s="149" t="s">
        <v>3974</v>
      </c>
    </row>
    <row r="199" spans="2:65" s="12" customFormat="1" ht="12">
      <c r="B199" s="151"/>
      <c r="D199" s="152" t="s">
        <v>207</v>
      </c>
      <c r="E199" s="153" t="s">
        <v>1</v>
      </c>
      <c r="F199" s="154" t="s">
        <v>1245</v>
      </c>
      <c r="H199" s="155">
        <v>1</v>
      </c>
      <c r="I199" s="156"/>
      <c r="L199" s="151"/>
      <c r="M199" s="157"/>
      <c r="T199" s="158"/>
      <c r="AT199" s="153" t="s">
        <v>207</v>
      </c>
      <c r="AU199" s="153" t="s">
        <v>86</v>
      </c>
      <c r="AV199" s="12" t="s">
        <v>86</v>
      </c>
      <c r="AW199" s="12" t="s">
        <v>30</v>
      </c>
      <c r="AX199" s="12" t="s">
        <v>73</v>
      </c>
      <c r="AY199" s="153" t="s">
        <v>199</v>
      </c>
    </row>
    <row r="200" spans="2:65" s="13" customFormat="1" ht="12">
      <c r="B200" s="159"/>
      <c r="D200" s="152" t="s">
        <v>207</v>
      </c>
      <c r="E200" s="160" t="s">
        <v>1</v>
      </c>
      <c r="F200" s="161" t="s">
        <v>3975</v>
      </c>
      <c r="H200" s="162">
        <v>1</v>
      </c>
      <c r="I200" s="163"/>
      <c r="L200" s="159"/>
      <c r="M200" s="164"/>
      <c r="T200" s="165"/>
      <c r="AT200" s="160" t="s">
        <v>207</v>
      </c>
      <c r="AU200" s="160" t="s">
        <v>86</v>
      </c>
      <c r="AV200" s="13" t="s">
        <v>205</v>
      </c>
      <c r="AW200" s="13" t="s">
        <v>30</v>
      </c>
      <c r="AX200" s="13" t="s">
        <v>80</v>
      </c>
      <c r="AY200" s="160" t="s">
        <v>199</v>
      </c>
    </row>
    <row r="201" spans="2:65" s="1" customFormat="1" ht="16.5" customHeight="1">
      <c r="B201" s="32"/>
      <c r="C201" s="137" t="s">
        <v>302</v>
      </c>
      <c r="D201" s="137" t="s">
        <v>201</v>
      </c>
      <c r="E201" s="138" t="s">
        <v>3015</v>
      </c>
      <c r="F201" s="139" t="s">
        <v>3016</v>
      </c>
      <c r="G201" s="140" t="s">
        <v>1239</v>
      </c>
      <c r="H201" s="141">
        <v>1</v>
      </c>
      <c r="I201" s="142"/>
      <c r="J201" s="143">
        <f>ROUND(I201*H201,2)</f>
        <v>0</v>
      </c>
      <c r="K201" s="144"/>
      <c r="L201" s="32"/>
      <c r="M201" s="145" t="s">
        <v>1</v>
      </c>
      <c r="N201" s="146" t="s">
        <v>39</v>
      </c>
      <c r="P201" s="147">
        <f>O201*H201</f>
        <v>0</v>
      </c>
      <c r="Q201" s="147">
        <v>6.7799999999999996E-3</v>
      </c>
      <c r="R201" s="147">
        <f>Q201*H201</f>
        <v>6.7799999999999996E-3</v>
      </c>
      <c r="S201" s="147">
        <v>0</v>
      </c>
      <c r="T201" s="148">
        <f>S201*H201</f>
        <v>0</v>
      </c>
      <c r="AR201" s="149" t="s">
        <v>298</v>
      </c>
      <c r="AT201" s="149" t="s">
        <v>201</v>
      </c>
      <c r="AU201" s="149" t="s">
        <v>86</v>
      </c>
      <c r="AY201" s="17" t="s">
        <v>199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86</v>
      </c>
      <c r="BK201" s="150">
        <f>ROUND(I201*H201,2)</f>
        <v>0</v>
      </c>
      <c r="BL201" s="17" t="s">
        <v>298</v>
      </c>
      <c r="BM201" s="149" t="s">
        <v>3976</v>
      </c>
    </row>
    <row r="202" spans="2:65" s="1" customFormat="1" ht="33" customHeight="1">
      <c r="B202" s="32"/>
      <c r="C202" s="137" t="s">
        <v>307</v>
      </c>
      <c r="D202" s="137" t="s">
        <v>201</v>
      </c>
      <c r="E202" s="138" t="s">
        <v>3021</v>
      </c>
      <c r="F202" s="139" t="s">
        <v>3022</v>
      </c>
      <c r="G202" s="140" t="s">
        <v>296</v>
      </c>
      <c r="H202" s="141">
        <v>1</v>
      </c>
      <c r="I202" s="142"/>
      <c r="J202" s="143">
        <f>ROUND(I202*H202,2)</f>
        <v>0</v>
      </c>
      <c r="K202" s="144"/>
      <c r="L202" s="32"/>
      <c r="M202" s="145" t="s">
        <v>1</v>
      </c>
      <c r="N202" s="146" t="s">
        <v>39</v>
      </c>
      <c r="P202" s="147">
        <f>O202*H202</f>
        <v>0</v>
      </c>
      <c r="Q202" s="147">
        <v>0.36191000000000001</v>
      </c>
      <c r="R202" s="147">
        <f>Q202*H202</f>
        <v>0.36191000000000001</v>
      </c>
      <c r="S202" s="147">
        <v>0</v>
      </c>
      <c r="T202" s="148">
        <f>S202*H202</f>
        <v>0</v>
      </c>
      <c r="AR202" s="149" t="s">
        <v>205</v>
      </c>
      <c r="AT202" s="149" t="s">
        <v>201</v>
      </c>
      <c r="AU202" s="149" t="s">
        <v>86</v>
      </c>
      <c r="AY202" s="17" t="s">
        <v>199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86</v>
      </c>
      <c r="BK202" s="150">
        <f>ROUND(I202*H202,2)</f>
        <v>0</v>
      </c>
      <c r="BL202" s="17" t="s">
        <v>205</v>
      </c>
      <c r="BM202" s="149" t="s">
        <v>3977</v>
      </c>
    </row>
    <row r="203" spans="2:65" s="1" customFormat="1" ht="24.25" customHeight="1">
      <c r="B203" s="32"/>
      <c r="C203" s="173" t="s">
        <v>313</v>
      </c>
      <c r="D203" s="173" t="s">
        <v>288</v>
      </c>
      <c r="E203" s="174" t="s">
        <v>3024</v>
      </c>
      <c r="F203" s="175" t="s">
        <v>3025</v>
      </c>
      <c r="G203" s="176" t="s">
        <v>296</v>
      </c>
      <c r="H203" s="177">
        <v>1</v>
      </c>
      <c r="I203" s="178"/>
      <c r="J203" s="179">
        <f>ROUND(I203*H203,2)</f>
        <v>0</v>
      </c>
      <c r="K203" s="180"/>
      <c r="L203" s="181"/>
      <c r="M203" s="182" t="s">
        <v>1</v>
      </c>
      <c r="N203" s="183" t="s">
        <v>39</v>
      </c>
      <c r="P203" s="147">
        <f>O203*H203</f>
        <v>0</v>
      </c>
      <c r="Q203" s="147">
        <v>0.105</v>
      </c>
      <c r="R203" s="147">
        <f>Q203*H203</f>
        <v>0.105</v>
      </c>
      <c r="S203" s="147">
        <v>0</v>
      </c>
      <c r="T203" s="148">
        <f>S203*H203</f>
        <v>0</v>
      </c>
      <c r="AR203" s="149" t="s">
        <v>250</v>
      </c>
      <c r="AT203" s="149" t="s">
        <v>288</v>
      </c>
      <c r="AU203" s="149" t="s">
        <v>86</v>
      </c>
      <c r="AY203" s="17" t="s">
        <v>199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86</v>
      </c>
      <c r="BK203" s="150">
        <f>ROUND(I203*H203,2)</f>
        <v>0</v>
      </c>
      <c r="BL203" s="17" t="s">
        <v>205</v>
      </c>
      <c r="BM203" s="149" t="s">
        <v>3978</v>
      </c>
    </row>
    <row r="204" spans="2:65" s="1" customFormat="1" ht="16.5" customHeight="1">
      <c r="B204" s="32"/>
      <c r="C204" s="137" t="s">
        <v>319</v>
      </c>
      <c r="D204" s="137" t="s">
        <v>201</v>
      </c>
      <c r="E204" s="138" t="s">
        <v>3027</v>
      </c>
      <c r="F204" s="139" t="s">
        <v>3028</v>
      </c>
      <c r="G204" s="140" t="s">
        <v>264</v>
      </c>
      <c r="H204" s="141">
        <v>55</v>
      </c>
      <c r="I204" s="142"/>
      <c r="J204" s="143">
        <f>ROUND(I204*H204,2)</f>
        <v>0</v>
      </c>
      <c r="K204" s="144"/>
      <c r="L204" s="32"/>
      <c r="M204" s="145" t="s">
        <v>1</v>
      </c>
      <c r="N204" s="146" t="s">
        <v>39</v>
      </c>
      <c r="P204" s="147">
        <f>O204*H204</f>
        <v>0</v>
      </c>
      <c r="Q204" s="147">
        <v>1.9000000000000001E-4</v>
      </c>
      <c r="R204" s="147">
        <f>Q204*H204</f>
        <v>1.0450000000000001E-2</v>
      </c>
      <c r="S204" s="147">
        <v>0</v>
      </c>
      <c r="T204" s="148">
        <f>S204*H204</f>
        <v>0</v>
      </c>
      <c r="AR204" s="149" t="s">
        <v>205</v>
      </c>
      <c r="AT204" s="149" t="s">
        <v>201</v>
      </c>
      <c r="AU204" s="149" t="s">
        <v>86</v>
      </c>
      <c r="AY204" s="17" t="s">
        <v>199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86</v>
      </c>
      <c r="BK204" s="150">
        <f>ROUND(I204*H204,2)</f>
        <v>0</v>
      </c>
      <c r="BL204" s="17" t="s">
        <v>205</v>
      </c>
      <c r="BM204" s="149" t="s">
        <v>3979</v>
      </c>
    </row>
    <row r="205" spans="2:65" s="12" customFormat="1" ht="12">
      <c r="B205" s="151"/>
      <c r="D205" s="152" t="s">
        <v>207</v>
      </c>
      <c r="E205" s="153" t="s">
        <v>1</v>
      </c>
      <c r="F205" s="154" t="s">
        <v>3959</v>
      </c>
      <c r="H205" s="155">
        <v>55</v>
      </c>
      <c r="I205" s="156"/>
      <c r="L205" s="151"/>
      <c r="M205" s="157"/>
      <c r="T205" s="158"/>
      <c r="AT205" s="153" t="s">
        <v>207</v>
      </c>
      <c r="AU205" s="153" t="s">
        <v>86</v>
      </c>
      <c r="AV205" s="12" t="s">
        <v>86</v>
      </c>
      <c r="AW205" s="12" t="s">
        <v>30</v>
      </c>
      <c r="AX205" s="12" t="s">
        <v>73</v>
      </c>
      <c r="AY205" s="153" t="s">
        <v>199</v>
      </c>
    </row>
    <row r="206" spans="2:65" s="13" customFormat="1" ht="12">
      <c r="B206" s="159"/>
      <c r="D206" s="152" t="s">
        <v>207</v>
      </c>
      <c r="E206" s="160" t="s">
        <v>1</v>
      </c>
      <c r="F206" s="161" t="s">
        <v>209</v>
      </c>
      <c r="H206" s="162">
        <v>55</v>
      </c>
      <c r="I206" s="163"/>
      <c r="L206" s="159"/>
      <c r="M206" s="164"/>
      <c r="T206" s="165"/>
      <c r="AT206" s="160" t="s">
        <v>207</v>
      </c>
      <c r="AU206" s="160" t="s">
        <v>86</v>
      </c>
      <c r="AV206" s="13" t="s">
        <v>205</v>
      </c>
      <c r="AW206" s="13" t="s">
        <v>30</v>
      </c>
      <c r="AX206" s="13" t="s">
        <v>80</v>
      </c>
      <c r="AY206" s="160" t="s">
        <v>199</v>
      </c>
    </row>
    <row r="207" spans="2:65" s="1" customFormat="1" ht="21.75" customHeight="1">
      <c r="B207" s="32"/>
      <c r="C207" s="137" t="s">
        <v>7</v>
      </c>
      <c r="D207" s="137" t="s">
        <v>201</v>
      </c>
      <c r="E207" s="138" t="s">
        <v>3031</v>
      </c>
      <c r="F207" s="139" t="s">
        <v>3032</v>
      </c>
      <c r="G207" s="140" t="s">
        <v>264</v>
      </c>
      <c r="H207" s="141">
        <v>55</v>
      </c>
      <c r="I207" s="142"/>
      <c r="J207" s="143">
        <f>ROUND(I207*H207,2)</f>
        <v>0</v>
      </c>
      <c r="K207" s="144"/>
      <c r="L207" s="32"/>
      <c r="M207" s="145" t="s">
        <v>1</v>
      </c>
      <c r="N207" s="146" t="s">
        <v>39</v>
      </c>
      <c r="P207" s="147">
        <f>O207*H207</f>
        <v>0</v>
      </c>
      <c r="Q207" s="147">
        <v>6.0000000000000002E-5</v>
      </c>
      <c r="R207" s="147">
        <f>Q207*H207</f>
        <v>3.3E-3</v>
      </c>
      <c r="S207" s="147">
        <v>0</v>
      </c>
      <c r="T207" s="148">
        <f>S207*H207</f>
        <v>0</v>
      </c>
      <c r="AR207" s="149" t="s">
        <v>205</v>
      </c>
      <c r="AT207" s="149" t="s">
        <v>201</v>
      </c>
      <c r="AU207" s="149" t="s">
        <v>86</v>
      </c>
      <c r="AY207" s="17" t="s">
        <v>199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86</v>
      </c>
      <c r="BK207" s="150">
        <f>ROUND(I207*H207,2)</f>
        <v>0</v>
      </c>
      <c r="BL207" s="17" t="s">
        <v>205</v>
      </c>
      <c r="BM207" s="149" t="s">
        <v>3980</v>
      </c>
    </row>
    <row r="208" spans="2:65" s="12" customFormat="1" ht="12">
      <c r="B208" s="151"/>
      <c r="D208" s="152" t="s">
        <v>207</v>
      </c>
      <c r="E208" s="153" t="s">
        <v>1</v>
      </c>
      <c r="F208" s="154" t="s">
        <v>3959</v>
      </c>
      <c r="H208" s="155">
        <v>55</v>
      </c>
      <c r="I208" s="156"/>
      <c r="L208" s="151"/>
      <c r="M208" s="157"/>
      <c r="T208" s="158"/>
      <c r="AT208" s="153" t="s">
        <v>207</v>
      </c>
      <c r="AU208" s="153" t="s">
        <v>86</v>
      </c>
      <c r="AV208" s="12" t="s">
        <v>86</v>
      </c>
      <c r="AW208" s="12" t="s">
        <v>30</v>
      </c>
      <c r="AX208" s="12" t="s">
        <v>73</v>
      </c>
      <c r="AY208" s="153" t="s">
        <v>199</v>
      </c>
    </row>
    <row r="209" spans="2:65" s="13" customFormat="1" ht="12">
      <c r="B209" s="159"/>
      <c r="D209" s="152" t="s">
        <v>207</v>
      </c>
      <c r="E209" s="160" t="s">
        <v>1</v>
      </c>
      <c r="F209" s="161" t="s">
        <v>209</v>
      </c>
      <c r="H209" s="162">
        <v>55</v>
      </c>
      <c r="I209" s="163"/>
      <c r="L209" s="159"/>
      <c r="M209" s="164"/>
      <c r="T209" s="165"/>
      <c r="AT209" s="160" t="s">
        <v>207</v>
      </c>
      <c r="AU209" s="160" t="s">
        <v>86</v>
      </c>
      <c r="AV209" s="13" t="s">
        <v>205</v>
      </c>
      <c r="AW209" s="13" t="s">
        <v>30</v>
      </c>
      <c r="AX209" s="13" t="s">
        <v>80</v>
      </c>
      <c r="AY209" s="160" t="s">
        <v>199</v>
      </c>
    </row>
    <row r="210" spans="2:65" s="11" customFormat="1" ht="23" customHeight="1">
      <c r="B210" s="125"/>
      <c r="D210" s="126" t="s">
        <v>72</v>
      </c>
      <c r="E210" s="135" t="s">
        <v>965</v>
      </c>
      <c r="F210" s="135" t="s">
        <v>966</v>
      </c>
      <c r="I210" s="128"/>
      <c r="J210" s="136">
        <f>BK210</f>
        <v>0</v>
      </c>
      <c r="L210" s="125"/>
      <c r="M210" s="130"/>
      <c r="P210" s="131">
        <f>P211</f>
        <v>0</v>
      </c>
      <c r="R210" s="131">
        <f>R211</f>
        <v>0</v>
      </c>
      <c r="T210" s="132">
        <f>T211</f>
        <v>0</v>
      </c>
      <c r="AR210" s="126" t="s">
        <v>80</v>
      </c>
      <c r="AT210" s="133" t="s">
        <v>72</v>
      </c>
      <c r="AU210" s="133" t="s">
        <v>80</v>
      </c>
      <c r="AY210" s="126" t="s">
        <v>199</v>
      </c>
      <c r="BK210" s="134">
        <f>BK211</f>
        <v>0</v>
      </c>
    </row>
    <row r="211" spans="2:65" s="1" customFormat="1" ht="24.25" customHeight="1">
      <c r="B211" s="32"/>
      <c r="C211" s="137" t="s">
        <v>329</v>
      </c>
      <c r="D211" s="137" t="s">
        <v>201</v>
      </c>
      <c r="E211" s="138" t="s">
        <v>3034</v>
      </c>
      <c r="F211" s="139" t="s">
        <v>3035</v>
      </c>
      <c r="G211" s="140" t="s">
        <v>247</v>
      </c>
      <c r="H211" s="141">
        <v>16.213000000000001</v>
      </c>
      <c r="I211" s="142"/>
      <c r="J211" s="143">
        <f>ROUND(I211*H211,2)</f>
        <v>0</v>
      </c>
      <c r="K211" s="144"/>
      <c r="L211" s="32"/>
      <c r="M211" s="145" t="s">
        <v>1</v>
      </c>
      <c r="N211" s="146" t="s">
        <v>39</v>
      </c>
      <c r="P211" s="147">
        <f>O211*H211</f>
        <v>0</v>
      </c>
      <c r="Q211" s="147">
        <v>0</v>
      </c>
      <c r="R211" s="147">
        <f>Q211*H211</f>
        <v>0</v>
      </c>
      <c r="S211" s="147">
        <v>0</v>
      </c>
      <c r="T211" s="148">
        <f>S211*H211</f>
        <v>0</v>
      </c>
      <c r="AR211" s="149" t="s">
        <v>205</v>
      </c>
      <c r="AT211" s="149" t="s">
        <v>201</v>
      </c>
      <c r="AU211" s="149" t="s">
        <v>86</v>
      </c>
      <c r="AY211" s="17" t="s">
        <v>199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86</v>
      </c>
      <c r="BK211" s="150">
        <f>ROUND(I211*H211,2)</f>
        <v>0</v>
      </c>
      <c r="BL211" s="17" t="s">
        <v>205</v>
      </c>
      <c r="BM211" s="149" t="s">
        <v>3981</v>
      </c>
    </row>
    <row r="212" spans="2:65" s="11" customFormat="1" ht="26" customHeight="1">
      <c r="B212" s="125"/>
      <c r="D212" s="126" t="s">
        <v>72</v>
      </c>
      <c r="E212" s="127" t="s">
        <v>3037</v>
      </c>
      <c r="F212" s="127" t="s">
        <v>3038</v>
      </c>
      <c r="I212" s="128"/>
      <c r="J212" s="129">
        <f>BK212</f>
        <v>0</v>
      </c>
      <c r="L212" s="125"/>
      <c r="M212" s="130"/>
      <c r="P212" s="131">
        <f>SUM(P213:P215)</f>
        <v>0</v>
      </c>
      <c r="R212" s="131">
        <f>SUM(R213:R215)</f>
        <v>0</v>
      </c>
      <c r="T212" s="132">
        <f>SUM(T213:T215)</f>
        <v>0</v>
      </c>
      <c r="AR212" s="126" t="s">
        <v>205</v>
      </c>
      <c r="AT212" s="133" t="s">
        <v>72</v>
      </c>
      <c r="AU212" s="133" t="s">
        <v>73</v>
      </c>
      <c r="AY212" s="126" t="s">
        <v>199</v>
      </c>
      <c r="BK212" s="134">
        <f>SUM(BK213:BK215)</f>
        <v>0</v>
      </c>
    </row>
    <row r="213" spans="2:65" s="1" customFormat="1" ht="16.5" customHeight="1">
      <c r="B213" s="32"/>
      <c r="C213" s="137" t="s">
        <v>334</v>
      </c>
      <c r="D213" s="137" t="s">
        <v>201</v>
      </c>
      <c r="E213" s="138" t="s">
        <v>3039</v>
      </c>
      <c r="F213" s="139" t="s">
        <v>3040</v>
      </c>
      <c r="G213" s="140" t="s">
        <v>1188</v>
      </c>
      <c r="H213" s="141">
        <v>8</v>
      </c>
      <c r="I213" s="142"/>
      <c r="J213" s="143">
        <f>ROUND(I213*H213,2)</f>
        <v>0</v>
      </c>
      <c r="K213" s="144"/>
      <c r="L213" s="32"/>
      <c r="M213" s="145" t="s">
        <v>1</v>
      </c>
      <c r="N213" s="146" t="s">
        <v>39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AR213" s="149" t="s">
        <v>1179</v>
      </c>
      <c r="AT213" s="149" t="s">
        <v>201</v>
      </c>
      <c r="AU213" s="149" t="s">
        <v>80</v>
      </c>
      <c r="AY213" s="17" t="s">
        <v>199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86</v>
      </c>
      <c r="BK213" s="150">
        <f>ROUND(I213*H213,2)</f>
        <v>0</v>
      </c>
      <c r="BL213" s="17" t="s">
        <v>1179</v>
      </c>
      <c r="BM213" s="149" t="s">
        <v>3982</v>
      </c>
    </row>
    <row r="214" spans="2:65" s="12" customFormat="1" ht="12">
      <c r="B214" s="151"/>
      <c r="D214" s="152" t="s">
        <v>207</v>
      </c>
      <c r="E214" s="153" t="s">
        <v>1</v>
      </c>
      <c r="F214" s="154" t="s">
        <v>1150</v>
      </c>
      <c r="H214" s="155">
        <v>8</v>
      </c>
      <c r="I214" s="156"/>
      <c r="L214" s="151"/>
      <c r="M214" s="157"/>
      <c r="T214" s="158"/>
      <c r="AT214" s="153" t="s">
        <v>207</v>
      </c>
      <c r="AU214" s="153" t="s">
        <v>80</v>
      </c>
      <c r="AV214" s="12" t="s">
        <v>86</v>
      </c>
      <c r="AW214" s="12" t="s">
        <v>30</v>
      </c>
      <c r="AX214" s="12" t="s">
        <v>73</v>
      </c>
      <c r="AY214" s="153" t="s">
        <v>199</v>
      </c>
    </row>
    <row r="215" spans="2:65" s="13" customFormat="1" ht="24">
      <c r="B215" s="159"/>
      <c r="D215" s="152" t="s">
        <v>207</v>
      </c>
      <c r="E215" s="160" t="s">
        <v>1</v>
      </c>
      <c r="F215" s="161" t="s">
        <v>3983</v>
      </c>
      <c r="H215" s="162">
        <v>8</v>
      </c>
      <c r="I215" s="163"/>
      <c r="L215" s="159"/>
      <c r="M215" s="195"/>
      <c r="N215" s="196"/>
      <c r="O215" s="196"/>
      <c r="P215" s="196"/>
      <c r="Q215" s="196"/>
      <c r="R215" s="196"/>
      <c r="S215" s="196"/>
      <c r="T215" s="197"/>
      <c r="AT215" s="160" t="s">
        <v>207</v>
      </c>
      <c r="AU215" s="160" t="s">
        <v>80</v>
      </c>
      <c r="AV215" s="13" t="s">
        <v>205</v>
      </c>
      <c r="AW215" s="13" t="s">
        <v>30</v>
      </c>
      <c r="AX215" s="13" t="s">
        <v>80</v>
      </c>
      <c r="AY215" s="160" t="s">
        <v>199</v>
      </c>
    </row>
    <row r="216" spans="2:65" s="1" customFormat="1" ht="7" customHeight="1">
      <c r="B216" s="43"/>
      <c r="C216" s="44"/>
      <c r="D216" s="44"/>
      <c r="E216" s="44"/>
      <c r="F216" s="44"/>
      <c r="G216" s="44"/>
      <c r="H216" s="44"/>
      <c r="I216" s="44"/>
      <c r="J216" s="44"/>
      <c r="K216" s="44"/>
      <c r="L216" s="32"/>
    </row>
  </sheetData>
  <sheetProtection algorithmName="SHA-512" hashValue="yF1zUaXSfxdnMBW6gw9KncZXsiUPJdvaEix1AUY5bo1OA9SBMnfyio1iDQt4VCa2TE0q3NiR0tdE0x2QhbSBCg==" saltValue="x2ck8WYe7tpd5Fpp6zTfYqk0y6sHgyHMu3SYcPblJ3bSTvq5d9vLzP1iAZwG9qOojchMBs1xtub9umrMUZsy4g==" spinCount="100000" sheet="1" objects="1" scenarios="1" formatColumns="0" formatRows="0" autoFilter="0"/>
  <autoFilter ref="C124:K215" xr:uid="{00000000-0009-0000-0000-000008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63"/>
  <sheetViews>
    <sheetView showGridLines="0" workbookViewId="0"/>
  </sheetViews>
  <sheetFormatPr baseColWidth="10" defaultColWidth="8.7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109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132</v>
      </c>
      <c r="L4" s="20"/>
      <c r="M4" s="91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133</v>
      </c>
      <c r="L8" s="20"/>
    </row>
    <row r="9" spans="2:46" s="1" customFormat="1" ht="16.5" customHeight="1">
      <c r="B9" s="32"/>
      <c r="E9" s="241" t="s">
        <v>134</v>
      </c>
      <c r="F9" s="240"/>
      <c r="G9" s="240"/>
      <c r="H9" s="240"/>
      <c r="L9" s="32"/>
    </row>
    <row r="10" spans="2:46" s="1" customFormat="1" ht="12" customHeight="1">
      <c r="B10" s="32"/>
      <c r="D10" s="27" t="s">
        <v>135</v>
      </c>
      <c r="L10" s="32"/>
    </row>
    <row r="11" spans="2:46" s="1" customFormat="1" ht="16.5" customHeight="1">
      <c r="B11" s="32"/>
      <c r="E11" s="236" t="s">
        <v>3984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1" t="str">
        <f>'Rekapitulace stavby'!AN8</f>
        <v>1. 11. 2024</v>
      </c>
      <c r="L14" s="32"/>
    </row>
    <row r="15" spans="2:46" s="1" customFormat="1" ht="11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2"/>
      <c r="E29" s="228" t="s">
        <v>1</v>
      </c>
      <c r="F29" s="228"/>
      <c r="G29" s="228"/>
      <c r="H29" s="228"/>
      <c r="L29" s="92"/>
    </row>
    <row r="30" spans="2:12" s="1" customFormat="1" ht="7" customHeight="1">
      <c r="B30" s="32"/>
      <c r="L30" s="32"/>
    </row>
    <row r="31" spans="2:12" s="1" customFormat="1" ht="7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25.25" customHeight="1">
      <c r="B32" s="32"/>
      <c r="D32" s="93" t="s">
        <v>33</v>
      </c>
      <c r="J32" s="64">
        <f>ROUND(J128, 2)</f>
        <v>0</v>
      </c>
      <c r="L32" s="32"/>
    </row>
    <row r="33" spans="2:12" s="1" customFormat="1" ht="7" customHeight="1">
      <c r="B33" s="32"/>
      <c r="D33" s="52"/>
      <c r="E33" s="52"/>
      <c r="F33" s="52"/>
      <c r="G33" s="52"/>
      <c r="H33" s="52"/>
      <c r="I33" s="52"/>
      <c r="J33" s="52"/>
      <c r="K33" s="52"/>
      <c r="L33" s="32"/>
    </row>
    <row r="34" spans="2:12" s="1" customFormat="1" ht="14.5" customHeight="1">
      <c r="B34" s="32"/>
      <c r="F34" s="94" t="s">
        <v>35</v>
      </c>
      <c r="I34" s="94" t="s">
        <v>34</v>
      </c>
      <c r="J34" s="94" t="s">
        <v>36</v>
      </c>
      <c r="L34" s="32"/>
    </row>
    <row r="35" spans="2:12" s="1" customFormat="1" ht="14.5" customHeight="1">
      <c r="B35" s="32"/>
      <c r="D35" s="95" t="s">
        <v>37</v>
      </c>
      <c r="E35" s="27" t="s">
        <v>38</v>
      </c>
      <c r="F35" s="84">
        <f>ROUND((SUM(BE128:BE262)),  2)</f>
        <v>0</v>
      </c>
      <c r="I35" s="96">
        <v>0.21</v>
      </c>
      <c r="J35" s="84">
        <f>ROUND(((SUM(BE128:BE262))*I35),  2)</f>
        <v>0</v>
      </c>
      <c r="L35" s="32"/>
    </row>
    <row r="36" spans="2:12" s="1" customFormat="1" ht="14.5" customHeight="1">
      <c r="B36" s="32"/>
      <c r="E36" s="27" t="s">
        <v>39</v>
      </c>
      <c r="F36" s="84">
        <f>ROUND((SUM(BF128:BF262)),  2)</f>
        <v>0</v>
      </c>
      <c r="I36" s="96">
        <v>0.12</v>
      </c>
      <c r="J36" s="84">
        <f>ROUND(((SUM(BF128:BF262))*I36),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4">
        <f>ROUND((SUM(BG128:BG262)),  2)</f>
        <v>0</v>
      </c>
      <c r="I37" s="96">
        <v>0.21</v>
      </c>
      <c r="J37" s="84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4">
        <f>ROUND((SUM(BH128:BH262)),  2)</f>
        <v>0</v>
      </c>
      <c r="I38" s="96">
        <v>0.12</v>
      </c>
      <c r="J38" s="84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4">
        <f>ROUND((SUM(BI128:BI262)),  2)</f>
        <v>0</v>
      </c>
      <c r="I39" s="96">
        <v>0</v>
      </c>
      <c r="J39" s="84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25" customHeight="1">
      <c r="B41" s="32"/>
      <c r="C41" s="97"/>
      <c r="D41" s="98" t="s">
        <v>43</v>
      </c>
      <c r="E41" s="55"/>
      <c r="F41" s="55"/>
      <c r="G41" s="99" t="s">
        <v>44</v>
      </c>
      <c r="H41" s="100" t="s">
        <v>45</v>
      </c>
      <c r="I41" s="55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2" t="s">
        <v>48</v>
      </c>
      <c r="E61" s="34"/>
      <c r="F61" s="103" t="s">
        <v>49</v>
      </c>
      <c r="G61" s="42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2" t="s">
        <v>48</v>
      </c>
      <c r="E76" s="34"/>
      <c r="F76" s="103" t="s">
        <v>49</v>
      </c>
      <c r="G76" s="42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12" s="1" customFormat="1" ht="25" customHeight="1">
      <c r="B82" s="32"/>
      <c r="C82" s="21" t="s">
        <v>137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133</v>
      </c>
      <c r="L86" s="20"/>
    </row>
    <row r="87" spans="2:12" s="1" customFormat="1" ht="16.5" customHeight="1">
      <c r="B87" s="32"/>
      <c r="E87" s="241" t="s">
        <v>134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135</v>
      </c>
      <c r="L88" s="32"/>
    </row>
    <row r="89" spans="2:12" s="1" customFormat="1" ht="16.5" customHeight="1">
      <c r="B89" s="32"/>
      <c r="E89" s="236" t="str">
        <f>E11</f>
        <v>Přípojka kanal SO02 - Přípojka kanalizace splaškové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1" t="str">
        <f>IF(J14="","",J14)</f>
        <v>1. 11. 2024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138</v>
      </c>
      <c r="D96" s="97"/>
      <c r="E96" s="97"/>
      <c r="F96" s="97"/>
      <c r="G96" s="97"/>
      <c r="H96" s="97"/>
      <c r="I96" s="97"/>
      <c r="J96" s="106" t="s">
        <v>139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3" customHeight="1">
      <c r="B98" s="32"/>
      <c r="C98" s="107" t="s">
        <v>140</v>
      </c>
      <c r="J98" s="64">
        <f>J128</f>
        <v>0</v>
      </c>
      <c r="L98" s="32"/>
      <c r="AU98" s="17" t="s">
        <v>141</v>
      </c>
    </row>
    <row r="99" spans="2:47" s="8" customFormat="1" ht="25" customHeight="1">
      <c r="B99" s="108"/>
      <c r="D99" s="109" t="s">
        <v>142</v>
      </c>
      <c r="E99" s="110"/>
      <c r="F99" s="110"/>
      <c r="G99" s="110"/>
      <c r="H99" s="110"/>
      <c r="I99" s="110"/>
      <c r="J99" s="111">
        <f>J129</f>
        <v>0</v>
      </c>
      <c r="L99" s="108"/>
    </row>
    <row r="100" spans="2:47" s="9" customFormat="1" ht="20" customHeight="1">
      <c r="B100" s="112"/>
      <c r="D100" s="113" t="s">
        <v>143</v>
      </c>
      <c r="E100" s="114"/>
      <c r="F100" s="114"/>
      <c r="G100" s="114"/>
      <c r="H100" s="114"/>
      <c r="I100" s="114"/>
      <c r="J100" s="115">
        <f>J130</f>
        <v>0</v>
      </c>
      <c r="L100" s="112"/>
    </row>
    <row r="101" spans="2:47" s="9" customFormat="1" ht="20" customHeight="1">
      <c r="B101" s="112"/>
      <c r="D101" s="113" t="s">
        <v>147</v>
      </c>
      <c r="E101" s="114"/>
      <c r="F101" s="114"/>
      <c r="G101" s="114"/>
      <c r="H101" s="114"/>
      <c r="I101" s="114"/>
      <c r="J101" s="115">
        <f>J210</f>
        <v>0</v>
      </c>
      <c r="L101" s="112"/>
    </row>
    <row r="102" spans="2:47" s="9" customFormat="1" ht="20" customHeight="1">
      <c r="B102" s="112"/>
      <c r="D102" s="113" t="s">
        <v>149</v>
      </c>
      <c r="E102" s="114"/>
      <c r="F102" s="114"/>
      <c r="G102" s="114"/>
      <c r="H102" s="114"/>
      <c r="I102" s="114"/>
      <c r="J102" s="115">
        <f>J220</f>
        <v>0</v>
      </c>
      <c r="L102" s="112"/>
    </row>
    <row r="103" spans="2:47" s="9" customFormat="1" ht="20" customHeight="1">
      <c r="B103" s="112"/>
      <c r="D103" s="113" t="s">
        <v>150</v>
      </c>
      <c r="E103" s="114"/>
      <c r="F103" s="114"/>
      <c r="G103" s="114"/>
      <c r="H103" s="114"/>
      <c r="I103" s="114"/>
      <c r="J103" s="115">
        <f>J247</f>
        <v>0</v>
      </c>
      <c r="L103" s="112"/>
    </row>
    <row r="104" spans="2:47" s="9" customFormat="1" ht="20" customHeight="1">
      <c r="B104" s="112"/>
      <c r="D104" s="113" t="s">
        <v>3985</v>
      </c>
      <c r="E104" s="114"/>
      <c r="F104" s="114"/>
      <c r="G104" s="114"/>
      <c r="H104" s="114"/>
      <c r="I104" s="114"/>
      <c r="J104" s="115">
        <f>J251</f>
        <v>0</v>
      </c>
      <c r="L104" s="112"/>
    </row>
    <row r="105" spans="2:47" s="9" customFormat="1" ht="20" customHeight="1">
      <c r="B105" s="112"/>
      <c r="D105" s="113" t="s">
        <v>151</v>
      </c>
      <c r="E105" s="114"/>
      <c r="F105" s="114"/>
      <c r="G105" s="114"/>
      <c r="H105" s="114"/>
      <c r="I105" s="114"/>
      <c r="J105" s="115">
        <f>J257</f>
        <v>0</v>
      </c>
      <c r="L105" s="112"/>
    </row>
    <row r="106" spans="2:47" s="8" customFormat="1" ht="25" customHeight="1">
      <c r="B106" s="108"/>
      <c r="D106" s="109" t="s">
        <v>2961</v>
      </c>
      <c r="E106" s="110"/>
      <c r="F106" s="110"/>
      <c r="G106" s="110"/>
      <c r="H106" s="110"/>
      <c r="I106" s="110"/>
      <c r="J106" s="111">
        <f>J259</f>
        <v>0</v>
      </c>
      <c r="L106" s="108"/>
    </row>
    <row r="107" spans="2:47" s="1" customFormat="1" ht="21.75" customHeight="1">
      <c r="B107" s="32"/>
      <c r="L107" s="32"/>
    </row>
    <row r="108" spans="2:47" s="1" customFormat="1" ht="7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2"/>
    </row>
    <row r="112" spans="2:47" s="1" customFormat="1" ht="7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2"/>
    </row>
    <row r="113" spans="2:63" s="1" customFormat="1" ht="25" customHeight="1">
      <c r="B113" s="32"/>
      <c r="C113" s="21" t="s">
        <v>184</v>
      </c>
      <c r="L113" s="32"/>
    </row>
    <row r="114" spans="2:63" s="1" customFormat="1" ht="7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41" t="str">
        <f>E7</f>
        <v>Rozšíření kom.soc. služeb CSS Stod</v>
      </c>
      <c r="F116" s="242"/>
      <c r="G116" s="242"/>
      <c r="H116" s="242"/>
      <c r="L116" s="32"/>
    </row>
    <row r="117" spans="2:63" ht="12" customHeight="1">
      <c r="B117" s="20"/>
      <c r="C117" s="27" t="s">
        <v>133</v>
      </c>
      <c r="L117" s="20"/>
    </row>
    <row r="118" spans="2:63" s="1" customFormat="1" ht="16.5" customHeight="1">
      <c r="B118" s="32"/>
      <c r="E118" s="241" t="s">
        <v>134</v>
      </c>
      <c r="F118" s="240"/>
      <c r="G118" s="240"/>
      <c r="H118" s="240"/>
      <c r="L118" s="32"/>
    </row>
    <row r="119" spans="2:63" s="1" customFormat="1" ht="12" customHeight="1">
      <c r="B119" s="32"/>
      <c r="C119" s="27" t="s">
        <v>135</v>
      </c>
      <c r="L119" s="32"/>
    </row>
    <row r="120" spans="2:63" s="1" customFormat="1" ht="16.5" customHeight="1">
      <c r="B120" s="32"/>
      <c r="E120" s="236" t="str">
        <f>E11</f>
        <v>Přípojka kanal SO02 - Přípojka kanalizace splaškové</v>
      </c>
      <c r="F120" s="240"/>
      <c r="G120" s="240"/>
      <c r="H120" s="240"/>
      <c r="L120" s="32"/>
    </row>
    <row r="121" spans="2:63" s="1" customFormat="1" ht="7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F14</f>
        <v xml:space="preserve"> </v>
      </c>
      <c r="I122" s="27" t="s">
        <v>22</v>
      </c>
      <c r="J122" s="51" t="str">
        <f>IF(J14="","",J14)</f>
        <v>1. 11. 2024</v>
      </c>
      <c r="L122" s="32"/>
    </row>
    <row r="123" spans="2:63" s="1" customFormat="1" ht="7" customHeight="1">
      <c r="B123" s="32"/>
      <c r="L123" s="32"/>
    </row>
    <row r="124" spans="2:63" s="1" customFormat="1" ht="15.25" customHeight="1">
      <c r="B124" s="32"/>
      <c r="C124" s="27" t="s">
        <v>24</v>
      </c>
      <c r="F124" s="25" t="str">
        <f>E17</f>
        <v xml:space="preserve"> </v>
      </c>
      <c r="I124" s="27" t="s">
        <v>29</v>
      </c>
      <c r="J124" s="30" t="str">
        <f>E23</f>
        <v xml:space="preserve"> </v>
      </c>
      <c r="L124" s="32"/>
    </row>
    <row r="125" spans="2:63" s="1" customFormat="1" ht="15.25" customHeight="1">
      <c r="B125" s="32"/>
      <c r="C125" s="27" t="s">
        <v>27</v>
      </c>
      <c r="F125" s="25" t="str">
        <f>IF(E20="","",E20)</f>
        <v>Vyplň údaj</v>
      </c>
      <c r="I125" s="27" t="s">
        <v>31</v>
      </c>
      <c r="J125" s="30" t="str">
        <f>E26</f>
        <v xml:space="preserve"> </v>
      </c>
      <c r="L125" s="32"/>
    </row>
    <row r="126" spans="2:63" s="1" customFormat="1" ht="10.25" customHeight="1">
      <c r="B126" s="32"/>
      <c r="L126" s="32"/>
    </row>
    <row r="127" spans="2:63" s="10" customFormat="1" ht="29.25" customHeight="1">
      <c r="B127" s="116"/>
      <c r="C127" s="117" t="s">
        <v>185</v>
      </c>
      <c r="D127" s="118" t="s">
        <v>58</v>
      </c>
      <c r="E127" s="118" t="s">
        <v>54</v>
      </c>
      <c r="F127" s="118" t="s">
        <v>55</v>
      </c>
      <c r="G127" s="118" t="s">
        <v>186</v>
      </c>
      <c r="H127" s="118" t="s">
        <v>187</v>
      </c>
      <c r="I127" s="118" t="s">
        <v>188</v>
      </c>
      <c r="J127" s="119" t="s">
        <v>139</v>
      </c>
      <c r="K127" s="120" t="s">
        <v>189</v>
      </c>
      <c r="L127" s="116"/>
      <c r="M127" s="57" t="s">
        <v>1</v>
      </c>
      <c r="N127" s="58" t="s">
        <v>37</v>
      </c>
      <c r="O127" s="58" t="s">
        <v>190</v>
      </c>
      <c r="P127" s="58" t="s">
        <v>191</v>
      </c>
      <c r="Q127" s="58" t="s">
        <v>192</v>
      </c>
      <c r="R127" s="58" t="s">
        <v>193</v>
      </c>
      <c r="S127" s="58" t="s">
        <v>194</v>
      </c>
      <c r="T127" s="59" t="s">
        <v>195</v>
      </c>
    </row>
    <row r="128" spans="2:63" s="1" customFormat="1" ht="23" customHeight="1">
      <c r="B128" s="32"/>
      <c r="C128" s="62" t="s">
        <v>196</v>
      </c>
      <c r="J128" s="121">
        <f>BK128</f>
        <v>0</v>
      </c>
      <c r="L128" s="32"/>
      <c r="M128" s="60"/>
      <c r="N128" s="52"/>
      <c r="O128" s="52"/>
      <c r="P128" s="122">
        <f>P129+P259</f>
        <v>0</v>
      </c>
      <c r="Q128" s="52"/>
      <c r="R128" s="122">
        <f>R129+R259</f>
        <v>51.806547739999999</v>
      </c>
      <c r="S128" s="52"/>
      <c r="T128" s="123">
        <f>T129+T259</f>
        <v>5.3550000000000004</v>
      </c>
      <c r="AT128" s="17" t="s">
        <v>72</v>
      </c>
      <c r="AU128" s="17" t="s">
        <v>141</v>
      </c>
      <c r="BK128" s="124">
        <f>BK129+BK259</f>
        <v>0</v>
      </c>
    </row>
    <row r="129" spans="2:65" s="11" customFormat="1" ht="26" customHeight="1">
      <c r="B129" s="125"/>
      <c r="D129" s="126" t="s">
        <v>72</v>
      </c>
      <c r="E129" s="127" t="s">
        <v>197</v>
      </c>
      <c r="F129" s="127" t="s">
        <v>198</v>
      </c>
      <c r="I129" s="128"/>
      <c r="J129" s="129">
        <f>BK129</f>
        <v>0</v>
      </c>
      <c r="L129" s="125"/>
      <c r="M129" s="130"/>
      <c r="P129" s="131">
        <f>P130+P210+P220+P247+P251+P257</f>
        <v>0</v>
      </c>
      <c r="R129" s="131">
        <f>R130+R210+R220+R247+R251+R257</f>
        <v>51.806547739999999</v>
      </c>
      <c r="T129" s="132">
        <f>T130+T210+T220+T247+T251+T257</f>
        <v>5.3550000000000004</v>
      </c>
      <c r="AR129" s="126" t="s">
        <v>80</v>
      </c>
      <c r="AT129" s="133" t="s">
        <v>72</v>
      </c>
      <c r="AU129" s="133" t="s">
        <v>73</v>
      </c>
      <c r="AY129" s="126" t="s">
        <v>199</v>
      </c>
      <c r="BK129" s="134">
        <f>BK130+BK210+BK220+BK247+BK251+BK257</f>
        <v>0</v>
      </c>
    </row>
    <row r="130" spans="2:65" s="11" customFormat="1" ht="23" customHeight="1">
      <c r="B130" s="125"/>
      <c r="D130" s="126" t="s">
        <v>72</v>
      </c>
      <c r="E130" s="135" t="s">
        <v>80</v>
      </c>
      <c r="F130" s="135" t="s">
        <v>200</v>
      </c>
      <c r="I130" s="128"/>
      <c r="J130" s="136">
        <f>BK130</f>
        <v>0</v>
      </c>
      <c r="L130" s="125"/>
      <c r="M130" s="130"/>
      <c r="P130" s="131">
        <f>SUM(P131:P209)</f>
        <v>0</v>
      </c>
      <c r="R130" s="131">
        <f>SUM(R131:R209)</f>
        <v>40.967782040000003</v>
      </c>
      <c r="T130" s="132">
        <f>SUM(T131:T209)</f>
        <v>5.3550000000000004</v>
      </c>
      <c r="AR130" s="126" t="s">
        <v>80</v>
      </c>
      <c r="AT130" s="133" t="s">
        <v>72</v>
      </c>
      <c r="AU130" s="133" t="s">
        <v>80</v>
      </c>
      <c r="AY130" s="126" t="s">
        <v>199</v>
      </c>
      <c r="BK130" s="134">
        <f>SUM(BK131:BK209)</f>
        <v>0</v>
      </c>
    </row>
    <row r="131" spans="2:65" s="1" customFormat="1" ht="33" customHeight="1">
      <c r="B131" s="32"/>
      <c r="C131" s="137" t="s">
        <v>80</v>
      </c>
      <c r="D131" s="137" t="s">
        <v>201</v>
      </c>
      <c r="E131" s="138" t="s">
        <v>3986</v>
      </c>
      <c r="F131" s="139" t="s">
        <v>3987</v>
      </c>
      <c r="G131" s="140" t="s">
        <v>204</v>
      </c>
      <c r="H131" s="141">
        <v>10.5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39</v>
      </c>
      <c r="P131" s="147">
        <f>O131*H131</f>
        <v>0</v>
      </c>
      <c r="Q131" s="147">
        <v>0</v>
      </c>
      <c r="R131" s="147">
        <f>Q131*H131</f>
        <v>0</v>
      </c>
      <c r="S131" s="147">
        <v>0.28999999999999998</v>
      </c>
      <c r="T131" s="148">
        <f>S131*H131</f>
        <v>3.0449999999999999</v>
      </c>
      <c r="AR131" s="149" t="s">
        <v>205</v>
      </c>
      <c r="AT131" s="149" t="s">
        <v>201</v>
      </c>
      <c r="AU131" s="149" t="s">
        <v>86</v>
      </c>
      <c r="AY131" s="17" t="s">
        <v>199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86</v>
      </c>
      <c r="BK131" s="150">
        <f>ROUND(I131*H131,2)</f>
        <v>0</v>
      </c>
      <c r="BL131" s="17" t="s">
        <v>205</v>
      </c>
      <c r="BM131" s="149" t="s">
        <v>3988</v>
      </c>
    </row>
    <row r="132" spans="2:65" s="12" customFormat="1" ht="12">
      <c r="B132" s="151"/>
      <c r="D132" s="152" t="s">
        <v>207</v>
      </c>
      <c r="E132" s="153" t="s">
        <v>1</v>
      </c>
      <c r="F132" s="154" t="s">
        <v>3989</v>
      </c>
      <c r="H132" s="155">
        <v>10.5</v>
      </c>
      <c r="I132" s="156"/>
      <c r="L132" s="151"/>
      <c r="M132" s="157"/>
      <c r="T132" s="158"/>
      <c r="AT132" s="153" t="s">
        <v>207</v>
      </c>
      <c r="AU132" s="153" t="s">
        <v>86</v>
      </c>
      <c r="AV132" s="12" t="s">
        <v>86</v>
      </c>
      <c r="AW132" s="12" t="s">
        <v>30</v>
      </c>
      <c r="AX132" s="12" t="s">
        <v>73</v>
      </c>
      <c r="AY132" s="153" t="s">
        <v>199</v>
      </c>
    </row>
    <row r="133" spans="2:65" s="13" customFormat="1" ht="12">
      <c r="B133" s="159"/>
      <c r="D133" s="152" t="s">
        <v>207</v>
      </c>
      <c r="E133" s="160" t="s">
        <v>1</v>
      </c>
      <c r="F133" s="161" t="s">
        <v>209</v>
      </c>
      <c r="H133" s="162">
        <v>10.5</v>
      </c>
      <c r="I133" s="163"/>
      <c r="L133" s="159"/>
      <c r="M133" s="164"/>
      <c r="T133" s="165"/>
      <c r="AT133" s="160" t="s">
        <v>207</v>
      </c>
      <c r="AU133" s="160" t="s">
        <v>86</v>
      </c>
      <c r="AV133" s="13" t="s">
        <v>205</v>
      </c>
      <c r="AW133" s="13" t="s">
        <v>30</v>
      </c>
      <c r="AX133" s="13" t="s">
        <v>80</v>
      </c>
      <c r="AY133" s="160" t="s">
        <v>199</v>
      </c>
    </row>
    <row r="134" spans="2:65" s="1" customFormat="1" ht="24.25" customHeight="1">
      <c r="B134" s="32"/>
      <c r="C134" s="137" t="s">
        <v>86</v>
      </c>
      <c r="D134" s="137" t="s">
        <v>201</v>
      </c>
      <c r="E134" s="138" t="s">
        <v>3990</v>
      </c>
      <c r="F134" s="139" t="s">
        <v>3991</v>
      </c>
      <c r="G134" s="140" t="s">
        <v>204</v>
      </c>
      <c r="H134" s="141">
        <v>10.5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39</v>
      </c>
      <c r="P134" s="147">
        <f>O134*H134</f>
        <v>0</v>
      </c>
      <c r="Q134" s="147">
        <v>0</v>
      </c>
      <c r="R134" s="147">
        <f>Q134*H134</f>
        <v>0</v>
      </c>
      <c r="S134" s="147">
        <v>0.22</v>
      </c>
      <c r="T134" s="148">
        <f>S134*H134</f>
        <v>2.31</v>
      </c>
      <c r="AR134" s="149" t="s">
        <v>205</v>
      </c>
      <c r="AT134" s="149" t="s">
        <v>201</v>
      </c>
      <c r="AU134" s="149" t="s">
        <v>86</v>
      </c>
      <c r="AY134" s="17" t="s">
        <v>199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86</v>
      </c>
      <c r="BK134" s="150">
        <f>ROUND(I134*H134,2)</f>
        <v>0</v>
      </c>
      <c r="BL134" s="17" t="s">
        <v>205</v>
      </c>
      <c r="BM134" s="149" t="s">
        <v>3992</v>
      </c>
    </row>
    <row r="135" spans="2:65" s="12" customFormat="1" ht="12">
      <c r="B135" s="151"/>
      <c r="D135" s="152" t="s">
        <v>207</v>
      </c>
      <c r="E135" s="153" t="s">
        <v>1</v>
      </c>
      <c r="F135" s="154" t="s">
        <v>3993</v>
      </c>
      <c r="H135" s="155">
        <v>10.5</v>
      </c>
      <c r="I135" s="156"/>
      <c r="L135" s="151"/>
      <c r="M135" s="157"/>
      <c r="T135" s="158"/>
      <c r="AT135" s="153" t="s">
        <v>207</v>
      </c>
      <c r="AU135" s="153" t="s">
        <v>86</v>
      </c>
      <c r="AV135" s="12" t="s">
        <v>86</v>
      </c>
      <c r="AW135" s="12" t="s">
        <v>30</v>
      </c>
      <c r="AX135" s="12" t="s">
        <v>73</v>
      </c>
      <c r="AY135" s="153" t="s">
        <v>199</v>
      </c>
    </row>
    <row r="136" spans="2:65" s="13" customFormat="1" ht="12">
      <c r="B136" s="159"/>
      <c r="D136" s="152" t="s">
        <v>207</v>
      </c>
      <c r="E136" s="160" t="s">
        <v>1</v>
      </c>
      <c r="F136" s="161" t="s">
        <v>3994</v>
      </c>
      <c r="H136" s="162">
        <v>10.5</v>
      </c>
      <c r="I136" s="163"/>
      <c r="L136" s="159"/>
      <c r="M136" s="164"/>
      <c r="T136" s="165"/>
      <c r="AT136" s="160" t="s">
        <v>207</v>
      </c>
      <c r="AU136" s="160" t="s">
        <v>86</v>
      </c>
      <c r="AV136" s="13" t="s">
        <v>205</v>
      </c>
      <c r="AW136" s="13" t="s">
        <v>30</v>
      </c>
      <c r="AX136" s="13" t="s">
        <v>80</v>
      </c>
      <c r="AY136" s="160" t="s">
        <v>199</v>
      </c>
    </row>
    <row r="137" spans="2:65" s="1" customFormat="1" ht="33" customHeight="1">
      <c r="B137" s="32"/>
      <c r="C137" s="137" t="s">
        <v>223</v>
      </c>
      <c r="D137" s="137" t="s">
        <v>201</v>
      </c>
      <c r="E137" s="138" t="s">
        <v>2962</v>
      </c>
      <c r="F137" s="139" t="s">
        <v>2963</v>
      </c>
      <c r="G137" s="140" t="s">
        <v>213</v>
      </c>
      <c r="H137" s="141">
        <v>75.680000000000007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39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205</v>
      </c>
      <c r="AT137" s="149" t="s">
        <v>201</v>
      </c>
      <c r="AU137" s="149" t="s">
        <v>86</v>
      </c>
      <c r="AY137" s="17" t="s">
        <v>199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86</v>
      </c>
      <c r="BK137" s="150">
        <f>ROUND(I137*H137,2)</f>
        <v>0</v>
      </c>
      <c r="BL137" s="17" t="s">
        <v>205</v>
      </c>
      <c r="BM137" s="149" t="s">
        <v>3995</v>
      </c>
    </row>
    <row r="138" spans="2:65" s="12" customFormat="1" ht="12">
      <c r="B138" s="151"/>
      <c r="D138" s="152" t="s">
        <v>207</v>
      </c>
      <c r="E138" s="153" t="s">
        <v>1</v>
      </c>
      <c r="F138" s="154" t="s">
        <v>3996</v>
      </c>
      <c r="H138" s="155">
        <v>64</v>
      </c>
      <c r="I138" s="156"/>
      <c r="L138" s="151"/>
      <c r="M138" s="157"/>
      <c r="T138" s="158"/>
      <c r="AT138" s="153" t="s">
        <v>207</v>
      </c>
      <c r="AU138" s="153" t="s">
        <v>86</v>
      </c>
      <c r="AV138" s="12" t="s">
        <v>86</v>
      </c>
      <c r="AW138" s="12" t="s">
        <v>30</v>
      </c>
      <c r="AX138" s="12" t="s">
        <v>73</v>
      </c>
      <c r="AY138" s="153" t="s">
        <v>199</v>
      </c>
    </row>
    <row r="139" spans="2:65" s="14" customFormat="1" ht="12">
      <c r="B139" s="166"/>
      <c r="D139" s="152" t="s">
        <v>207</v>
      </c>
      <c r="E139" s="167" t="s">
        <v>1</v>
      </c>
      <c r="F139" s="168" t="s">
        <v>3061</v>
      </c>
      <c r="H139" s="169">
        <v>64</v>
      </c>
      <c r="I139" s="170"/>
      <c r="L139" s="166"/>
      <c r="M139" s="171"/>
      <c r="T139" s="172"/>
      <c r="AT139" s="167" t="s">
        <v>207</v>
      </c>
      <c r="AU139" s="167" t="s">
        <v>86</v>
      </c>
      <c r="AV139" s="14" t="s">
        <v>223</v>
      </c>
      <c r="AW139" s="14" t="s">
        <v>30</v>
      </c>
      <c r="AX139" s="14" t="s">
        <v>73</v>
      </c>
      <c r="AY139" s="167" t="s">
        <v>199</v>
      </c>
    </row>
    <row r="140" spans="2:65" s="12" customFormat="1" ht="12">
      <c r="B140" s="151"/>
      <c r="D140" s="152" t="s">
        <v>207</v>
      </c>
      <c r="E140" s="153" t="s">
        <v>1</v>
      </c>
      <c r="F140" s="154" t="s">
        <v>3997</v>
      </c>
      <c r="H140" s="155">
        <v>11.68</v>
      </c>
      <c r="I140" s="156"/>
      <c r="L140" s="151"/>
      <c r="M140" s="157"/>
      <c r="T140" s="158"/>
      <c r="AT140" s="153" t="s">
        <v>207</v>
      </c>
      <c r="AU140" s="153" t="s">
        <v>86</v>
      </c>
      <c r="AV140" s="12" t="s">
        <v>86</v>
      </c>
      <c r="AW140" s="12" t="s">
        <v>30</v>
      </c>
      <c r="AX140" s="12" t="s">
        <v>73</v>
      </c>
      <c r="AY140" s="153" t="s">
        <v>199</v>
      </c>
    </row>
    <row r="141" spans="2:65" s="14" customFormat="1" ht="12">
      <c r="B141" s="166"/>
      <c r="D141" s="152" t="s">
        <v>207</v>
      </c>
      <c r="E141" s="167" t="s">
        <v>1</v>
      </c>
      <c r="F141" s="168" t="s">
        <v>3998</v>
      </c>
      <c r="H141" s="169">
        <v>11.68</v>
      </c>
      <c r="I141" s="170"/>
      <c r="L141" s="166"/>
      <c r="M141" s="171"/>
      <c r="T141" s="172"/>
      <c r="AT141" s="167" t="s">
        <v>207</v>
      </c>
      <c r="AU141" s="167" t="s">
        <v>86</v>
      </c>
      <c r="AV141" s="14" t="s">
        <v>223</v>
      </c>
      <c r="AW141" s="14" t="s">
        <v>30</v>
      </c>
      <c r="AX141" s="14" t="s">
        <v>73</v>
      </c>
      <c r="AY141" s="167" t="s">
        <v>199</v>
      </c>
    </row>
    <row r="142" spans="2:65" s="13" customFormat="1" ht="12">
      <c r="B142" s="159"/>
      <c r="D142" s="152" t="s">
        <v>207</v>
      </c>
      <c r="E142" s="160" t="s">
        <v>1</v>
      </c>
      <c r="F142" s="161" t="s">
        <v>209</v>
      </c>
      <c r="H142" s="162">
        <v>75.680000000000007</v>
      </c>
      <c r="I142" s="163"/>
      <c r="L142" s="159"/>
      <c r="M142" s="164"/>
      <c r="T142" s="165"/>
      <c r="AT142" s="160" t="s">
        <v>207</v>
      </c>
      <c r="AU142" s="160" t="s">
        <v>86</v>
      </c>
      <c r="AV142" s="13" t="s">
        <v>205</v>
      </c>
      <c r="AW142" s="13" t="s">
        <v>30</v>
      </c>
      <c r="AX142" s="13" t="s">
        <v>80</v>
      </c>
      <c r="AY142" s="160" t="s">
        <v>199</v>
      </c>
    </row>
    <row r="143" spans="2:65" s="1" customFormat="1" ht="24.25" customHeight="1">
      <c r="B143" s="32"/>
      <c r="C143" s="137" t="s">
        <v>205</v>
      </c>
      <c r="D143" s="137" t="s">
        <v>201</v>
      </c>
      <c r="E143" s="138" t="s">
        <v>2966</v>
      </c>
      <c r="F143" s="139" t="s">
        <v>2967</v>
      </c>
      <c r="G143" s="140" t="s">
        <v>213</v>
      </c>
      <c r="H143" s="141">
        <v>16.98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39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205</v>
      </c>
      <c r="AT143" s="149" t="s">
        <v>201</v>
      </c>
      <c r="AU143" s="149" t="s">
        <v>86</v>
      </c>
      <c r="AY143" s="17" t="s">
        <v>199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86</v>
      </c>
      <c r="BK143" s="150">
        <f>ROUND(I143*H143,2)</f>
        <v>0</v>
      </c>
      <c r="BL143" s="17" t="s">
        <v>205</v>
      </c>
      <c r="BM143" s="149" t="s">
        <v>3999</v>
      </c>
    </row>
    <row r="144" spans="2:65" s="12" customFormat="1" ht="12">
      <c r="B144" s="151"/>
      <c r="D144" s="152" t="s">
        <v>207</v>
      </c>
      <c r="E144" s="153" t="s">
        <v>1</v>
      </c>
      <c r="F144" s="154" t="s">
        <v>3047</v>
      </c>
      <c r="H144" s="155">
        <v>7.26</v>
      </c>
      <c r="I144" s="156"/>
      <c r="L144" s="151"/>
      <c r="M144" s="157"/>
      <c r="T144" s="158"/>
      <c r="AT144" s="153" t="s">
        <v>207</v>
      </c>
      <c r="AU144" s="153" t="s">
        <v>86</v>
      </c>
      <c r="AV144" s="12" t="s">
        <v>86</v>
      </c>
      <c r="AW144" s="12" t="s">
        <v>30</v>
      </c>
      <c r="AX144" s="12" t="s">
        <v>73</v>
      </c>
      <c r="AY144" s="153" t="s">
        <v>199</v>
      </c>
    </row>
    <row r="145" spans="2:65" s="12" customFormat="1" ht="12">
      <c r="B145" s="151"/>
      <c r="D145" s="152" t="s">
        <v>207</v>
      </c>
      <c r="E145" s="153" t="s">
        <v>1</v>
      </c>
      <c r="F145" s="154" t="s">
        <v>4000</v>
      </c>
      <c r="H145" s="155">
        <v>9.7200000000000006</v>
      </c>
      <c r="I145" s="156"/>
      <c r="L145" s="151"/>
      <c r="M145" s="157"/>
      <c r="T145" s="158"/>
      <c r="AT145" s="153" t="s">
        <v>207</v>
      </c>
      <c r="AU145" s="153" t="s">
        <v>86</v>
      </c>
      <c r="AV145" s="12" t="s">
        <v>86</v>
      </c>
      <c r="AW145" s="12" t="s">
        <v>30</v>
      </c>
      <c r="AX145" s="12" t="s">
        <v>73</v>
      </c>
      <c r="AY145" s="153" t="s">
        <v>199</v>
      </c>
    </row>
    <row r="146" spans="2:65" s="13" customFormat="1" ht="12">
      <c r="B146" s="159"/>
      <c r="D146" s="152" t="s">
        <v>207</v>
      </c>
      <c r="E146" s="160" t="s">
        <v>1</v>
      </c>
      <c r="F146" s="161" t="s">
        <v>209</v>
      </c>
      <c r="H146" s="162">
        <v>16.98</v>
      </c>
      <c r="I146" s="163"/>
      <c r="L146" s="159"/>
      <c r="M146" s="164"/>
      <c r="T146" s="165"/>
      <c r="AT146" s="160" t="s">
        <v>207</v>
      </c>
      <c r="AU146" s="160" t="s">
        <v>86</v>
      </c>
      <c r="AV146" s="13" t="s">
        <v>205</v>
      </c>
      <c r="AW146" s="13" t="s">
        <v>30</v>
      </c>
      <c r="AX146" s="13" t="s">
        <v>80</v>
      </c>
      <c r="AY146" s="160" t="s">
        <v>199</v>
      </c>
    </row>
    <row r="147" spans="2:65" s="1" customFormat="1" ht="33" customHeight="1">
      <c r="B147" s="32"/>
      <c r="C147" s="137" t="s">
        <v>234</v>
      </c>
      <c r="D147" s="137" t="s">
        <v>201</v>
      </c>
      <c r="E147" s="138" t="s">
        <v>4001</v>
      </c>
      <c r="F147" s="139" t="s">
        <v>4002</v>
      </c>
      <c r="G147" s="140" t="s">
        <v>204</v>
      </c>
      <c r="H147" s="141">
        <v>28</v>
      </c>
      <c r="I147" s="142"/>
      <c r="J147" s="143">
        <f>ROUND(I147*H147,2)</f>
        <v>0</v>
      </c>
      <c r="K147" s="144"/>
      <c r="L147" s="32"/>
      <c r="M147" s="145" t="s">
        <v>1</v>
      </c>
      <c r="N147" s="146" t="s">
        <v>39</v>
      </c>
      <c r="P147" s="147">
        <f>O147*H147</f>
        <v>0</v>
      </c>
      <c r="Q147" s="147">
        <v>1.64E-3</v>
      </c>
      <c r="R147" s="147">
        <f>Q147*H147</f>
        <v>4.5920000000000002E-2</v>
      </c>
      <c r="S147" s="147">
        <v>0</v>
      </c>
      <c r="T147" s="148">
        <f>S147*H147</f>
        <v>0</v>
      </c>
      <c r="AR147" s="149" t="s">
        <v>205</v>
      </c>
      <c r="AT147" s="149" t="s">
        <v>201</v>
      </c>
      <c r="AU147" s="149" t="s">
        <v>86</v>
      </c>
      <c r="AY147" s="17" t="s">
        <v>199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86</v>
      </c>
      <c r="BK147" s="150">
        <f>ROUND(I147*H147,2)</f>
        <v>0</v>
      </c>
      <c r="BL147" s="17" t="s">
        <v>205</v>
      </c>
      <c r="BM147" s="149" t="s">
        <v>4003</v>
      </c>
    </row>
    <row r="148" spans="2:65" s="12" customFormat="1" ht="12">
      <c r="B148" s="151"/>
      <c r="D148" s="152" t="s">
        <v>207</v>
      </c>
      <c r="E148" s="153" t="s">
        <v>1</v>
      </c>
      <c r="F148" s="154" t="s">
        <v>4004</v>
      </c>
      <c r="H148" s="155">
        <v>28</v>
      </c>
      <c r="I148" s="156"/>
      <c r="L148" s="151"/>
      <c r="M148" s="157"/>
      <c r="T148" s="158"/>
      <c r="AT148" s="153" t="s">
        <v>207</v>
      </c>
      <c r="AU148" s="153" t="s">
        <v>86</v>
      </c>
      <c r="AV148" s="12" t="s">
        <v>86</v>
      </c>
      <c r="AW148" s="12" t="s">
        <v>30</v>
      </c>
      <c r="AX148" s="12" t="s">
        <v>73</v>
      </c>
      <c r="AY148" s="153" t="s">
        <v>199</v>
      </c>
    </row>
    <row r="149" spans="2:65" s="13" customFormat="1" ht="12">
      <c r="B149" s="159"/>
      <c r="D149" s="152" t="s">
        <v>207</v>
      </c>
      <c r="E149" s="160" t="s">
        <v>1</v>
      </c>
      <c r="F149" s="161" t="s">
        <v>209</v>
      </c>
      <c r="H149" s="162">
        <v>28</v>
      </c>
      <c r="I149" s="163"/>
      <c r="L149" s="159"/>
      <c r="M149" s="164"/>
      <c r="T149" s="165"/>
      <c r="AT149" s="160" t="s">
        <v>207</v>
      </c>
      <c r="AU149" s="160" t="s">
        <v>86</v>
      </c>
      <c r="AV149" s="13" t="s">
        <v>205</v>
      </c>
      <c r="AW149" s="13" t="s">
        <v>30</v>
      </c>
      <c r="AX149" s="13" t="s">
        <v>80</v>
      </c>
      <c r="AY149" s="160" t="s">
        <v>199</v>
      </c>
    </row>
    <row r="150" spans="2:65" s="1" customFormat="1" ht="33" customHeight="1">
      <c r="B150" s="32"/>
      <c r="C150" s="137" t="s">
        <v>239</v>
      </c>
      <c r="D150" s="137" t="s">
        <v>201</v>
      </c>
      <c r="E150" s="138" t="s">
        <v>4005</v>
      </c>
      <c r="F150" s="139" t="s">
        <v>4006</v>
      </c>
      <c r="G150" s="140" t="s">
        <v>204</v>
      </c>
      <c r="H150" s="141">
        <v>28</v>
      </c>
      <c r="I150" s="142"/>
      <c r="J150" s="143">
        <f>ROUND(I150*H150,2)</f>
        <v>0</v>
      </c>
      <c r="K150" s="144"/>
      <c r="L150" s="32"/>
      <c r="M150" s="145" t="s">
        <v>1</v>
      </c>
      <c r="N150" s="146" t="s">
        <v>39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205</v>
      </c>
      <c r="AT150" s="149" t="s">
        <v>201</v>
      </c>
      <c r="AU150" s="149" t="s">
        <v>86</v>
      </c>
      <c r="AY150" s="17" t="s">
        <v>199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86</v>
      </c>
      <c r="BK150" s="150">
        <f>ROUND(I150*H150,2)</f>
        <v>0</v>
      </c>
      <c r="BL150" s="17" t="s">
        <v>205</v>
      </c>
      <c r="BM150" s="149" t="s">
        <v>4007</v>
      </c>
    </row>
    <row r="151" spans="2:65" s="12" customFormat="1" ht="12">
      <c r="B151" s="151"/>
      <c r="D151" s="152" t="s">
        <v>207</v>
      </c>
      <c r="E151" s="153" t="s">
        <v>1</v>
      </c>
      <c r="F151" s="154" t="s">
        <v>4004</v>
      </c>
      <c r="H151" s="155">
        <v>28</v>
      </c>
      <c r="I151" s="156"/>
      <c r="L151" s="151"/>
      <c r="M151" s="157"/>
      <c r="T151" s="158"/>
      <c r="AT151" s="153" t="s">
        <v>207</v>
      </c>
      <c r="AU151" s="153" t="s">
        <v>86</v>
      </c>
      <c r="AV151" s="12" t="s">
        <v>86</v>
      </c>
      <c r="AW151" s="12" t="s">
        <v>30</v>
      </c>
      <c r="AX151" s="12" t="s">
        <v>73</v>
      </c>
      <c r="AY151" s="153" t="s">
        <v>199</v>
      </c>
    </row>
    <row r="152" spans="2:65" s="13" customFormat="1" ht="12">
      <c r="B152" s="159"/>
      <c r="D152" s="152" t="s">
        <v>207</v>
      </c>
      <c r="E152" s="160" t="s">
        <v>1</v>
      </c>
      <c r="F152" s="161" t="s">
        <v>209</v>
      </c>
      <c r="H152" s="162">
        <v>28</v>
      </c>
      <c r="I152" s="163"/>
      <c r="L152" s="159"/>
      <c r="M152" s="164"/>
      <c r="T152" s="165"/>
      <c r="AT152" s="160" t="s">
        <v>207</v>
      </c>
      <c r="AU152" s="160" t="s">
        <v>86</v>
      </c>
      <c r="AV152" s="13" t="s">
        <v>205</v>
      </c>
      <c r="AW152" s="13" t="s">
        <v>30</v>
      </c>
      <c r="AX152" s="13" t="s">
        <v>80</v>
      </c>
      <c r="AY152" s="160" t="s">
        <v>199</v>
      </c>
    </row>
    <row r="153" spans="2:65" s="1" customFormat="1" ht="24.25" customHeight="1">
      <c r="B153" s="32"/>
      <c r="C153" s="137" t="s">
        <v>244</v>
      </c>
      <c r="D153" s="137" t="s">
        <v>201</v>
      </c>
      <c r="E153" s="138" t="s">
        <v>229</v>
      </c>
      <c r="F153" s="139" t="s">
        <v>230</v>
      </c>
      <c r="G153" s="140" t="s">
        <v>213</v>
      </c>
      <c r="H153" s="141">
        <v>126.59</v>
      </c>
      <c r="I153" s="142"/>
      <c r="J153" s="143">
        <f>ROUND(I153*H153,2)</f>
        <v>0</v>
      </c>
      <c r="K153" s="144"/>
      <c r="L153" s="32"/>
      <c r="M153" s="145" t="s">
        <v>1</v>
      </c>
      <c r="N153" s="146" t="s">
        <v>39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205</v>
      </c>
      <c r="AT153" s="149" t="s">
        <v>201</v>
      </c>
      <c r="AU153" s="149" t="s">
        <v>86</v>
      </c>
      <c r="AY153" s="17" t="s">
        <v>199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86</v>
      </c>
      <c r="BK153" s="150">
        <f>ROUND(I153*H153,2)</f>
        <v>0</v>
      </c>
      <c r="BL153" s="17" t="s">
        <v>205</v>
      </c>
      <c r="BM153" s="149" t="s">
        <v>4008</v>
      </c>
    </row>
    <row r="154" spans="2:65" s="12" customFormat="1" ht="12">
      <c r="B154" s="151"/>
      <c r="D154" s="152" t="s">
        <v>207</v>
      </c>
      <c r="E154" s="153" t="s">
        <v>1</v>
      </c>
      <c r="F154" s="154" t="s">
        <v>4009</v>
      </c>
      <c r="H154" s="155">
        <v>92.66</v>
      </c>
      <c r="I154" s="156"/>
      <c r="L154" s="151"/>
      <c r="M154" s="157"/>
      <c r="T154" s="158"/>
      <c r="AT154" s="153" t="s">
        <v>207</v>
      </c>
      <c r="AU154" s="153" t="s">
        <v>86</v>
      </c>
      <c r="AV154" s="12" t="s">
        <v>86</v>
      </c>
      <c r="AW154" s="12" t="s">
        <v>30</v>
      </c>
      <c r="AX154" s="12" t="s">
        <v>73</v>
      </c>
      <c r="AY154" s="153" t="s">
        <v>199</v>
      </c>
    </row>
    <row r="155" spans="2:65" s="14" customFormat="1" ht="12">
      <c r="B155" s="166"/>
      <c r="D155" s="152" t="s">
        <v>207</v>
      </c>
      <c r="E155" s="167" t="s">
        <v>1</v>
      </c>
      <c r="F155" s="168" t="s">
        <v>4010</v>
      </c>
      <c r="H155" s="169">
        <v>92.66</v>
      </c>
      <c r="I155" s="170"/>
      <c r="L155" s="166"/>
      <c r="M155" s="171"/>
      <c r="T155" s="172"/>
      <c r="AT155" s="167" t="s">
        <v>207</v>
      </c>
      <c r="AU155" s="167" t="s">
        <v>86</v>
      </c>
      <c r="AV155" s="14" t="s">
        <v>223</v>
      </c>
      <c r="AW155" s="14" t="s">
        <v>30</v>
      </c>
      <c r="AX155" s="14" t="s">
        <v>73</v>
      </c>
      <c r="AY155" s="167" t="s">
        <v>199</v>
      </c>
    </row>
    <row r="156" spans="2:65" s="12" customFormat="1" ht="12">
      <c r="B156" s="151"/>
      <c r="D156" s="152" t="s">
        <v>207</v>
      </c>
      <c r="E156" s="153" t="s">
        <v>1</v>
      </c>
      <c r="F156" s="154" t="s">
        <v>4011</v>
      </c>
      <c r="H156" s="155">
        <v>33.93</v>
      </c>
      <c r="I156" s="156"/>
      <c r="L156" s="151"/>
      <c r="M156" s="157"/>
      <c r="T156" s="158"/>
      <c r="AT156" s="153" t="s">
        <v>207</v>
      </c>
      <c r="AU156" s="153" t="s">
        <v>86</v>
      </c>
      <c r="AV156" s="12" t="s">
        <v>86</v>
      </c>
      <c r="AW156" s="12" t="s">
        <v>30</v>
      </c>
      <c r="AX156" s="12" t="s">
        <v>73</v>
      </c>
      <c r="AY156" s="153" t="s">
        <v>199</v>
      </c>
    </row>
    <row r="157" spans="2:65" s="14" customFormat="1" ht="12">
      <c r="B157" s="166"/>
      <c r="D157" s="152" t="s">
        <v>207</v>
      </c>
      <c r="E157" s="167" t="s">
        <v>1</v>
      </c>
      <c r="F157" s="168" t="s">
        <v>2975</v>
      </c>
      <c r="H157" s="169">
        <v>33.93</v>
      </c>
      <c r="I157" s="170"/>
      <c r="L157" s="166"/>
      <c r="M157" s="171"/>
      <c r="T157" s="172"/>
      <c r="AT157" s="167" t="s">
        <v>207</v>
      </c>
      <c r="AU157" s="167" t="s">
        <v>86</v>
      </c>
      <c r="AV157" s="14" t="s">
        <v>223</v>
      </c>
      <c r="AW157" s="14" t="s">
        <v>30</v>
      </c>
      <c r="AX157" s="14" t="s">
        <v>73</v>
      </c>
      <c r="AY157" s="167" t="s">
        <v>199</v>
      </c>
    </row>
    <row r="158" spans="2:65" s="13" customFormat="1" ht="12">
      <c r="B158" s="159"/>
      <c r="D158" s="152" t="s">
        <v>207</v>
      </c>
      <c r="E158" s="160" t="s">
        <v>1</v>
      </c>
      <c r="F158" s="161" t="s">
        <v>209</v>
      </c>
      <c r="H158" s="162">
        <v>126.59</v>
      </c>
      <c r="I158" s="163"/>
      <c r="L158" s="159"/>
      <c r="M158" s="164"/>
      <c r="T158" s="165"/>
      <c r="AT158" s="160" t="s">
        <v>207</v>
      </c>
      <c r="AU158" s="160" t="s">
        <v>86</v>
      </c>
      <c r="AV158" s="13" t="s">
        <v>205</v>
      </c>
      <c r="AW158" s="13" t="s">
        <v>30</v>
      </c>
      <c r="AX158" s="13" t="s">
        <v>80</v>
      </c>
      <c r="AY158" s="160" t="s">
        <v>199</v>
      </c>
    </row>
    <row r="159" spans="2:65" s="1" customFormat="1" ht="33" customHeight="1">
      <c r="B159" s="32"/>
      <c r="C159" s="137" t="s">
        <v>250</v>
      </c>
      <c r="D159" s="137" t="s">
        <v>201</v>
      </c>
      <c r="E159" s="138" t="s">
        <v>235</v>
      </c>
      <c r="F159" s="139" t="s">
        <v>236</v>
      </c>
      <c r="G159" s="140" t="s">
        <v>213</v>
      </c>
      <c r="H159" s="141">
        <v>58.73</v>
      </c>
      <c r="I159" s="142"/>
      <c r="J159" s="143">
        <f>ROUND(I159*H159,2)</f>
        <v>0</v>
      </c>
      <c r="K159" s="144"/>
      <c r="L159" s="32"/>
      <c r="M159" s="145" t="s">
        <v>1</v>
      </c>
      <c r="N159" s="146" t="s">
        <v>39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205</v>
      </c>
      <c r="AT159" s="149" t="s">
        <v>201</v>
      </c>
      <c r="AU159" s="149" t="s">
        <v>86</v>
      </c>
      <c r="AY159" s="17" t="s">
        <v>199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86</v>
      </c>
      <c r="BK159" s="150">
        <f>ROUND(I159*H159,2)</f>
        <v>0</v>
      </c>
      <c r="BL159" s="17" t="s">
        <v>205</v>
      </c>
      <c r="BM159" s="149" t="s">
        <v>4012</v>
      </c>
    </row>
    <row r="160" spans="2:65" s="12" customFormat="1" ht="12">
      <c r="B160" s="151"/>
      <c r="D160" s="152" t="s">
        <v>207</v>
      </c>
      <c r="E160" s="153" t="s">
        <v>1</v>
      </c>
      <c r="F160" s="154" t="s">
        <v>4013</v>
      </c>
      <c r="H160" s="155">
        <v>58.73</v>
      </c>
      <c r="I160" s="156"/>
      <c r="L160" s="151"/>
      <c r="M160" s="157"/>
      <c r="T160" s="158"/>
      <c r="AT160" s="153" t="s">
        <v>207</v>
      </c>
      <c r="AU160" s="153" t="s">
        <v>86</v>
      </c>
      <c r="AV160" s="12" t="s">
        <v>86</v>
      </c>
      <c r="AW160" s="12" t="s">
        <v>30</v>
      </c>
      <c r="AX160" s="12" t="s">
        <v>73</v>
      </c>
      <c r="AY160" s="153" t="s">
        <v>199</v>
      </c>
    </row>
    <row r="161" spans="2:65" s="13" customFormat="1" ht="12">
      <c r="B161" s="159"/>
      <c r="D161" s="152" t="s">
        <v>207</v>
      </c>
      <c r="E161" s="160" t="s">
        <v>1</v>
      </c>
      <c r="F161" s="161" t="s">
        <v>2978</v>
      </c>
      <c r="H161" s="162">
        <v>58.73</v>
      </c>
      <c r="I161" s="163"/>
      <c r="L161" s="159"/>
      <c r="M161" s="164"/>
      <c r="T161" s="165"/>
      <c r="AT161" s="160" t="s">
        <v>207</v>
      </c>
      <c r="AU161" s="160" t="s">
        <v>86</v>
      </c>
      <c r="AV161" s="13" t="s">
        <v>205</v>
      </c>
      <c r="AW161" s="13" t="s">
        <v>30</v>
      </c>
      <c r="AX161" s="13" t="s">
        <v>80</v>
      </c>
      <c r="AY161" s="160" t="s">
        <v>199</v>
      </c>
    </row>
    <row r="162" spans="2:65" s="1" customFormat="1" ht="38" customHeight="1">
      <c r="B162" s="32"/>
      <c r="C162" s="137" t="s">
        <v>255</v>
      </c>
      <c r="D162" s="137" t="s">
        <v>201</v>
      </c>
      <c r="E162" s="138" t="s">
        <v>240</v>
      </c>
      <c r="F162" s="139" t="s">
        <v>241</v>
      </c>
      <c r="G162" s="140" t="s">
        <v>213</v>
      </c>
      <c r="H162" s="141">
        <v>880.95</v>
      </c>
      <c r="I162" s="142"/>
      <c r="J162" s="143">
        <f>ROUND(I162*H162,2)</f>
        <v>0</v>
      </c>
      <c r="K162" s="144"/>
      <c r="L162" s="32"/>
      <c r="M162" s="145" t="s">
        <v>1</v>
      </c>
      <c r="N162" s="146" t="s">
        <v>39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205</v>
      </c>
      <c r="AT162" s="149" t="s">
        <v>201</v>
      </c>
      <c r="AU162" s="149" t="s">
        <v>86</v>
      </c>
      <c r="AY162" s="17" t="s">
        <v>199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86</v>
      </c>
      <c r="BK162" s="150">
        <f>ROUND(I162*H162,2)</f>
        <v>0</v>
      </c>
      <c r="BL162" s="17" t="s">
        <v>205</v>
      </c>
      <c r="BM162" s="149" t="s">
        <v>4014</v>
      </c>
    </row>
    <row r="163" spans="2:65" s="12" customFormat="1" ht="12">
      <c r="B163" s="151"/>
      <c r="D163" s="152" t="s">
        <v>207</v>
      </c>
      <c r="E163" s="153" t="s">
        <v>1</v>
      </c>
      <c r="F163" s="154" t="s">
        <v>4015</v>
      </c>
      <c r="H163" s="155">
        <v>880.95</v>
      </c>
      <c r="I163" s="156"/>
      <c r="L163" s="151"/>
      <c r="M163" s="157"/>
      <c r="T163" s="158"/>
      <c r="AT163" s="153" t="s">
        <v>207</v>
      </c>
      <c r="AU163" s="153" t="s">
        <v>86</v>
      </c>
      <c r="AV163" s="12" t="s">
        <v>86</v>
      </c>
      <c r="AW163" s="12" t="s">
        <v>30</v>
      </c>
      <c r="AX163" s="12" t="s">
        <v>73</v>
      </c>
      <c r="AY163" s="153" t="s">
        <v>199</v>
      </c>
    </row>
    <row r="164" spans="2:65" s="13" customFormat="1" ht="12">
      <c r="B164" s="159"/>
      <c r="D164" s="152" t="s">
        <v>207</v>
      </c>
      <c r="E164" s="160" t="s">
        <v>1</v>
      </c>
      <c r="F164" s="161" t="s">
        <v>209</v>
      </c>
      <c r="H164" s="162">
        <v>880.95</v>
      </c>
      <c r="I164" s="163"/>
      <c r="L164" s="159"/>
      <c r="M164" s="164"/>
      <c r="T164" s="165"/>
      <c r="AT164" s="160" t="s">
        <v>207</v>
      </c>
      <c r="AU164" s="160" t="s">
        <v>86</v>
      </c>
      <c r="AV164" s="13" t="s">
        <v>205</v>
      </c>
      <c r="AW164" s="13" t="s">
        <v>30</v>
      </c>
      <c r="AX164" s="13" t="s">
        <v>80</v>
      </c>
      <c r="AY164" s="160" t="s">
        <v>199</v>
      </c>
    </row>
    <row r="165" spans="2:65" s="1" customFormat="1" ht="33" customHeight="1">
      <c r="B165" s="32"/>
      <c r="C165" s="137" t="s">
        <v>261</v>
      </c>
      <c r="D165" s="137" t="s">
        <v>201</v>
      </c>
      <c r="E165" s="138" t="s">
        <v>245</v>
      </c>
      <c r="F165" s="139" t="s">
        <v>246</v>
      </c>
      <c r="G165" s="140" t="s">
        <v>247</v>
      </c>
      <c r="H165" s="141">
        <v>105.714</v>
      </c>
      <c r="I165" s="142"/>
      <c r="J165" s="143">
        <f>ROUND(I165*H165,2)</f>
        <v>0</v>
      </c>
      <c r="K165" s="144"/>
      <c r="L165" s="32"/>
      <c r="M165" s="145" t="s">
        <v>1</v>
      </c>
      <c r="N165" s="146" t="s">
        <v>39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205</v>
      </c>
      <c r="AT165" s="149" t="s">
        <v>201</v>
      </c>
      <c r="AU165" s="149" t="s">
        <v>86</v>
      </c>
      <c r="AY165" s="17" t="s">
        <v>199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86</v>
      </c>
      <c r="BK165" s="150">
        <f>ROUND(I165*H165,2)</f>
        <v>0</v>
      </c>
      <c r="BL165" s="17" t="s">
        <v>205</v>
      </c>
      <c r="BM165" s="149" t="s">
        <v>4016</v>
      </c>
    </row>
    <row r="166" spans="2:65" s="12" customFormat="1" ht="12">
      <c r="B166" s="151"/>
      <c r="D166" s="152" t="s">
        <v>207</v>
      </c>
      <c r="E166" s="153" t="s">
        <v>1</v>
      </c>
      <c r="F166" s="154" t="s">
        <v>4017</v>
      </c>
      <c r="H166" s="155">
        <v>105.714</v>
      </c>
      <c r="I166" s="156"/>
      <c r="L166" s="151"/>
      <c r="M166" s="157"/>
      <c r="T166" s="158"/>
      <c r="AT166" s="153" t="s">
        <v>207</v>
      </c>
      <c r="AU166" s="153" t="s">
        <v>86</v>
      </c>
      <c r="AV166" s="12" t="s">
        <v>86</v>
      </c>
      <c r="AW166" s="12" t="s">
        <v>30</v>
      </c>
      <c r="AX166" s="12" t="s">
        <v>73</v>
      </c>
      <c r="AY166" s="153" t="s">
        <v>199</v>
      </c>
    </row>
    <row r="167" spans="2:65" s="13" customFormat="1" ht="12">
      <c r="B167" s="159"/>
      <c r="D167" s="152" t="s">
        <v>207</v>
      </c>
      <c r="E167" s="160" t="s">
        <v>1</v>
      </c>
      <c r="F167" s="161" t="s">
        <v>209</v>
      </c>
      <c r="H167" s="162">
        <v>105.714</v>
      </c>
      <c r="I167" s="163"/>
      <c r="L167" s="159"/>
      <c r="M167" s="164"/>
      <c r="T167" s="165"/>
      <c r="AT167" s="160" t="s">
        <v>207</v>
      </c>
      <c r="AU167" s="160" t="s">
        <v>86</v>
      </c>
      <c r="AV167" s="13" t="s">
        <v>205</v>
      </c>
      <c r="AW167" s="13" t="s">
        <v>30</v>
      </c>
      <c r="AX167" s="13" t="s">
        <v>80</v>
      </c>
      <c r="AY167" s="160" t="s">
        <v>199</v>
      </c>
    </row>
    <row r="168" spans="2:65" s="1" customFormat="1" ht="24.25" customHeight="1">
      <c r="B168" s="32"/>
      <c r="C168" s="137" t="s">
        <v>269</v>
      </c>
      <c r="D168" s="137" t="s">
        <v>201</v>
      </c>
      <c r="E168" s="138" t="s">
        <v>251</v>
      </c>
      <c r="F168" s="139" t="s">
        <v>252</v>
      </c>
      <c r="G168" s="140" t="s">
        <v>213</v>
      </c>
      <c r="H168" s="141">
        <v>33.93</v>
      </c>
      <c r="I168" s="142"/>
      <c r="J168" s="143">
        <f>ROUND(I168*H168,2)</f>
        <v>0</v>
      </c>
      <c r="K168" s="144"/>
      <c r="L168" s="32"/>
      <c r="M168" s="145" t="s">
        <v>1</v>
      </c>
      <c r="N168" s="146" t="s">
        <v>39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205</v>
      </c>
      <c r="AT168" s="149" t="s">
        <v>201</v>
      </c>
      <c r="AU168" s="149" t="s">
        <v>86</v>
      </c>
      <c r="AY168" s="17" t="s">
        <v>199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86</v>
      </c>
      <c r="BK168" s="150">
        <f>ROUND(I168*H168,2)</f>
        <v>0</v>
      </c>
      <c r="BL168" s="17" t="s">
        <v>205</v>
      </c>
      <c r="BM168" s="149" t="s">
        <v>4018</v>
      </c>
    </row>
    <row r="169" spans="2:65" s="12" customFormat="1" ht="12">
      <c r="B169" s="151"/>
      <c r="D169" s="152" t="s">
        <v>207</v>
      </c>
      <c r="E169" s="153" t="s">
        <v>1</v>
      </c>
      <c r="F169" s="154" t="s">
        <v>4019</v>
      </c>
      <c r="H169" s="155">
        <v>18.48</v>
      </c>
      <c r="I169" s="156"/>
      <c r="L169" s="151"/>
      <c r="M169" s="157"/>
      <c r="T169" s="158"/>
      <c r="AT169" s="153" t="s">
        <v>207</v>
      </c>
      <c r="AU169" s="153" t="s">
        <v>86</v>
      </c>
      <c r="AV169" s="12" t="s">
        <v>86</v>
      </c>
      <c r="AW169" s="12" t="s">
        <v>30</v>
      </c>
      <c r="AX169" s="12" t="s">
        <v>73</v>
      </c>
      <c r="AY169" s="153" t="s">
        <v>199</v>
      </c>
    </row>
    <row r="170" spans="2:65" s="12" customFormat="1" ht="12">
      <c r="B170" s="151"/>
      <c r="D170" s="152" t="s">
        <v>207</v>
      </c>
      <c r="E170" s="153" t="s">
        <v>1</v>
      </c>
      <c r="F170" s="154" t="s">
        <v>4020</v>
      </c>
      <c r="H170" s="155">
        <v>-0.41099999999999998</v>
      </c>
      <c r="I170" s="156"/>
      <c r="L170" s="151"/>
      <c r="M170" s="157"/>
      <c r="T170" s="158"/>
      <c r="AT170" s="153" t="s">
        <v>207</v>
      </c>
      <c r="AU170" s="153" t="s">
        <v>86</v>
      </c>
      <c r="AV170" s="12" t="s">
        <v>86</v>
      </c>
      <c r="AW170" s="12" t="s">
        <v>30</v>
      </c>
      <c r="AX170" s="12" t="s">
        <v>73</v>
      </c>
      <c r="AY170" s="153" t="s">
        <v>199</v>
      </c>
    </row>
    <row r="171" spans="2:65" s="14" customFormat="1" ht="12">
      <c r="B171" s="166"/>
      <c r="D171" s="152" t="s">
        <v>207</v>
      </c>
      <c r="E171" s="167" t="s">
        <v>1</v>
      </c>
      <c r="F171" s="168" t="s">
        <v>3061</v>
      </c>
      <c r="H171" s="169">
        <v>18.068999999999999</v>
      </c>
      <c r="I171" s="170"/>
      <c r="L171" s="166"/>
      <c r="M171" s="171"/>
      <c r="T171" s="172"/>
      <c r="AT171" s="167" t="s">
        <v>207</v>
      </c>
      <c r="AU171" s="167" t="s">
        <v>86</v>
      </c>
      <c r="AV171" s="14" t="s">
        <v>223</v>
      </c>
      <c r="AW171" s="14" t="s">
        <v>30</v>
      </c>
      <c r="AX171" s="14" t="s">
        <v>73</v>
      </c>
      <c r="AY171" s="167" t="s">
        <v>199</v>
      </c>
    </row>
    <row r="172" spans="2:65" s="12" customFormat="1" ht="12">
      <c r="B172" s="151"/>
      <c r="D172" s="152" t="s">
        <v>207</v>
      </c>
      <c r="E172" s="153" t="s">
        <v>1</v>
      </c>
      <c r="F172" s="154" t="s">
        <v>4021</v>
      </c>
      <c r="H172" s="155">
        <v>6.16</v>
      </c>
      <c r="I172" s="156"/>
      <c r="L172" s="151"/>
      <c r="M172" s="157"/>
      <c r="T172" s="158"/>
      <c r="AT172" s="153" t="s">
        <v>207</v>
      </c>
      <c r="AU172" s="153" t="s">
        <v>86</v>
      </c>
      <c r="AV172" s="12" t="s">
        <v>86</v>
      </c>
      <c r="AW172" s="12" t="s">
        <v>30</v>
      </c>
      <c r="AX172" s="12" t="s">
        <v>73</v>
      </c>
      <c r="AY172" s="153" t="s">
        <v>199</v>
      </c>
    </row>
    <row r="173" spans="2:65" s="12" customFormat="1" ht="12">
      <c r="B173" s="151"/>
      <c r="D173" s="152" t="s">
        <v>207</v>
      </c>
      <c r="E173" s="153" t="s">
        <v>1</v>
      </c>
      <c r="F173" s="154" t="s">
        <v>4022</v>
      </c>
      <c r="H173" s="155">
        <v>-0.221</v>
      </c>
      <c r="I173" s="156"/>
      <c r="L173" s="151"/>
      <c r="M173" s="157"/>
      <c r="T173" s="158"/>
      <c r="AT173" s="153" t="s">
        <v>207</v>
      </c>
      <c r="AU173" s="153" t="s">
        <v>86</v>
      </c>
      <c r="AV173" s="12" t="s">
        <v>86</v>
      </c>
      <c r="AW173" s="12" t="s">
        <v>30</v>
      </c>
      <c r="AX173" s="12" t="s">
        <v>73</v>
      </c>
      <c r="AY173" s="153" t="s">
        <v>199</v>
      </c>
    </row>
    <row r="174" spans="2:65" s="14" customFormat="1" ht="12">
      <c r="B174" s="166"/>
      <c r="D174" s="152" t="s">
        <v>207</v>
      </c>
      <c r="E174" s="167" t="s">
        <v>1</v>
      </c>
      <c r="F174" s="168" t="s">
        <v>3946</v>
      </c>
      <c r="H174" s="169">
        <v>5.9390000000000001</v>
      </c>
      <c r="I174" s="170"/>
      <c r="L174" s="166"/>
      <c r="M174" s="171"/>
      <c r="T174" s="172"/>
      <c r="AT174" s="167" t="s">
        <v>207</v>
      </c>
      <c r="AU174" s="167" t="s">
        <v>86</v>
      </c>
      <c r="AV174" s="14" t="s">
        <v>223</v>
      </c>
      <c r="AW174" s="14" t="s">
        <v>30</v>
      </c>
      <c r="AX174" s="14" t="s">
        <v>73</v>
      </c>
      <c r="AY174" s="167" t="s">
        <v>199</v>
      </c>
    </row>
    <row r="175" spans="2:65" s="12" customFormat="1" ht="12">
      <c r="B175" s="151"/>
      <c r="D175" s="152" t="s">
        <v>207</v>
      </c>
      <c r="E175" s="153" t="s">
        <v>1</v>
      </c>
      <c r="F175" s="154" t="s">
        <v>3047</v>
      </c>
      <c r="H175" s="155">
        <v>7.26</v>
      </c>
      <c r="I175" s="156"/>
      <c r="L175" s="151"/>
      <c r="M175" s="157"/>
      <c r="T175" s="158"/>
      <c r="AT175" s="153" t="s">
        <v>207</v>
      </c>
      <c r="AU175" s="153" t="s">
        <v>86</v>
      </c>
      <c r="AV175" s="12" t="s">
        <v>86</v>
      </c>
      <c r="AW175" s="12" t="s">
        <v>30</v>
      </c>
      <c r="AX175" s="12" t="s">
        <v>73</v>
      </c>
      <c r="AY175" s="153" t="s">
        <v>199</v>
      </c>
    </row>
    <row r="176" spans="2:65" s="12" customFormat="1" ht="12">
      <c r="B176" s="151"/>
      <c r="D176" s="152" t="s">
        <v>207</v>
      </c>
      <c r="E176" s="153" t="s">
        <v>1</v>
      </c>
      <c r="F176" s="154" t="s">
        <v>3062</v>
      </c>
      <c r="H176" s="155">
        <v>-1.696</v>
      </c>
      <c r="I176" s="156"/>
      <c r="L176" s="151"/>
      <c r="M176" s="157"/>
      <c r="T176" s="158"/>
      <c r="AT176" s="153" t="s">
        <v>207</v>
      </c>
      <c r="AU176" s="153" t="s">
        <v>86</v>
      </c>
      <c r="AV176" s="12" t="s">
        <v>86</v>
      </c>
      <c r="AW176" s="12" t="s">
        <v>30</v>
      </c>
      <c r="AX176" s="12" t="s">
        <v>73</v>
      </c>
      <c r="AY176" s="153" t="s">
        <v>199</v>
      </c>
    </row>
    <row r="177" spans="2:65" s="12" customFormat="1" ht="12">
      <c r="B177" s="151"/>
      <c r="D177" s="152" t="s">
        <v>207</v>
      </c>
      <c r="E177" s="153" t="s">
        <v>1</v>
      </c>
      <c r="F177" s="154" t="s">
        <v>4023</v>
      </c>
      <c r="H177" s="155">
        <v>4.8600000000000003</v>
      </c>
      <c r="I177" s="156"/>
      <c r="L177" s="151"/>
      <c r="M177" s="157"/>
      <c r="T177" s="158"/>
      <c r="AT177" s="153" t="s">
        <v>207</v>
      </c>
      <c r="AU177" s="153" t="s">
        <v>86</v>
      </c>
      <c r="AV177" s="12" t="s">
        <v>86</v>
      </c>
      <c r="AW177" s="12" t="s">
        <v>30</v>
      </c>
      <c r="AX177" s="12" t="s">
        <v>73</v>
      </c>
      <c r="AY177" s="153" t="s">
        <v>199</v>
      </c>
    </row>
    <row r="178" spans="2:65" s="12" customFormat="1" ht="12">
      <c r="B178" s="151"/>
      <c r="D178" s="152" t="s">
        <v>207</v>
      </c>
      <c r="E178" s="153" t="s">
        <v>1</v>
      </c>
      <c r="F178" s="154" t="s">
        <v>4024</v>
      </c>
      <c r="H178" s="155">
        <v>-0.502</v>
      </c>
      <c r="I178" s="156"/>
      <c r="L178" s="151"/>
      <c r="M178" s="157"/>
      <c r="T178" s="158"/>
      <c r="AT178" s="153" t="s">
        <v>207</v>
      </c>
      <c r="AU178" s="153" t="s">
        <v>86</v>
      </c>
      <c r="AV178" s="12" t="s">
        <v>86</v>
      </c>
      <c r="AW178" s="12" t="s">
        <v>30</v>
      </c>
      <c r="AX178" s="12" t="s">
        <v>73</v>
      </c>
      <c r="AY178" s="153" t="s">
        <v>199</v>
      </c>
    </row>
    <row r="179" spans="2:65" s="14" customFormat="1" ht="12">
      <c r="B179" s="166"/>
      <c r="D179" s="152" t="s">
        <v>207</v>
      </c>
      <c r="E179" s="167" t="s">
        <v>1</v>
      </c>
      <c r="F179" s="168" t="s">
        <v>3064</v>
      </c>
      <c r="H179" s="169">
        <v>9.9219999999999988</v>
      </c>
      <c r="I179" s="170"/>
      <c r="L179" s="166"/>
      <c r="M179" s="171"/>
      <c r="T179" s="172"/>
      <c r="AT179" s="167" t="s">
        <v>207</v>
      </c>
      <c r="AU179" s="167" t="s">
        <v>86</v>
      </c>
      <c r="AV179" s="14" t="s">
        <v>223</v>
      </c>
      <c r="AW179" s="14" t="s">
        <v>30</v>
      </c>
      <c r="AX179" s="14" t="s">
        <v>73</v>
      </c>
      <c r="AY179" s="167" t="s">
        <v>199</v>
      </c>
    </row>
    <row r="180" spans="2:65" s="13" customFormat="1" ht="12">
      <c r="B180" s="159"/>
      <c r="D180" s="152" t="s">
        <v>207</v>
      </c>
      <c r="E180" s="160" t="s">
        <v>1</v>
      </c>
      <c r="F180" s="161" t="s">
        <v>209</v>
      </c>
      <c r="H180" s="162">
        <v>33.93</v>
      </c>
      <c r="I180" s="163"/>
      <c r="L180" s="159"/>
      <c r="M180" s="164"/>
      <c r="T180" s="165"/>
      <c r="AT180" s="160" t="s">
        <v>207</v>
      </c>
      <c r="AU180" s="160" t="s">
        <v>86</v>
      </c>
      <c r="AV180" s="13" t="s">
        <v>205</v>
      </c>
      <c r="AW180" s="13" t="s">
        <v>30</v>
      </c>
      <c r="AX180" s="13" t="s">
        <v>80</v>
      </c>
      <c r="AY180" s="160" t="s">
        <v>199</v>
      </c>
    </row>
    <row r="181" spans="2:65" s="1" customFormat="1" ht="24.25" customHeight="1">
      <c r="B181" s="32"/>
      <c r="C181" s="137" t="s">
        <v>8</v>
      </c>
      <c r="D181" s="137" t="s">
        <v>201</v>
      </c>
      <c r="E181" s="138" t="s">
        <v>3065</v>
      </c>
      <c r="F181" s="139" t="s">
        <v>3066</v>
      </c>
      <c r="G181" s="140" t="s">
        <v>213</v>
      </c>
      <c r="H181" s="141">
        <v>17.847999999999999</v>
      </c>
      <c r="I181" s="142"/>
      <c r="J181" s="143">
        <f>ROUND(I181*H181,2)</f>
        <v>0</v>
      </c>
      <c r="K181" s="144"/>
      <c r="L181" s="32"/>
      <c r="M181" s="145" t="s">
        <v>1</v>
      </c>
      <c r="N181" s="146" t="s">
        <v>39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205</v>
      </c>
      <c r="AT181" s="149" t="s">
        <v>201</v>
      </c>
      <c r="AU181" s="149" t="s">
        <v>86</v>
      </c>
      <c r="AY181" s="17" t="s">
        <v>199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86</v>
      </c>
      <c r="BK181" s="150">
        <f>ROUND(I181*H181,2)</f>
        <v>0</v>
      </c>
      <c r="BL181" s="17" t="s">
        <v>205</v>
      </c>
      <c r="BM181" s="149" t="s">
        <v>4025</v>
      </c>
    </row>
    <row r="182" spans="2:65" s="12" customFormat="1" ht="12">
      <c r="B182" s="151"/>
      <c r="D182" s="152" t="s">
        <v>207</v>
      </c>
      <c r="E182" s="153" t="s">
        <v>1</v>
      </c>
      <c r="F182" s="154" t="s">
        <v>4026</v>
      </c>
      <c r="H182" s="155">
        <v>13.86</v>
      </c>
      <c r="I182" s="156"/>
      <c r="L182" s="151"/>
      <c r="M182" s="157"/>
      <c r="T182" s="158"/>
      <c r="AT182" s="153" t="s">
        <v>207</v>
      </c>
      <c r="AU182" s="153" t="s">
        <v>86</v>
      </c>
      <c r="AV182" s="12" t="s">
        <v>86</v>
      </c>
      <c r="AW182" s="12" t="s">
        <v>30</v>
      </c>
      <c r="AX182" s="12" t="s">
        <v>73</v>
      </c>
      <c r="AY182" s="153" t="s">
        <v>199</v>
      </c>
    </row>
    <row r="183" spans="2:65" s="12" customFormat="1" ht="12">
      <c r="B183" s="151"/>
      <c r="D183" s="152" t="s">
        <v>207</v>
      </c>
      <c r="E183" s="153" t="s">
        <v>1</v>
      </c>
      <c r="F183" s="154" t="s">
        <v>4020</v>
      </c>
      <c r="H183" s="155">
        <v>-0.41099999999999998</v>
      </c>
      <c r="I183" s="156"/>
      <c r="L183" s="151"/>
      <c r="M183" s="157"/>
      <c r="T183" s="158"/>
      <c r="AT183" s="153" t="s">
        <v>207</v>
      </c>
      <c r="AU183" s="153" t="s">
        <v>86</v>
      </c>
      <c r="AV183" s="12" t="s">
        <v>86</v>
      </c>
      <c r="AW183" s="12" t="s">
        <v>30</v>
      </c>
      <c r="AX183" s="12" t="s">
        <v>73</v>
      </c>
      <c r="AY183" s="153" t="s">
        <v>199</v>
      </c>
    </row>
    <row r="184" spans="2:65" s="14" customFormat="1" ht="12">
      <c r="B184" s="166"/>
      <c r="D184" s="152" t="s">
        <v>207</v>
      </c>
      <c r="E184" s="167" t="s">
        <v>1</v>
      </c>
      <c r="F184" s="168" t="s">
        <v>3061</v>
      </c>
      <c r="H184" s="169">
        <v>13.449</v>
      </c>
      <c r="I184" s="170"/>
      <c r="L184" s="166"/>
      <c r="M184" s="171"/>
      <c r="T184" s="172"/>
      <c r="AT184" s="167" t="s">
        <v>207</v>
      </c>
      <c r="AU184" s="167" t="s">
        <v>86</v>
      </c>
      <c r="AV184" s="14" t="s">
        <v>223</v>
      </c>
      <c r="AW184" s="14" t="s">
        <v>30</v>
      </c>
      <c r="AX184" s="14" t="s">
        <v>73</v>
      </c>
      <c r="AY184" s="167" t="s">
        <v>199</v>
      </c>
    </row>
    <row r="185" spans="2:65" s="12" customFormat="1" ht="12">
      <c r="B185" s="151"/>
      <c r="D185" s="152" t="s">
        <v>207</v>
      </c>
      <c r="E185" s="153" t="s">
        <v>1</v>
      </c>
      <c r="F185" s="154" t="s">
        <v>4027</v>
      </c>
      <c r="H185" s="155">
        <v>4.62</v>
      </c>
      <c r="I185" s="156"/>
      <c r="L185" s="151"/>
      <c r="M185" s="157"/>
      <c r="T185" s="158"/>
      <c r="AT185" s="153" t="s">
        <v>207</v>
      </c>
      <c r="AU185" s="153" t="s">
        <v>86</v>
      </c>
      <c r="AV185" s="12" t="s">
        <v>86</v>
      </c>
      <c r="AW185" s="12" t="s">
        <v>30</v>
      </c>
      <c r="AX185" s="12" t="s">
        <v>73</v>
      </c>
      <c r="AY185" s="153" t="s">
        <v>199</v>
      </c>
    </row>
    <row r="186" spans="2:65" s="12" customFormat="1" ht="12">
      <c r="B186" s="151"/>
      <c r="D186" s="152" t="s">
        <v>207</v>
      </c>
      <c r="E186" s="153" t="s">
        <v>1</v>
      </c>
      <c r="F186" s="154" t="s">
        <v>4022</v>
      </c>
      <c r="H186" s="155">
        <v>-0.221</v>
      </c>
      <c r="I186" s="156"/>
      <c r="L186" s="151"/>
      <c r="M186" s="157"/>
      <c r="T186" s="158"/>
      <c r="AT186" s="153" t="s">
        <v>207</v>
      </c>
      <c r="AU186" s="153" t="s">
        <v>86</v>
      </c>
      <c r="AV186" s="12" t="s">
        <v>86</v>
      </c>
      <c r="AW186" s="12" t="s">
        <v>30</v>
      </c>
      <c r="AX186" s="12" t="s">
        <v>73</v>
      </c>
      <c r="AY186" s="153" t="s">
        <v>199</v>
      </c>
    </row>
    <row r="187" spans="2:65" s="14" customFormat="1" ht="12">
      <c r="B187" s="166"/>
      <c r="D187" s="152" t="s">
        <v>207</v>
      </c>
      <c r="E187" s="167" t="s">
        <v>1</v>
      </c>
      <c r="F187" s="168" t="s">
        <v>3946</v>
      </c>
      <c r="H187" s="169">
        <v>4.399</v>
      </c>
      <c r="I187" s="170"/>
      <c r="L187" s="166"/>
      <c r="M187" s="171"/>
      <c r="T187" s="172"/>
      <c r="AT187" s="167" t="s">
        <v>207</v>
      </c>
      <c r="AU187" s="167" t="s">
        <v>86</v>
      </c>
      <c r="AV187" s="14" t="s">
        <v>223</v>
      </c>
      <c r="AW187" s="14" t="s">
        <v>30</v>
      </c>
      <c r="AX187" s="14" t="s">
        <v>73</v>
      </c>
      <c r="AY187" s="167" t="s">
        <v>199</v>
      </c>
    </row>
    <row r="188" spans="2:65" s="13" customFormat="1" ht="12">
      <c r="B188" s="159"/>
      <c r="D188" s="152" t="s">
        <v>207</v>
      </c>
      <c r="E188" s="160" t="s">
        <v>1</v>
      </c>
      <c r="F188" s="161" t="s">
        <v>209</v>
      </c>
      <c r="H188" s="162">
        <v>17.847999999999999</v>
      </c>
      <c r="I188" s="163"/>
      <c r="L188" s="159"/>
      <c r="M188" s="164"/>
      <c r="T188" s="165"/>
      <c r="AT188" s="160" t="s">
        <v>207</v>
      </c>
      <c r="AU188" s="160" t="s">
        <v>86</v>
      </c>
      <c r="AV188" s="13" t="s">
        <v>205</v>
      </c>
      <c r="AW188" s="13" t="s">
        <v>30</v>
      </c>
      <c r="AX188" s="13" t="s">
        <v>80</v>
      </c>
      <c r="AY188" s="160" t="s">
        <v>199</v>
      </c>
    </row>
    <row r="189" spans="2:65" s="1" customFormat="1" ht="16.5" customHeight="1">
      <c r="B189" s="32"/>
      <c r="C189" s="173" t="s">
        <v>287</v>
      </c>
      <c r="D189" s="173" t="s">
        <v>288</v>
      </c>
      <c r="E189" s="174" t="s">
        <v>3069</v>
      </c>
      <c r="F189" s="175" t="s">
        <v>3070</v>
      </c>
      <c r="G189" s="176" t="s">
        <v>247</v>
      </c>
      <c r="H189" s="177">
        <v>32.125999999999998</v>
      </c>
      <c r="I189" s="178"/>
      <c r="J189" s="179">
        <f>ROUND(I189*H189,2)</f>
        <v>0</v>
      </c>
      <c r="K189" s="180"/>
      <c r="L189" s="181"/>
      <c r="M189" s="182" t="s">
        <v>1</v>
      </c>
      <c r="N189" s="183" t="s">
        <v>39</v>
      </c>
      <c r="P189" s="147">
        <f>O189*H189</f>
        <v>0</v>
      </c>
      <c r="Q189" s="147">
        <v>1</v>
      </c>
      <c r="R189" s="147">
        <f>Q189*H189</f>
        <v>32.125999999999998</v>
      </c>
      <c r="S189" s="147">
        <v>0</v>
      </c>
      <c r="T189" s="148">
        <f>S189*H189</f>
        <v>0</v>
      </c>
      <c r="AR189" s="149" t="s">
        <v>250</v>
      </c>
      <c r="AT189" s="149" t="s">
        <v>288</v>
      </c>
      <c r="AU189" s="149" t="s">
        <v>86</v>
      </c>
      <c r="AY189" s="17" t="s">
        <v>199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86</v>
      </c>
      <c r="BK189" s="150">
        <f>ROUND(I189*H189,2)</f>
        <v>0</v>
      </c>
      <c r="BL189" s="17" t="s">
        <v>205</v>
      </c>
      <c r="BM189" s="149" t="s">
        <v>4028</v>
      </c>
    </row>
    <row r="190" spans="2:65" s="12" customFormat="1" ht="12">
      <c r="B190" s="151"/>
      <c r="D190" s="152" t="s">
        <v>207</v>
      </c>
      <c r="E190" s="153" t="s">
        <v>1</v>
      </c>
      <c r="F190" s="154" t="s">
        <v>4029</v>
      </c>
      <c r="H190" s="155">
        <v>32.125999999999998</v>
      </c>
      <c r="I190" s="156"/>
      <c r="L190" s="151"/>
      <c r="M190" s="157"/>
      <c r="T190" s="158"/>
      <c r="AT190" s="153" t="s">
        <v>207</v>
      </c>
      <c r="AU190" s="153" t="s">
        <v>86</v>
      </c>
      <c r="AV190" s="12" t="s">
        <v>86</v>
      </c>
      <c r="AW190" s="12" t="s">
        <v>30</v>
      </c>
      <c r="AX190" s="12" t="s">
        <v>73</v>
      </c>
      <c r="AY190" s="153" t="s">
        <v>199</v>
      </c>
    </row>
    <row r="191" spans="2:65" s="13" customFormat="1" ht="12">
      <c r="B191" s="159"/>
      <c r="D191" s="152" t="s">
        <v>207</v>
      </c>
      <c r="E191" s="160" t="s">
        <v>1</v>
      </c>
      <c r="F191" s="161" t="s">
        <v>209</v>
      </c>
      <c r="H191" s="162">
        <v>32.125999999999998</v>
      </c>
      <c r="I191" s="163"/>
      <c r="L191" s="159"/>
      <c r="M191" s="164"/>
      <c r="T191" s="165"/>
      <c r="AT191" s="160" t="s">
        <v>207</v>
      </c>
      <c r="AU191" s="160" t="s">
        <v>86</v>
      </c>
      <c r="AV191" s="13" t="s">
        <v>205</v>
      </c>
      <c r="AW191" s="13" t="s">
        <v>30</v>
      </c>
      <c r="AX191" s="13" t="s">
        <v>80</v>
      </c>
      <c r="AY191" s="160" t="s">
        <v>199</v>
      </c>
    </row>
    <row r="192" spans="2:65" s="1" customFormat="1" ht="24.25" customHeight="1">
      <c r="B192" s="32"/>
      <c r="C192" s="137" t="s">
        <v>3014</v>
      </c>
      <c r="D192" s="137" t="s">
        <v>201</v>
      </c>
      <c r="E192" s="138" t="s">
        <v>2996</v>
      </c>
      <c r="F192" s="139" t="s">
        <v>2997</v>
      </c>
      <c r="G192" s="140" t="s">
        <v>213</v>
      </c>
      <c r="H192" s="141">
        <v>4.6520000000000001</v>
      </c>
      <c r="I192" s="142"/>
      <c r="J192" s="143">
        <f>ROUND(I192*H192,2)</f>
        <v>0</v>
      </c>
      <c r="K192" s="144"/>
      <c r="L192" s="32"/>
      <c r="M192" s="145" t="s">
        <v>1</v>
      </c>
      <c r="N192" s="146" t="s">
        <v>39</v>
      </c>
      <c r="P192" s="147">
        <f>O192*H192</f>
        <v>0</v>
      </c>
      <c r="Q192" s="147">
        <v>1.8907700000000001</v>
      </c>
      <c r="R192" s="147">
        <f>Q192*H192</f>
        <v>8.7958620400000012</v>
      </c>
      <c r="S192" s="147">
        <v>0</v>
      </c>
      <c r="T192" s="148">
        <f>S192*H192</f>
        <v>0</v>
      </c>
      <c r="AR192" s="149" t="s">
        <v>205</v>
      </c>
      <c r="AT192" s="149" t="s">
        <v>201</v>
      </c>
      <c r="AU192" s="149" t="s">
        <v>86</v>
      </c>
      <c r="AY192" s="17" t="s">
        <v>199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86</v>
      </c>
      <c r="BK192" s="150">
        <f>ROUND(I192*H192,2)</f>
        <v>0</v>
      </c>
      <c r="BL192" s="17" t="s">
        <v>205</v>
      </c>
      <c r="BM192" s="149" t="s">
        <v>4030</v>
      </c>
    </row>
    <row r="193" spans="2:65" s="12" customFormat="1" ht="12">
      <c r="B193" s="151"/>
      <c r="D193" s="152" t="s">
        <v>207</v>
      </c>
      <c r="E193" s="153" t="s">
        <v>1</v>
      </c>
      <c r="F193" s="154" t="s">
        <v>4031</v>
      </c>
      <c r="H193" s="155">
        <v>2.64</v>
      </c>
      <c r="I193" s="156"/>
      <c r="L193" s="151"/>
      <c r="M193" s="157"/>
      <c r="T193" s="158"/>
      <c r="AT193" s="153" t="s">
        <v>207</v>
      </c>
      <c r="AU193" s="153" t="s">
        <v>86</v>
      </c>
      <c r="AV193" s="12" t="s">
        <v>86</v>
      </c>
      <c r="AW193" s="12" t="s">
        <v>30</v>
      </c>
      <c r="AX193" s="12" t="s">
        <v>73</v>
      </c>
      <c r="AY193" s="153" t="s">
        <v>199</v>
      </c>
    </row>
    <row r="194" spans="2:65" s="14" customFormat="1" ht="12">
      <c r="B194" s="166"/>
      <c r="D194" s="152" t="s">
        <v>207</v>
      </c>
      <c r="E194" s="167" t="s">
        <v>1</v>
      </c>
      <c r="F194" s="168" t="s">
        <v>3061</v>
      </c>
      <c r="H194" s="169">
        <v>2.64</v>
      </c>
      <c r="I194" s="170"/>
      <c r="L194" s="166"/>
      <c r="M194" s="171"/>
      <c r="T194" s="172"/>
      <c r="AT194" s="167" t="s">
        <v>207</v>
      </c>
      <c r="AU194" s="167" t="s">
        <v>86</v>
      </c>
      <c r="AV194" s="14" t="s">
        <v>223</v>
      </c>
      <c r="AW194" s="14" t="s">
        <v>30</v>
      </c>
      <c r="AX194" s="14" t="s">
        <v>73</v>
      </c>
      <c r="AY194" s="167" t="s">
        <v>199</v>
      </c>
    </row>
    <row r="195" spans="2:65" s="12" customFormat="1" ht="12">
      <c r="B195" s="151"/>
      <c r="D195" s="152" t="s">
        <v>207</v>
      </c>
      <c r="E195" s="153" t="s">
        <v>1</v>
      </c>
      <c r="F195" s="154" t="s">
        <v>4032</v>
      </c>
      <c r="H195" s="155">
        <v>0.88</v>
      </c>
      <c r="I195" s="156"/>
      <c r="L195" s="151"/>
      <c r="M195" s="157"/>
      <c r="T195" s="158"/>
      <c r="AT195" s="153" t="s">
        <v>207</v>
      </c>
      <c r="AU195" s="153" t="s">
        <v>86</v>
      </c>
      <c r="AV195" s="12" t="s">
        <v>86</v>
      </c>
      <c r="AW195" s="12" t="s">
        <v>30</v>
      </c>
      <c r="AX195" s="12" t="s">
        <v>73</v>
      </c>
      <c r="AY195" s="153" t="s">
        <v>199</v>
      </c>
    </row>
    <row r="196" spans="2:65" s="14" customFormat="1" ht="12">
      <c r="B196" s="166"/>
      <c r="D196" s="152" t="s">
        <v>207</v>
      </c>
      <c r="E196" s="167" t="s">
        <v>1</v>
      </c>
      <c r="F196" s="168" t="s">
        <v>3946</v>
      </c>
      <c r="H196" s="169">
        <v>0.88</v>
      </c>
      <c r="I196" s="170"/>
      <c r="L196" s="166"/>
      <c r="M196" s="171"/>
      <c r="T196" s="172"/>
      <c r="AT196" s="167" t="s">
        <v>207</v>
      </c>
      <c r="AU196" s="167" t="s">
        <v>86</v>
      </c>
      <c r="AV196" s="14" t="s">
        <v>223</v>
      </c>
      <c r="AW196" s="14" t="s">
        <v>30</v>
      </c>
      <c r="AX196" s="14" t="s">
        <v>73</v>
      </c>
      <c r="AY196" s="167" t="s">
        <v>199</v>
      </c>
    </row>
    <row r="197" spans="2:65" s="12" customFormat="1" ht="12">
      <c r="B197" s="151"/>
      <c r="D197" s="152" t="s">
        <v>207</v>
      </c>
      <c r="E197" s="153" t="s">
        <v>1</v>
      </c>
      <c r="F197" s="154" t="s">
        <v>3075</v>
      </c>
      <c r="H197" s="155">
        <v>0.48399999999999999</v>
      </c>
      <c r="I197" s="156"/>
      <c r="L197" s="151"/>
      <c r="M197" s="157"/>
      <c r="T197" s="158"/>
      <c r="AT197" s="153" t="s">
        <v>207</v>
      </c>
      <c r="AU197" s="153" t="s">
        <v>86</v>
      </c>
      <c r="AV197" s="12" t="s">
        <v>86</v>
      </c>
      <c r="AW197" s="12" t="s">
        <v>30</v>
      </c>
      <c r="AX197" s="12" t="s">
        <v>73</v>
      </c>
      <c r="AY197" s="153" t="s">
        <v>199</v>
      </c>
    </row>
    <row r="198" spans="2:65" s="12" customFormat="1" ht="12">
      <c r="B198" s="151"/>
      <c r="D198" s="152" t="s">
        <v>207</v>
      </c>
      <c r="E198" s="153" t="s">
        <v>1</v>
      </c>
      <c r="F198" s="154" t="s">
        <v>4033</v>
      </c>
      <c r="H198" s="155">
        <v>0.64800000000000002</v>
      </c>
      <c r="I198" s="156"/>
      <c r="L198" s="151"/>
      <c r="M198" s="157"/>
      <c r="T198" s="158"/>
      <c r="AT198" s="153" t="s">
        <v>207</v>
      </c>
      <c r="AU198" s="153" t="s">
        <v>86</v>
      </c>
      <c r="AV198" s="12" t="s">
        <v>86</v>
      </c>
      <c r="AW198" s="12" t="s">
        <v>30</v>
      </c>
      <c r="AX198" s="12" t="s">
        <v>73</v>
      </c>
      <c r="AY198" s="153" t="s">
        <v>199</v>
      </c>
    </row>
    <row r="199" spans="2:65" s="14" customFormat="1" ht="12">
      <c r="B199" s="166"/>
      <c r="D199" s="152" t="s">
        <v>207</v>
      </c>
      <c r="E199" s="167" t="s">
        <v>1</v>
      </c>
      <c r="F199" s="168" t="s">
        <v>3064</v>
      </c>
      <c r="H199" s="169">
        <v>1.1320000000000001</v>
      </c>
      <c r="I199" s="170"/>
      <c r="L199" s="166"/>
      <c r="M199" s="171"/>
      <c r="T199" s="172"/>
      <c r="AT199" s="167" t="s">
        <v>207</v>
      </c>
      <c r="AU199" s="167" t="s">
        <v>86</v>
      </c>
      <c r="AV199" s="14" t="s">
        <v>223</v>
      </c>
      <c r="AW199" s="14" t="s">
        <v>30</v>
      </c>
      <c r="AX199" s="14" t="s">
        <v>73</v>
      </c>
      <c r="AY199" s="167" t="s">
        <v>199</v>
      </c>
    </row>
    <row r="200" spans="2:65" s="13" customFormat="1" ht="12">
      <c r="B200" s="159"/>
      <c r="D200" s="152" t="s">
        <v>207</v>
      </c>
      <c r="E200" s="160" t="s">
        <v>1</v>
      </c>
      <c r="F200" s="161" t="s">
        <v>209</v>
      </c>
      <c r="H200" s="162">
        <v>4.6519999999999992</v>
      </c>
      <c r="I200" s="163"/>
      <c r="L200" s="159"/>
      <c r="M200" s="164"/>
      <c r="T200" s="165"/>
      <c r="AT200" s="160" t="s">
        <v>207</v>
      </c>
      <c r="AU200" s="160" t="s">
        <v>86</v>
      </c>
      <c r="AV200" s="13" t="s">
        <v>205</v>
      </c>
      <c r="AW200" s="13" t="s">
        <v>30</v>
      </c>
      <c r="AX200" s="13" t="s">
        <v>80</v>
      </c>
      <c r="AY200" s="160" t="s">
        <v>199</v>
      </c>
    </row>
    <row r="201" spans="2:65" s="1" customFormat="1" ht="16.5" customHeight="1">
      <c r="B201" s="32"/>
      <c r="C201" s="137" t="s">
        <v>293</v>
      </c>
      <c r="D201" s="137" t="s">
        <v>201</v>
      </c>
      <c r="E201" s="138" t="s">
        <v>3001</v>
      </c>
      <c r="F201" s="139" t="s">
        <v>3002</v>
      </c>
      <c r="G201" s="140" t="s">
        <v>204</v>
      </c>
      <c r="H201" s="141">
        <v>46.52</v>
      </c>
      <c r="I201" s="142"/>
      <c r="J201" s="143">
        <f>ROUND(I201*H201,2)</f>
        <v>0</v>
      </c>
      <c r="K201" s="144"/>
      <c r="L201" s="32"/>
      <c r="M201" s="145" t="s">
        <v>1</v>
      </c>
      <c r="N201" s="146" t="s">
        <v>39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205</v>
      </c>
      <c r="AT201" s="149" t="s">
        <v>201</v>
      </c>
      <c r="AU201" s="149" t="s">
        <v>86</v>
      </c>
      <c r="AY201" s="17" t="s">
        <v>199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86</v>
      </c>
      <c r="BK201" s="150">
        <f>ROUND(I201*H201,2)</f>
        <v>0</v>
      </c>
      <c r="BL201" s="17" t="s">
        <v>205</v>
      </c>
      <c r="BM201" s="149" t="s">
        <v>4034</v>
      </c>
    </row>
    <row r="202" spans="2:65" s="12" customFormat="1" ht="12">
      <c r="B202" s="151"/>
      <c r="D202" s="152" t="s">
        <v>207</v>
      </c>
      <c r="E202" s="153" t="s">
        <v>1</v>
      </c>
      <c r="F202" s="154" t="s">
        <v>4035</v>
      </c>
      <c r="H202" s="155">
        <v>26.4</v>
      </c>
      <c r="I202" s="156"/>
      <c r="L202" s="151"/>
      <c r="M202" s="157"/>
      <c r="T202" s="158"/>
      <c r="AT202" s="153" t="s">
        <v>207</v>
      </c>
      <c r="AU202" s="153" t="s">
        <v>86</v>
      </c>
      <c r="AV202" s="12" t="s">
        <v>86</v>
      </c>
      <c r="AW202" s="12" t="s">
        <v>30</v>
      </c>
      <c r="AX202" s="12" t="s">
        <v>73</v>
      </c>
      <c r="AY202" s="153" t="s">
        <v>199</v>
      </c>
    </row>
    <row r="203" spans="2:65" s="14" customFormat="1" ht="12">
      <c r="B203" s="166"/>
      <c r="D203" s="152" t="s">
        <v>207</v>
      </c>
      <c r="E203" s="167" t="s">
        <v>1</v>
      </c>
      <c r="F203" s="168" t="s">
        <v>3061</v>
      </c>
      <c r="H203" s="169">
        <v>26.4</v>
      </c>
      <c r="I203" s="170"/>
      <c r="L203" s="166"/>
      <c r="M203" s="171"/>
      <c r="T203" s="172"/>
      <c r="AT203" s="167" t="s">
        <v>207</v>
      </c>
      <c r="AU203" s="167" t="s">
        <v>86</v>
      </c>
      <c r="AV203" s="14" t="s">
        <v>223</v>
      </c>
      <c r="AW203" s="14" t="s">
        <v>30</v>
      </c>
      <c r="AX203" s="14" t="s">
        <v>73</v>
      </c>
      <c r="AY203" s="167" t="s">
        <v>199</v>
      </c>
    </row>
    <row r="204" spans="2:65" s="12" customFormat="1" ht="12">
      <c r="B204" s="151"/>
      <c r="D204" s="152" t="s">
        <v>207</v>
      </c>
      <c r="E204" s="153" t="s">
        <v>1</v>
      </c>
      <c r="F204" s="154" t="s">
        <v>4036</v>
      </c>
      <c r="H204" s="155">
        <v>8.8000000000000007</v>
      </c>
      <c r="I204" s="156"/>
      <c r="L204" s="151"/>
      <c r="M204" s="157"/>
      <c r="T204" s="158"/>
      <c r="AT204" s="153" t="s">
        <v>207</v>
      </c>
      <c r="AU204" s="153" t="s">
        <v>86</v>
      </c>
      <c r="AV204" s="12" t="s">
        <v>86</v>
      </c>
      <c r="AW204" s="12" t="s">
        <v>30</v>
      </c>
      <c r="AX204" s="12" t="s">
        <v>73</v>
      </c>
      <c r="AY204" s="153" t="s">
        <v>199</v>
      </c>
    </row>
    <row r="205" spans="2:65" s="14" customFormat="1" ht="12">
      <c r="B205" s="166"/>
      <c r="D205" s="152" t="s">
        <v>207</v>
      </c>
      <c r="E205" s="167" t="s">
        <v>1</v>
      </c>
      <c r="F205" s="168" t="s">
        <v>3946</v>
      </c>
      <c r="H205" s="169">
        <v>8.8000000000000007</v>
      </c>
      <c r="I205" s="170"/>
      <c r="L205" s="166"/>
      <c r="M205" s="171"/>
      <c r="T205" s="172"/>
      <c r="AT205" s="167" t="s">
        <v>207</v>
      </c>
      <c r="AU205" s="167" t="s">
        <v>86</v>
      </c>
      <c r="AV205" s="14" t="s">
        <v>223</v>
      </c>
      <c r="AW205" s="14" t="s">
        <v>30</v>
      </c>
      <c r="AX205" s="14" t="s">
        <v>73</v>
      </c>
      <c r="AY205" s="167" t="s">
        <v>199</v>
      </c>
    </row>
    <row r="206" spans="2:65" s="12" customFormat="1" ht="12">
      <c r="B206" s="151"/>
      <c r="D206" s="152" t="s">
        <v>207</v>
      </c>
      <c r="E206" s="153" t="s">
        <v>1</v>
      </c>
      <c r="F206" s="154" t="s">
        <v>3079</v>
      </c>
      <c r="H206" s="155">
        <v>4.84</v>
      </c>
      <c r="I206" s="156"/>
      <c r="L206" s="151"/>
      <c r="M206" s="157"/>
      <c r="T206" s="158"/>
      <c r="AT206" s="153" t="s">
        <v>207</v>
      </c>
      <c r="AU206" s="153" t="s">
        <v>86</v>
      </c>
      <c r="AV206" s="12" t="s">
        <v>86</v>
      </c>
      <c r="AW206" s="12" t="s">
        <v>30</v>
      </c>
      <c r="AX206" s="12" t="s">
        <v>73</v>
      </c>
      <c r="AY206" s="153" t="s">
        <v>199</v>
      </c>
    </row>
    <row r="207" spans="2:65" s="12" customFormat="1" ht="12">
      <c r="B207" s="151"/>
      <c r="D207" s="152" t="s">
        <v>207</v>
      </c>
      <c r="E207" s="153" t="s">
        <v>1</v>
      </c>
      <c r="F207" s="154" t="s">
        <v>4037</v>
      </c>
      <c r="H207" s="155">
        <v>6.48</v>
      </c>
      <c r="I207" s="156"/>
      <c r="L207" s="151"/>
      <c r="M207" s="157"/>
      <c r="T207" s="158"/>
      <c r="AT207" s="153" t="s">
        <v>207</v>
      </c>
      <c r="AU207" s="153" t="s">
        <v>86</v>
      </c>
      <c r="AV207" s="12" t="s">
        <v>86</v>
      </c>
      <c r="AW207" s="12" t="s">
        <v>30</v>
      </c>
      <c r="AX207" s="12" t="s">
        <v>73</v>
      </c>
      <c r="AY207" s="153" t="s">
        <v>199</v>
      </c>
    </row>
    <row r="208" spans="2:65" s="14" customFormat="1" ht="12">
      <c r="B208" s="166"/>
      <c r="D208" s="152" t="s">
        <v>207</v>
      </c>
      <c r="E208" s="167" t="s">
        <v>1</v>
      </c>
      <c r="F208" s="168" t="s">
        <v>3064</v>
      </c>
      <c r="H208" s="169">
        <v>11.32</v>
      </c>
      <c r="I208" s="170"/>
      <c r="L208" s="166"/>
      <c r="M208" s="171"/>
      <c r="T208" s="172"/>
      <c r="AT208" s="167" t="s">
        <v>207</v>
      </c>
      <c r="AU208" s="167" t="s">
        <v>86</v>
      </c>
      <c r="AV208" s="14" t="s">
        <v>223</v>
      </c>
      <c r="AW208" s="14" t="s">
        <v>30</v>
      </c>
      <c r="AX208" s="14" t="s">
        <v>73</v>
      </c>
      <c r="AY208" s="167" t="s">
        <v>199</v>
      </c>
    </row>
    <row r="209" spans="2:65" s="13" customFormat="1" ht="12">
      <c r="B209" s="159"/>
      <c r="D209" s="152" t="s">
        <v>207</v>
      </c>
      <c r="E209" s="160" t="s">
        <v>1</v>
      </c>
      <c r="F209" s="161" t="s">
        <v>209</v>
      </c>
      <c r="H209" s="162">
        <v>46.52000000000001</v>
      </c>
      <c r="I209" s="163"/>
      <c r="L209" s="159"/>
      <c r="M209" s="164"/>
      <c r="T209" s="165"/>
      <c r="AT209" s="160" t="s">
        <v>207</v>
      </c>
      <c r="AU209" s="160" t="s">
        <v>86</v>
      </c>
      <c r="AV209" s="13" t="s">
        <v>205</v>
      </c>
      <c r="AW209" s="13" t="s">
        <v>30</v>
      </c>
      <c r="AX209" s="13" t="s">
        <v>80</v>
      </c>
      <c r="AY209" s="160" t="s">
        <v>199</v>
      </c>
    </row>
    <row r="210" spans="2:65" s="11" customFormat="1" ht="23" customHeight="1">
      <c r="B210" s="125"/>
      <c r="D210" s="126" t="s">
        <v>72</v>
      </c>
      <c r="E210" s="135" t="s">
        <v>234</v>
      </c>
      <c r="F210" s="135" t="s">
        <v>570</v>
      </c>
      <c r="I210" s="128"/>
      <c r="J210" s="136">
        <f>BK210</f>
        <v>0</v>
      </c>
      <c r="L210" s="125"/>
      <c r="M210" s="130"/>
      <c r="P210" s="131">
        <f>SUM(P211:P219)</f>
        <v>0</v>
      </c>
      <c r="R210" s="131">
        <f>SUM(R211:R219)</f>
        <v>9.3844799999999999</v>
      </c>
      <c r="T210" s="132">
        <f>SUM(T211:T219)</f>
        <v>0</v>
      </c>
      <c r="AR210" s="126" t="s">
        <v>80</v>
      </c>
      <c r="AT210" s="133" t="s">
        <v>72</v>
      </c>
      <c r="AU210" s="133" t="s">
        <v>80</v>
      </c>
      <c r="AY210" s="126" t="s">
        <v>199</v>
      </c>
      <c r="BK210" s="134">
        <f>SUM(BK211:BK219)</f>
        <v>0</v>
      </c>
    </row>
    <row r="211" spans="2:65" s="1" customFormat="1" ht="24.25" customHeight="1">
      <c r="B211" s="32"/>
      <c r="C211" s="137" t="s">
        <v>298</v>
      </c>
      <c r="D211" s="137" t="s">
        <v>201</v>
      </c>
      <c r="E211" s="138" t="s">
        <v>4038</v>
      </c>
      <c r="F211" s="139" t="s">
        <v>4039</v>
      </c>
      <c r="G211" s="140" t="s">
        <v>204</v>
      </c>
      <c r="H211" s="141">
        <v>10.5</v>
      </c>
      <c r="I211" s="142"/>
      <c r="J211" s="143">
        <f>ROUND(I211*H211,2)</f>
        <v>0</v>
      </c>
      <c r="K211" s="144"/>
      <c r="L211" s="32"/>
      <c r="M211" s="145" t="s">
        <v>1</v>
      </c>
      <c r="N211" s="146" t="s">
        <v>39</v>
      </c>
      <c r="P211" s="147">
        <f>O211*H211</f>
        <v>0</v>
      </c>
      <c r="Q211" s="147">
        <v>0.34499999999999997</v>
      </c>
      <c r="R211" s="147">
        <f>Q211*H211</f>
        <v>3.6224999999999996</v>
      </c>
      <c r="S211" s="147">
        <v>0</v>
      </c>
      <c r="T211" s="148">
        <f>S211*H211</f>
        <v>0</v>
      </c>
      <c r="AR211" s="149" t="s">
        <v>205</v>
      </c>
      <c r="AT211" s="149" t="s">
        <v>201</v>
      </c>
      <c r="AU211" s="149" t="s">
        <v>86</v>
      </c>
      <c r="AY211" s="17" t="s">
        <v>199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86</v>
      </c>
      <c r="BK211" s="150">
        <f>ROUND(I211*H211,2)</f>
        <v>0</v>
      </c>
      <c r="BL211" s="17" t="s">
        <v>205</v>
      </c>
      <c r="BM211" s="149" t="s">
        <v>4040</v>
      </c>
    </row>
    <row r="212" spans="2:65" s="12" customFormat="1" ht="12">
      <c r="B212" s="151"/>
      <c r="D212" s="152" t="s">
        <v>207</v>
      </c>
      <c r="E212" s="153" t="s">
        <v>1</v>
      </c>
      <c r="F212" s="154" t="s">
        <v>3989</v>
      </c>
      <c r="H212" s="155">
        <v>10.5</v>
      </c>
      <c r="I212" s="156"/>
      <c r="L212" s="151"/>
      <c r="M212" s="157"/>
      <c r="T212" s="158"/>
      <c r="AT212" s="153" t="s">
        <v>207</v>
      </c>
      <c r="AU212" s="153" t="s">
        <v>86</v>
      </c>
      <c r="AV212" s="12" t="s">
        <v>86</v>
      </c>
      <c r="AW212" s="12" t="s">
        <v>30</v>
      </c>
      <c r="AX212" s="12" t="s">
        <v>73</v>
      </c>
      <c r="AY212" s="153" t="s">
        <v>199</v>
      </c>
    </row>
    <row r="213" spans="2:65" s="13" customFormat="1" ht="12">
      <c r="B213" s="159"/>
      <c r="D213" s="152" t="s">
        <v>207</v>
      </c>
      <c r="E213" s="160" t="s">
        <v>1</v>
      </c>
      <c r="F213" s="161" t="s">
        <v>209</v>
      </c>
      <c r="H213" s="162">
        <v>10.5</v>
      </c>
      <c r="I213" s="163"/>
      <c r="L213" s="159"/>
      <c r="M213" s="164"/>
      <c r="T213" s="165"/>
      <c r="AT213" s="160" t="s">
        <v>207</v>
      </c>
      <c r="AU213" s="160" t="s">
        <v>86</v>
      </c>
      <c r="AV213" s="13" t="s">
        <v>205</v>
      </c>
      <c r="AW213" s="13" t="s">
        <v>30</v>
      </c>
      <c r="AX213" s="13" t="s">
        <v>80</v>
      </c>
      <c r="AY213" s="160" t="s">
        <v>199</v>
      </c>
    </row>
    <row r="214" spans="2:65" s="1" customFormat="1" ht="38" customHeight="1">
      <c r="B214" s="32"/>
      <c r="C214" s="137" t="s">
        <v>302</v>
      </c>
      <c r="D214" s="137" t="s">
        <v>201</v>
      </c>
      <c r="E214" s="138" t="s">
        <v>4041</v>
      </c>
      <c r="F214" s="139" t="s">
        <v>4042</v>
      </c>
      <c r="G214" s="140" t="s">
        <v>204</v>
      </c>
      <c r="H214" s="141">
        <v>10.5</v>
      </c>
      <c r="I214" s="142"/>
      <c r="J214" s="143">
        <f>ROUND(I214*H214,2)</f>
        <v>0</v>
      </c>
      <c r="K214" s="144"/>
      <c r="L214" s="32"/>
      <c r="M214" s="145" t="s">
        <v>1</v>
      </c>
      <c r="N214" s="146" t="s">
        <v>39</v>
      </c>
      <c r="P214" s="147">
        <f>O214*H214</f>
        <v>0</v>
      </c>
      <c r="Q214" s="147">
        <v>0.28499999999999998</v>
      </c>
      <c r="R214" s="147">
        <f>Q214*H214</f>
        <v>2.9924999999999997</v>
      </c>
      <c r="S214" s="147">
        <v>0</v>
      </c>
      <c r="T214" s="148">
        <f>S214*H214</f>
        <v>0</v>
      </c>
      <c r="AR214" s="149" t="s">
        <v>205</v>
      </c>
      <c r="AT214" s="149" t="s">
        <v>201</v>
      </c>
      <c r="AU214" s="149" t="s">
        <v>86</v>
      </c>
      <c r="AY214" s="17" t="s">
        <v>199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86</v>
      </c>
      <c r="BK214" s="150">
        <f>ROUND(I214*H214,2)</f>
        <v>0</v>
      </c>
      <c r="BL214" s="17" t="s">
        <v>205</v>
      </c>
      <c r="BM214" s="149" t="s">
        <v>4043</v>
      </c>
    </row>
    <row r="215" spans="2:65" s="12" customFormat="1" ht="12">
      <c r="B215" s="151"/>
      <c r="D215" s="152" t="s">
        <v>207</v>
      </c>
      <c r="E215" s="153" t="s">
        <v>1</v>
      </c>
      <c r="F215" s="154" t="s">
        <v>3989</v>
      </c>
      <c r="H215" s="155">
        <v>10.5</v>
      </c>
      <c r="I215" s="156"/>
      <c r="L215" s="151"/>
      <c r="M215" s="157"/>
      <c r="T215" s="158"/>
      <c r="AT215" s="153" t="s">
        <v>207</v>
      </c>
      <c r="AU215" s="153" t="s">
        <v>86</v>
      </c>
      <c r="AV215" s="12" t="s">
        <v>86</v>
      </c>
      <c r="AW215" s="12" t="s">
        <v>30</v>
      </c>
      <c r="AX215" s="12" t="s">
        <v>73</v>
      </c>
      <c r="AY215" s="153" t="s">
        <v>199</v>
      </c>
    </row>
    <row r="216" spans="2:65" s="13" customFormat="1" ht="12">
      <c r="B216" s="159"/>
      <c r="D216" s="152" t="s">
        <v>207</v>
      </c>
      <c r="E216" s="160" t="s">
        <v>1</v>
      </c>
      <c r="F216" s="161" t="s">
        <v>209</v>
      </c>
      <c r="H216" s="162">
        <v>10.5</v>
      </c>
      <c r="I216" s="163"/>
      <c r="L216" s="159"/>
      <c r="M216" s="164"/>
      <c r="T216" s="165"/>
      <c r="AT216" s="160" t="s">
        <v>207</v>
      </c>
      <c r="AU216" s="160" t="s">
        <v>86</v>
      </c>
      <c r="AV216" s="13" t="s">
        <v>205</v>
      </c>
      <c r="AW216" s="13" t="s">
        <v>30</v>
      </c>
      <c r="AX216" s="13" t="s">
        <v>80</v>
      </c>
      <c r="AY216" s="160" t="s">
        <v>199</v>
      </c>
    </row>
    <row r="217" spans="2:65" s="1" customFormat="1" ht="38" customHeight="1">
      <c r="B217" s="32"/>
      <c r="C217" s="137" t="s">
        <v>307</v>
      </c>
      <c r="D217" s="137" t="s">
        <v>201</v>
      </c>
      <c r="E217" s="138" t="s">
        <v>4044</v>
      </c>
      <c r="F217" s="139" t="s">
        <v>4045</v>
      </c>
      <c r="G217" s="140" t="s">
        <v>204</v>
      </c>
      <c r="H217" s="141">
        <v>10.5</v>
      </c>
      <c r="I217" s="142"/>
      <c r="J217" s="143">
        <f>ROUND(I217*H217,2)</f>
        <v>0</v>
      </c>
      <c r="K217" s="144"/>
      <c r="L217" s="32"/>
      <c r="M217" s="145" t="s">
        <v>1</v>
      </c>
      <c r="N217" s="146" t="s">
        <v>39</v>
      </c>
      <c r="P217" s="147">
        <f>O217*H217</f>
        <v>0</v>
      </c>
      <c r="Q217" s="147">
        <v>0.26375999999999999</v>
      </c>
      <c r="R217" s="147">
        <f>Q217*H217</f>
        <v>2.7694799999999997</v>
      </c>
      <c r="S217" s="147">
        <v>0</v>
      </c>
      <c r="T217" s="148">
        <f>S217*H217</f>
        <v>0</v>
      </c>
      <c r="AR217" s="149" t="s">
        <v>205</v>
      </c>
      <c r="AT217" s="149" t="s">
        <v>201</v>
      </c>
      <c r="AU217" s="149" t="s">
        <v>86</v>
      </c>
      <c r="AY217" s="17" t="s">
        <v>199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86</v>
      </c>
      <c r="BK217" s="150">
        <f>ROUND(I217*H217,2)</f>
        <v>0</v>
      </c>
      <c r="BL217" s="17" t="s">
        <v>205</v>
      </c>
      <c r="BM217" s="149" t="s">
        <v>4046</v>
      </c>
    </row>
    <row r="218" spans="2:65" s="12" customFormat="1" ht="12">
      <c r="B218" s="151"/>
      <c r="D218" s="152" t="s">
        <v>207</v>
      </c>
      <c r="E218" s="153" t="s">
        <v>1</v>
      </c>
      <c r="F218" s="154" t="s">
        <v>3989</v>
      </c>
      <c r="H218" s="155">
        <v>10.5</v>
      </c>
      <c r="I218" s="156"/>
      <c r="L218" s="151"/>
      <c r="M218" s="157"/>
      <c r="T218" s="158"/>
      <c r="AT218" s="153" t="s">
        <v>207</v>
      </c>
      <c r="AU218" s="153" t="s">
        <v>86</v>
      </c>
      <c r="AV218" s="12" t="s">
        <v>86</v>
      </c>
      <c r="AW218" s="12" t="s">
        <v>30</v>
      </c>
      <c r="AX218" s="12" t="s">
        <v>73</v>
      </c>
      <c r="AY218" s="153" t="s">
        <v>199</v>
      </c>
    </row>
    <row r="219" spans="2:65" s="13" customFormat="1" ht="12">
      <c r="B219" s="159"/>
      <c r="D219" s="152" t="s">
        <v>207</v>
      </c>
      <c r="E219" s="160" t="s">
        <v>1</v>
      </c>
      <c r="F219" s="161" t="s">
        <v>209</v>
      </c>
      <c r="H219" s="162">
        <v>10.5</v>
      </c>
      <c r="I219" s="163"/>
      <c r="L219" s="159"/>
      <c r="M219" s="164"/>
      <c r="T219" s="165"/>
      <c r="AT219" s="160" t="s">
        <v>207</v>
      </c>
      <c r="AU219" s="160" t="s">
        <v>86</v>
      </c>
      <c r="AV219" s="13" t="s">
        <v>205</v>
      </c>
      <c r="AW219" s="13" t="s">
        <v>30</v>
      </c>
      <c r="AX219" s="13" t="s">
        <v>80</v>
      </c>
      <c r="AY219" s="160" t="s">
        <v>199</v>
      </c>
    </row>
    <row r="220" spans="2:65" s="11" customFormat="1" ht="23" customHeight="1">
      <c r="B220" s="125"/>
      <c r="D220" s="126" t="s">
        <v>72</v>
      </c>
      <c r="E220" s="135" t="s">
        <v>250</v>
      </c>
      <c r="F220" s="135" t="s">
        <v>892</v>
      </c>
      <c r="I220" s="128"/>
      <c r="J220" s="136">
        <f>BK220</f>
        <v>0</v>
      </c>
      <c r="L220" s="125"/>
      <c r="M220" s="130"/>
      <c r="P220" s="131">
        <f>SUM(P221:P246)</f>
        <v>0</v>
      </c>
      <c r="R220" s="131">
        <f>SUM(R221:R246)</f>
        <v>1.4542857000000002</v>
      </c>
      <c r="T220" s="132">
        <f>SUM(T221:T246)</f>
        <v>0</v>
      </c>
      <c r="AR220" s="126" t="s">
        <v>80</v>
      </c>
      <c r="AT220" s="133" t="s">
        <v>72</v>
      </c>
      <c r="AU220" s="133" t="s">
        <v>80</v>
      </c>
      <c r="AY220" s="126" t="s">
        <v>199</v>
      </c>
      <c r="BK220" s="134">
        <f>SUM(BK221:BK246)</f>
        <v>0</v>
      </c>
    </row>
    <row r="221" spans="2:65" s="1" customFormat="1" ht="24.25" customHeight="1">
      <c r="B221" s="32"/>
      <c r="C221" s="137" t="s">
        <v>313</v>
      </c>
      <c r="D221" s="137" t="s">
        <v>201</v>
      </c>
      <c r="E221" s="138" t="s">
        <v>3089</v>
      </c>
      <c r="F221" s="139" t="s">
        <v>4047</v>
      </c>
      <c r="G221" s="140" t="s">
        <v>264</v>
      </c>
      <c r="H221" s="141">
        <v>40.46</v>
      </c>
      <c r="I221" s="142"/>
      <c r="J221" s="143">
        <f>ROUND(I221*H221,2)</f>
        <v>0</v>
      </c>
      <c r="K221" s="144"/>
      <c r="L221" s="32"/>
      <c r="M221" s="145" t="s">
        <v>1</v>
      </c>
      <c r="N221" s="146" t="s">
        <v>39</v>
      </c>
      <c r="P221" s="147">
        <f>O221*H221</f>
        <v>0</v>
      </c>
      <c r="Q221" s="147">
        <v>1.0000000000000001E-5</v>
      </c>
      <c r="R221" s="147">
        <f>Q221*H221</f>
        <v>4.0460000000000002E-4</v>
      </c>
      <c r="S221" s="147">
        <v>0</v>
      </c>
      <c r="T221" s="148">
        <f>S221*H221</f>
        <v>0</v>
      </c>
      <c r="AR221" s="149" t="s">
        <v>205</v>
      </c>
      <c r="AT221" s="149" t="s">
        <v>201</v>
      </c>
      <c r="AU221" s="149" t="s">
        <v>86</v>
      </c>
      <c r="AY221" s="17" t="s">
        <v>199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86</v>
      </c>
      <c r="BK221" s="150">
        <f>ROUND(I221*H221,2)</f>
        <v>0</v>
      </c>
      <c r="BL221" s="17" t="s">
        <v>205</v>
      </c>
      <c r="BM221" s="149" t="s">
        <v>4048</v>
      </c>
    </row>
    <row r="222" spans="2:65" s="12" customFormat="1" ht="12">
      <c r="B222" s="151"/>
      <c r="D222" s="152" t="s">
        <v>207</v>
      </c>
      <c r="E222" s="153" t="s">
        <v>1</v>
      </c>
      <c r="F222" s="154" t="s">
        <v>4049</v>
      </c>
      <c r="H222" s="155">
        <v>40.46</v>
      </c>
      <c r="I222" s="156"/>
      <c r="L222" s="151"/>
      <c r="M222" s="157"/>
      <c r="T222" s="158"/>
      <c r="AT222" s="153" t="s">
        <v>207</v>
      </c>
      <c r="AU222" s="153" t="s">
        <v>86</v>
      </c>
      <c r="AV222" s="12" t="s">
        <v>86</v>
      </c>
      <c r="AW222" s="12" t="s">
        <v>30</v>
      </c>
      <c r="AX222" s="12" t="s">
        <v>73</v>
      </c>
      <c r="AY222" s="153" t="s">
        <v>199</v>
      </c>
    </row>
    <row r="223" spans="2:65" s="13" customFormat="1" ht="12">
      <c r="B223" s="159"/>
      <c r="D223" s="152" t="s">
        <v>207</v>
      </c>
      <c r="E223" s="160" t="s">
        <v>1</v>
      </c>
      <c r="F223" s="161" t="s">
        <v>4050</v>
      </c>
      <c r="H223" s="162">
        <v>40.46</v>
      </c>
      <c r="I223" s="163"/>
      <c r="L223" s="159"/>
      <c r="M223" s="164"/>
      <c r="T223" s="165"/>
      <c r="AT223" s="160" t="s">
        <v>207</v>
      </c>
      <c r="AU223" s="160" t="s">
        <v>86</v>
      </c>
      <c r="AV223" s="13" t="s">
        <v>205</v>
      </c>
      <c r="AW223" s="13" t="s">
        <v>30</v>
      </c>
      <c r="AX223" s="13" t="s">
        <v>80</v>
      </c>
      <c r="AY223" s="160" t="s">
        <v>199</v>
      </c>
    </row>
    <row r="224" spans="2:65" s="1" customFormat="1" ht="24.25" customHeight="1">
      <c r="B224" s="32"/>
      <c r="C224" s="173" t="s">
        <v>319</v>
      </c>
      <c r="D224" s="173" t="s">
        <v>288</v>
      </c>
      <c r="E224" s="174" t="s">
        <v>4051</v>
      </c>
      <c r="F224" s="175" t="s">
        <v>4052</v>
      </c>
      <c r="G224" s="176" t="s">
        <v>264</v>
      </c>
      <c r="H224" s="177">
        <v>41.067</v>
      </c>
      <c r="I224" s="178"/>
      <c r="J224" s="179">
        <f>ROUND(I224*H224,2)</f>
        <v>0</v>
      </c>
      <c r="K224" s="180"/>
      <c r="L224" s="181"/>
      <c r="M224" s="182" t="s">
        <v>1</v>
      </c>
      <c r="N224" s="183" t="s">
        <v>39</v>
      </c>
      <c r="P224" s="147">
        <f>O224*H224</f>
        <v>0</v>
      </c>
      <c r="Q224" s="147">
        <v>5.4999999999999997E-3</v>
      </c>
      <c r="R224" s="147">
        <f>Q224*H224</f>
        <v>0.2258685</v>
      </c>
      <c r="S224" s="147">
        <v>0</v>
      </c>
      <c r="T224" s="148">
        <f>S224*H224</f>
        <v>0</v>
      </c>
      <c r="AR224" s="149" t="s">
        <v>250</v>
      </c>
      <c r="AT224" s="149" t="s">
        <v>288</v>
      </c>
      <c r="AU224" s="149" t="s">
        <v>86</v>
      </c>
      <c r="AY224" s="17" t="s">
        <v>199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86</v>
      </c>
      <c r="BK224" s="150">
        <f>ROUND(I224*H224,2)</f>
        <v>0</v>
      </c>
      <c r="BL224" s="17" t="s">
        <v>205</v>
      </c>
      <c r="BM224" s="149" t="s">
        <v>4053</v>
      </c>
    </row>
    <row r="225" spans="2:65" s="12" customFormat="1" ht="12">
      <c r="B225" s="151"/>
      <c r="D225" s="152" t="s">
        <v>207</v>
      </c>
      <c r="E225" s="153" t="s">
        <v>1</v>
      </c>
      <c r="F225" s="154" t="s">
        <v>4054</v>
      </c>
      <c r="H225" s="155">
        <v>41.067</v>
      </c>
      <c r="I225" s="156"/>
      <c r="L225" s="151"/>
      <c r="M225" s="157"/>
      <c r="T225" s="158"/>
      <c r="AT225" s="153" t="s">
        <v>207</v>
      </c>
      <c r="AU225" s="153" t="s">
        <v>86</v>
      </c>
      <c r="AV225" s="12" t="s">
        <v>86</v>
      </c>
      <c r="AW225" s="12" t="s">
        <v>30</v>
      </c>
      <c r="AX225" s="12" t="s">
        <v>80</v>
      </c>
      <c r="AY225" s="153" t="s">
        <v>199</v>
      </c>
    </row>
    <row r="226" spans="2:65" s="1" customFormat="1" ht="24.25" customHeight="1">
      <c r="B226" s="32"/>
      <c r="C226" s="137" t="s">
        <v>7</v>
      </c>
      <c r="D226" s="137" t="s">
        <v>201</v>
      </c>
      <c r="E226" s="138" t="s">
        <v>3081</v>
      </c>
      <c r="F226" s="139" t="s">
        <v>3082</v>
      </c>
      <c r="G226" s="140" t="s">
        <v>264</v>
      </c>
      <c r="H226" s="141">
        <v>7.26</v>
      </c>
      <c r="I226" s="142"/>
      <c r="J226" s="143">
        <f>ROUND(I226*H226,2)</f>
        <v>0</v>
      </c>
      <c r="K226" s="144"/>
      <c r="L226" s="32"/>
      <c r="M226" s="145" t="s">
        <v>1</v>
      </c>
      <c r="N226" s="146" t="s">
        <v>39</v>
      </c>
      <c r="P226" s="147">
        <f>O226*H226</f>
        <v>0</v>
      </c>
      <c r="Q226" s="147">
        <v>1.0000000000000001E-5</v>
      </c>
      <c r="R226" s="147">
        <f>Q226*H226</f>
        <v>7.2600000000000003E-5</v>
      </c>
      <c r="S226" s="147">
        <v>0</v>
      </c>
      <c r="T226" s="148">
        <f>S226*H226</f>
        <v>0</v>
      </c>
      <c r="AR226" s="149" t="s">
        <v>205</v>
      </c>
      <c r="AT226" s="149" t="s">
        <v>201</v>
      </c>
      <c r="AU226" s="149" t="s">
        <v>86</v>
      </c>
      <c r="AY226" s="17" t="s">
        <v>199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86</v>
      </c>
      <c r="BK226" s="150">
        <f>ROUND(I226*H226,2)</f>
        <v>0</v>
      </c>
      <c r="BL226" s="17" t="s">
        <v>205</v>
      </c>
      <c r="BM226" s="149" t="s">
        <v>4055</v>
      </c>
    </row>
    <row r="227" spans="2:65" s="12" customFormat="1" ht="12">
      <c r="B227" s="151"/>
      <c r="D227" s="152" t="s">
        <v>207</v>
      </c>
      <c r="E227" s="153" t="s">
        <v>1</v>
      </c>
      <c r="F227" s="154" t="s">
        <v>4056</v>
      </c>
      <c r="H227" s="155">
        <v>7.26</v>
      </c>
      <c r="I227" s="156"/>
      <c r="L227" s="151"/>
      <c r="M227" s="157"/>
      <c r="T227" s="158"/>
      <c r="AT227" s="153" t="s">
        <v>207</v>
      </c>
      <c r="AU227" s="153" t="s">
        <v>86</v>
      </c>
      <c r="AV227" s="12" t="s">
        <v>86</v>
      </c>
      <c r="AW227" s="12" t="s">
        <v>30</v>
      </c>
      <c r="AX227" s="12" t="s">
        <v>73</v>
      </c>
      <c r="AY227" s="153" t="s">
        <v>199</v>
      </c>
    </row>
    <row r="228" spans="2:65" s="13" customFormat="1" ht="12">
      <c r="B228" s="159"/>
      <c r="D228" s="152" t="s">
        <v>207</v>
      </c>
      <c r="E228" s="160" t="s">
        <v>1</v>
      </c>
      <c r="F228" s="161" t="s">
        <v>4057</v>
      </c>
      <c r="H228" s="162">
        <v>7.26</v>
      </c>
      <c r="I228" s="163"/>
      <c r="L228" s="159"/>
      <c r="M228" s="164"/>
      <c r="T228" s="165"/>
      <c r="AT228" s="160" t="s">
        <v>207</v>
      </c>
      <c r="AU228" s="160" t="s">
        <v>86</v>
      </c>
      <c r="AV228" s="13" t="s">
        <v>205</v>
      </c>
      <c r="AW228" s="13" t="s">
        <v>30</v>
      </c>
      <c r="AX228" s="13" t="s">
        <v>80</v>
      </c>
      <c r="AY228" s="160" t="s">
        <v>199</v>
      </c>
    </row>
    <row r="229" spans="2:65" s="1" customFormat="1" ht="16.5" customHeight="1">
      <c r="B229" s="32"/>
      <c r="C229" s="173" t="s">
        <v>329</v>
      </c>
      <c r="D229" s="173" t="s">
        <v>288</v>
      </c>
      <c r="E229" s="174" t="s">
        <v>3084</v>
      </c>
      <c r="F229" s="175" t="s">
        <v>3085</v>
      </c>
      <c r="G229" s="176" t="s">
        <v>296</v>
      </c>
      <c r="H229" s="177">
        <v>2</v>
      </c>
      <c r="I229" s="178"/>
      <c r="J229" s="179">
        <f>ROUND(I229*H229,2)</f>
        <v>0</v>
      </c>
      <c r="K229" s="180"/>
      <c r="L229" s="181"/>
      <c r="M229" s="182" t="s">
        <v>1</v>
      </c>
      <c r="N229" s="183" t="s">
        <v>39</v>
      </c>
      <c r="P229" s="147">
        <f>O229*H229</f>
        <v>0</v>
      </c>
      <c r="Q229" s="147">
        <v>1.6320000000000001E-2</v>
      </c>
      <c r="R229" s="147">
        <f>Q229*H229</f>
        <v>3.2640000000000002E-2</v>
      </c>
      <c r="S229" s="147">
        <v>0</v>
      </c>
      <c r="T229" s="148">
        <f>S229*H229</f>
        <v>0</v>
      </c>
      <c r="AR229" s="149" t="s">
        <v>250</v>
      </c>
      <c r="AT229" s="149" t="s">
        <v>288</v>
      </c>
      <c r="AU229" s="149" t="s">
        <v>86</v>
      </c>
      <c r="AY229" s="17" t="s">
        <v>199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86</v>
      </c>
      <c r="BK229" s="150">
        <f>ROUND(I229*H229,2)</f>
        <v>0</v>
      </c>
      <c r="BL229" s="17" t="s">
        <v>205</v>
      </c>
      <c r="BM229" s="149" t="s">
        <v>4058</v>
      </c>
    </row>
    <row r="230" spans="2:65" s="12" customFormat="1" ht="12">
      <c r="B230" s="151"/>
      <c r="D230" s="152" t="s">
        <v>207</v>
      </c>
      <c r="E230" s="153" t="s">
        <v>1</v>
      </c>
      <c r="F230" s="154" t="s">
        <v>4059</v>
      </c>
      <c r="H230" s="155">
        <v>1.331</v>
      </c>
      <c r="I230" s="156"/>
      <c r="L230" s="151"/>
      <c r="M230" s="157"/>
      <c r="T230" s="158"/>
      <c r="AT230" s="153" t="s">
        <v>207</v>
      </c>
      <c r="AU230" s="153" t="s">
        <v>86</v>
      </c>
      <c r="AV230" s="12" t="s">
        <v>86</v>
      </c>
      <c r="AW230" s="12" t="s">
        <v>30</v>
      </c>
      <c r="AX230" s="12" t="s">
        <v>73</v>
      </c>
      <c r="AY230" s="153" t="s">
        <v>199</v>
      </c>
    </row>
    <row r="231" spans="2:65" s="13" customFormat="1" ht="12">
      <c r="B231" s="159"/>
      <c r="D231" s="152" t="s">
        <v>207</v>
      </c>
      <c r="E231" s="160" t="s">
        <v>1</v>
      </c>
      <c r="F231" s="161" t="s">
        <v>209</v>
      </c>
      <c r="H231" s="162">
        <v>1.331</v>
      </c>
      <c r="I231" s="163"/>
      <c r="L231" s="159"/>
      <c r="M231" s="164"/>
      <c r="T231" s="165"/>
      <c r="AT231" s="160" t="s">
        <v>207</v>
      </c>
      <c r="AU231" s="160" t="s">
        <v>86</v>
      </c>
      <c r="AV231" s="13" t="s">
        <v>205</v>
      </c>
      <c r="AW231" s="13" t="s">
        <v>30</v>
      </c>
      <c r="AX231" s="13" t="s">
        <v>73</v>
      </c>
      <c r="AY231" s="160" t="s">
        <v>199</v>
      </c>
    </row>
    <row r="232" spans="2:65" s="12" customFormat="1" ht="12">
      <c r="B232" s="151"/>
      <c r="D232" s="152" t="s">
        <v>207</v>
      </c>
      <c r="E232" s="153" t="s">
        <v>1</v>
      </c>
      <c r="F232" s="154" t="s">
        <v>1449</v>
      </c>
      <c r="H232" s="155">
        <v>2</v>
      </c>
      <c r="I232" s="156"/>
      <c r="L232" s="151"/>
      <c r="M232" s="157"/>
      <c r="T232" s="158"/>
      <c r="AT232" s="153" t="s">
        <v>207</v>
      </c>
      <c r="AU232" s="153" t="s">
        <v>86</v>
      </c>
      <c r="AV232" s="12" t="s">
        <v>86</v>
      </c>
      <c r="AW232" s="12" t="s">
        <v>30</v>
      </c>
      <c r="AX232" s="12" t="s">
        <v>73</v>
      </c>
      <c r="AY232" s="153" t="s">
        <v>199</v>
      </c>
    </row>
    <row r="233" spans="2:65" s="13" customFormat="1" ht="12">
      <c r="B233" s="159"/>
      <c r="D233" s="152" t="s">
        <v>207</v>
      </c>
      <c r="E233" s="160" t="s">
        <v>1</v>
      </c>
      <c r="F233" s="161" t="s">
        <v>3088</v>
      </c>
      <c r="H233" s="162">
        <v>2</v>
      </c>
      <c r="I233" s="163"/>
      <c r="L233" s="159"/>
      <c r="M233" s="164"/>
      <c r="T233" s="165"/>
      <c r="AT233" s="160" t="s">
        <v>207</v>
      </c>
      <c r="AU233" s="160" t="s">
        <v>86</v>
      </c>
      <c r="AV233" s="13" t="s">
        <v>205</v>
      </c>
      <c r="AW233" s="13" t="s">
        <v>30</v>
      </c>
      <c r="AX233" s="13" t="s">
        <v>80</v>
      </c>
      <c r="AY233" s="160" t="s">
        <v>199</v>
      </c>
    </row>
    <row r="234" spans="2:65" s="1" customFormat="1" ht="33" customHeight="1">
      <c r="B234" s="32"/>
      <c r="C234" s="137" t="s">
        <v>334</v>
      </c>
      <c r="D234" s="137" t="s">
        <v>201</v>
      </c>
      <c r="E234" s="138" t="s">
        <v>4060</v>
      </c>
      <c r="F234" s="139" t="s">
        <v>4061</v>
      </c>
      <c r="G234" s="140" t="s">
        <v>296</v>
      </c>
      <c r="H234" s="141">
        <v>2</v>
      </c>
      <c r="I234" s="142"/>
      <c r="J234" s="143">
        <f t="shared" ref="J234:J244" si="0">ROUND(I234*H234,2)</f>
        <v>0</v>
      </c>
      <c r="K234" s="144"/>
      <c r="L234" s="32"/>
      <c r="M234" s="145" t="s">
        <v>1</v>
      </c>
      <c r="N234" s="146" t="s">
        <v>39</v>
      </c>
      <c r="P234" s="147">
        <f t="shared" ref="P234:P244" si="1">O234*H234</f>
        <v>0</v>
      </c>
      <c r="Q234" s="147">
        <v>0</v>
      </c>
      <c r="R234" s="147">
        <f t="shared" ref="R234:R244" si="2">Q234*H234</f>
        <v>0</v>
      </c>
      <c r="S234" s="147">
        <v>0</v>
      </c>
      <c r="T234" s="148">
        <f t="shared" ref="T234:T244" si="3">S234*H234</f>
        <v>0</v>
      </c>
      <c r="AR234" s="149" t="s">
        <v>205</v>
      </c>
      <c r="AT234" s="149" t="s">
        <v>201</v>
      </c>
      <c r="AU234" s="149" t="s">
        <v>86</v>
      </c>
      <c r="AY234" s="17" t="s">
        <v>199</v>
      </c>
      <c r="BE234" s="150">
        <f t="shared" ref="BE234:BE244" si="4">IF(N234="základní",J234,0)</f>
        <v>0</v>
      </c>
      <c r="BF234" s="150">
        <f t="shared" ref="BF234:BF244" si="5">IF(N234="snížená",J234,0)</f>
        <v>0</v>
      </c>
      <c r="BG234" s="150">
        <f t="shared" ref="BG234:BG244" si="6">IF(N234="zákl. přenesená",J234,0)</f>
        <v>0</v>
      </c>
      <c r="BH234" s="150">
        <f t="shared" ref="BH234:BH244" si="7">IF(N234="sníž. přenesená",J234,0)</f>
        <v>0</v>
      </c>
      <c r="BI234" s="150">
        <f t="shared" ref="BI234:BI244" si="8">IF(N234="nulová",J234,0)</f>
        <v>0</v>
      </c>
      <c r="BJ234" s="17" t="s">
        <v>86</v>
      </c>
      <c r="BK234" s="150">
        <f t="shared" ref="BK234:BK244" si="9">ROUND(I234*H234,2)</f>
        <v>0</v>
      </c>
      <c r="BL234" s="17" t="s">
        <v>205</v>
      </c>
      <c r="BM234" s="149" t="s">
        <v>4062</v>
      </c>
    </row>
    <row r="235" spans="2:65" s="1" customFormat="1" ht="24.25" customHeight="1">
      <c r="B235" s="32"/>
      <c r="C235" s="173" t="s">
        <v>340</v>
      </c>
      <c r="D235" s="173" t="s">
        <v>288</v>
      </c>
      <c r="E235" s="174" t="s">
        <v>4063</v>
      </c>
      <c r="F235" s="175" t="s">
        <v>4064</v>
      </c>
      <c r="G235" s="176" t="s">
        <v>296</v>
      </c>
      <c r="H235" s="177">
        <v>2</v>
      </c>
      <c r="I235" s="178"/>
      <c r="J235" s="179">
        <f t="shared" si="0"/>
        <v>0</v>
      </c>
      <c r="K235" s="180"/>
      <c r="L235" s="181"/>
      <c r="M235" s="182" t="s">
        <v>1</v>
      </c>
      <c r="N235" s="183" t="s">
        <v>39</v>
      </c>
      <c r="P235" s="147">
        <f t="shared" si="1"/>
        <v>0</v>
      </c>
      <c r="Q235" s="147">
        <v>1.1999999999999999E-3</v>
      </c>
      <c r="R235" s="147">
        <f t="shared" si="2"/>
        <v>2.3999999999999998E-3</v>
      </c>
      <c r="S235" s="147">
        <v>0</v>
      </c>
      <c r="T235" s="148">
        <f t="shared" si="3"/>
        <v>0</v>
      </c>
      <c r="AR235" s="149" t="s">
        <v>250</v>
      </c>
      <c r="AT235" s="149" t="s">
        <v>288</v>
      </c>
      <c r="AU235" s="149" t="s">
        <v>86</v>
      </c>
      <c r="AY235" s="17" t="s">
        <v>199</v>
      </c>
      <c r="BE235" s="150">
        <f t="shared" si="4"/>
        <v>0</v>
      </c>
      <c r="BF235" s="150">
        <f t="shared" si="5"/>
        <v>0</v>
      </c>
      <c r="BG235" s="150">
        <f t="shared" si="6"/>
        <v>0</v>
      </c>
      <c r="BH235" s="150">
        <f t="shared" si="7"/>
        <v>0</v>
      </c>
      <c r="BI235" s="150">
        <f t="shared" si="8"/>
        <v>0</v>
      </c>
      <c r="BJ235" s="17" t="s">
        <v>86</v>
      </c>
      <c r="BK235" s="150">
        <f t="shared" si="9"/>
        <v>0</v>
      </c>
      <c r="BL235" s="17" t="s">
        <v>205</v>
      </c>
      <c r="BM235" s="149" t="s">
        <v>4065</v>
      </c>
    </row>
    <row r="236" spans="2:65" s="1" customFormat="1" ht="24.25" customHeight="1">
      <c r="B236" s="32"/>
      <c r="C236" s="137" t="s">
        <v>345</v>
      </c>
      <c r="D236" s="137" t="s">
        <v>201</v>
      </c>
      <c r="E236" s="138" t="s">
        <v>4066</v>
      </c>
      <c r="F236" s="139" t="s">
        <v>4067</v>
      </c>
      <c r="G236" s="140" t="s">
        <v>296</v>
      </c>
      <c r="H236" s="141">
        <v>1</v>
      </c>
      <c r="I236" s="142"/>
      <c r="J236" s="143">
        <f t="shared" si="0"/>
        <v>0</v>
      </c>
      <c r="K236" s="144"/>
      <c r="L236" s="32"/>
      <c r="M236" s="145" t="s">
        <v>1</v>
      </c>
      <c r="N236" s="146" t="s">
        <v>39</v>
      </c>
      <c r="P236" s="147">
        <f t="shared" si="1"/>
        <v>0</v>
      </c>
      <c r="Q236" s="147">
        <v>6.9999999999999994E-5</v>
      </c>
      <c r="R236" s="147">
        <f t="shared" si="2"/>
        <v>6.9999999999999994E-5</v>
      </c>
      <c r="S236" s="147">
        <v>0</v>
      </c>
      <c r="T236" s="148">
        <f t="shared" si="3"/>
        <v>0</v>
      </c>
      <c r="AR236" s="149" t="s">
        <v>205</v>
      </c>
      <c r="AT236" s="149" t="s">
        <v>201</v>
      </c>
      <c r="AU236" s="149" t="s">
        <v>86</v>
      </c>
      <c r="AY236" s="17" t="s">
        <v>199</v>
      </c>
      <c r="BE236" s="150">
        <f t="shared" si="4"/>
        <v>0</v>
      </c>
      <c r="BF236" s="150">
        <f t="shared" si="5"/>
        <v>0</v>
      </c>
      <c r="BG236" s="150">
        <f t="shared" si="6"/>
        <v>0</v>
      </c>
      <c r="BH236" s="150">
        <f t="shared" si="7"/>
        <v>0</v>
      </c>
      <c r="BI236" s="150">
        <f t="shared" si="8"/>
        <v>0</v>
      </c>
      <c r="BJ236" s="17" t="s">
        <v>86</v>
      </c>
      <c r="BK236" s="150">
        <f t="shared" si="9"/>
        <v>0</v>
      </c>
      <c r="BL236" s="17" t="s">
        <v>205</v>
      </c>
      <c r="BM236" s="149" t="s">
        <v>4068</v>
      </c>
    </row>
    <row r="237" spans="2:65" s="1" customFormat="1" ht="24.25" customHeight="1">
      <c r="B237" s="32"/>
      <c r="C237" s="173" t="s">
        <v>351</v>
      </c>
      <c r="D237" s="173" t="s">
        <v>288</v>
      </c>
      <c r="E237" s="174" t="s">
        <v>4069</v>
      </c>
      <c r="F237" s="175" t="s">
        <v>4070</v>
      </c>
      <c r="G237" s="176" t="s">
        <v>296</v>
      </c>
      <c r="H237" s="177">
        <v>1</v>
      </c>
      <c r="I237" s="178"/>
      <c r="J237" s="179">
        <f t="shared" si="0"/>
        <v>0</v>
      </c>
      <c r="K237" s="180"/>
      <c r="L237" s="181"/>
      <c r="M237" s="182" t="s">
        <v>1</v>
      </c>
      <c r="N237" s="183" t="s">
        <v>39</v>
      </c>
      <c r="P237" s="147">
        <f t="shared" si="1"/>
        <v>0</v>
      </c>
      <c r="Q237" s="147">
        <v>3.3999999999999998E-3</v>
      </c>
      <c r="R237" s="147">
        <f t="shared" si="2"/>
        <v>3.3999999999999998E-3</v>
      </c>
      <c r="S237" s="147">
        <v>0</v>
      </c>
      <c r="T237" s="148">
        <f t="shared" si="3"/>
        <v>0</v>
      </c>
      <c r="AR237" s="149" t="s">
        <v>250</v>
      </c>
      <c r="AT237" s="149" t="s">
        <v>288</v>
      </c>
      <c r="AU237" s="149" t="s">
        <v>86</v>
      </c>
      <c r="AY237" s="17" t="s">
        <v>199</v>
      </c>
      <c r="BE237" s="150">
        <f t="shared" si="4"/>
        <v>0</v>
      </c>
      <c r="BF237" s="150">
        <f t="shared" si="5"/>
        <v>0</v>
      </c>
      <c r="BG237" s="150">
        <f t="shared" si="6"/>
        <v>0</v>
      </c>
      <c r="BH237" s="150">
        <f t="shared" si="7"/>
        <v>0</v>
      </c>
      <c r="BI237" s="150">
        <f t="shared" si="8"/>
        <v>0</v>
      </c>
      <c r="BJ237" s="17" t="s">
        <v>86</v>
      </c>
      <c r="BK237" s="150">
        <f t="shared" si="9"/>
        <v>0</v>
      </c>
      <c r="BL237" s="17" t="s">
        <v>205</v>
      </c>
      <c r="BM237" s="149" t="s">
        <v>4071</v>
      </c>
    </row>
    <row r="238" spans="2:65" s="1" customFormat="1" ht="24.25" customHeight="1">
      <c r="B238" s="32"/>
      <c r="C238" s="137" t="s">
        <v>356</v>
      </c>
      <c r="D238" s="137" t="s">
        <v>201</v>
      </c>
      <c r="E238" s="138" t="s">
        <v>3097</v>
      </c>
      <c r="F238" s="139" t="s">
        <v>3098</v>
      </c>
      <c r="G238" s="140" t="s">
        <v>296</v>
      </c>
      <c r="H238" s="141">
        <v>2</v>
      </c>
      <c r="I238" s="142"/>
      <c r="J238" s="143">
        <f t="shared" si="0"/>
        <v>0</v>
      </c>
      <c r="K238" s="144"/>
      <c r="L238" s="32"/>
      <c r="M238" s="145" t="s">
        <v>1</v>
      </c>
      <c r="N238" s="146" t="s">
        <v>39</v>
      </c>
      <c r="P238" s="147">
        <f t="shared" si="1"/>
        <v>0</v>
      </c>
      <c r="Q238" s="147">
        <v>0.1056</v>
      </c>
      <c r="R238" s="147">
        <f t="shared" si="2"/>
        <v>0.2112</v>
      </c>
      <c r="S238" s="147">
        <v>0</v>
      </c>
      <c r="T238" s="148">
        <f t="shared" si="3"/>
        <v>0</v>
      </c>
      <c r="AR238" s="149" t="s">
        <v>205</v>
      </c>
      <c r="AT238" s="149" t="s">
        <v>201</v>
      </c>
      <c r="AU238" s="149" t="s">
        <v>86</v>
      </c>
      <c r="AY238" s="17" t="s">
        <v>199</v>
      </c>
      <c r="BE238" s="150">
        <f t="shared" si="4"/>
        <v>0</v>
      </c>
      <c r="BF238" s="150">
        <f t="shared" si="5"/>
        <v>0</v>
      </c>
      <c r="BG238" s="150">
        <f t="shared" si="6"/>
        <v>0</v>
      </c>
      <c r="BH238" s="150">
        <f t="shared" si="7"/>
        <v>0</v>
      </c>
      <c r="BI238" s="150">
        <f t="shared" si="8"/>
        <v>0</v>
      </c>
      <c r="BJ238" s="17" t="s">
        <v>86</v>
      </c>
      <c r="BK238" s="150">
        <f t="shared" si="9"/>
        <v>0</v>
      </c>
      <c r="BL238" s="17" t="s">
        <v>205</v>
      </c>
      <c r="BM238" s="149" t="s">
        <v>4072</v>
      </c>
    </row>
    <row r="239" spans="2:65" s="1" customFormat="1" ht="24.25" customHeight="1">
      <c r="B239" s="32"/>
      <c r="C239" s="137" t="s">
        <v>363</v>
      </c>
      <c r="D239" s="137" t="s">
        <v>201</v>
      </c>
      <c r="E239" s="138" t="s">
        <v>3100</v>
      </c>
      <c r="F239" s="139" t="s">
        <v>3101</v>
      </c>
      <c r="G239" s="140" t="s">
        <v>296</v>
      </c>
      <c r="H239" s="141">
        <v>2</v>
      </c>
      <c r="I239" s="142"/>
      <c r="J239" s="143">
        <f t="shared" si="0"/>
        <v>0</v>
      </c>
      <c r="K239" s="144"/>
      <c r="L239" s="32"/>
      <c r="M239" s="145" t="s">
        <v>1</v>
      </c>
      <c r="N239" s="146" t="s">
        <v>39</v>
      </c>
      <c r="P239" s="147">
        <f t="shared" si="1"/>
        <v>0</v>
      </c>
      <c r="Q239" s="147">
        <v>1.2120000000000001E-2</v>
      </c>
      <c r="R239" s="147">
        <f t="shared" si="2"/>
        <v>2.4240000000000001E-2</v>
      </c>
      <c r="S239" s="147">
        <v>0</v>
      </c>
      <c r="T239" s="148">
        <f t="shared" si="3"/>
        <v>0</v>
      </c>
      <c r="AR239" s="149" t="s">
        <v>205</v>
      </c>
      <c r="AT239" s="149" t="s">
        <v>201</v>
      </c>
      <c r="AU239" s="149" t="s">
        <v>86</v>
      </c>
      <c r="AY239" s="17" t="s">
        <v>199</v>
      </c>
      <c r="BE239" s="150">
        <f t="shared" si="4"/>
        <v>0</v>
      </c>
      <c r="BF239" s="150">
        <f t="shared" si="5"/>
        <v>0</v>
      </c>
      <c r="BG239" s="150">
        <f t="shared" si="6"/>
        <v>0</v>
      </c>
      <c r="BH239" s="150">
        <f t="shared" si="7"/>
        <v>0</v>
      </c>
      <c r="BI239" s="150">
        <f t="shared" si="8"/>
        <v>0</v>
      </c>
      <c r="BJ239" s="17" t="s">
        <v>86</v>
      </c>
      <c r="BK239" s="150">
        <f t="shared" si="9"/>
        <v>0</v>
      </c>
      <c r="BL239" s="17" t="s">
        <v>205</v>
      </c>
      <c r="BM239" s="149" t="s">
        <v>4073</v>
      </c>
    </row>
    <row r="240" spans="2:65" s="1" customFormat="1" ht="33" customHeight="1">
      <c r="B240" s="32"/>
      <c r="C240" s="137" t="s">
        <v>369</v>
      </c>
      <c r="D240" s="137" t="s">
        <v>201</v>
      </c>
      <c r="E240" s="138" t="s">
        <v>3103</v>
      </c>
      <c r="F240" s="139" t="s">
        <v>3104</v>
      </c>
      <c r="G240" s="140" t="s">
        <v>296</v>
      </c>
      <c r="H240" s="141">
        <v>2</v>
      </c>
      <c r="I240" s="142"/>
      <c r="J240" s="143">
        <f t="shared" si="0"/>
        <v>0</v>
      </c>
      <c r="K240" s="144"/>
      <c r="L240" s="32"/>
      <c r="M240" s="145" t="s">
        <v>1</v>
      </c>
      <c r="N240" s="146" t="s">
        <v>39</v>
      </c>
      <c r="P240" s="147">
        <f t="shared" si="1"/>
        <v>0</v>
      </c>
      <c r="Q240" s="147">
        <v>0.24845999999999999</v>
      </c>
      <c r="R240" s="147">
        <f t="shared" si="2"/>
        <v>0.49691999999999997</v>
      </c>
      <c r="S240" s="147">
        <v>0</v>
      </c>
      <c r="T240" s="148">
        <f t="shared" si="3"/>
        <v>0</v>
      </c>
      <c r="AR240" s="149" t="s">
        <v>205</v>
      </c>
      <c r="AT240" s="149" t="s">
        <v>201</v>
      </c>
      <c r="AU240" s="149" t="s">
        <v>86</v>
      </c>
      <c r="AY240" s="17" t="s">
        <v>199</v>
      </c>
      <c r="BE240" s="150">
        <f t="shared" si="4"/>
        <v>0</v>
      </c>
      <c r="BF240" s="150">
        <f t="shared" si="5"/>
        <v>0</v>
      </c>
      <c r="BG240" s="150">
        <f t="shared" si="6"/>
        <v>0</v>
      </c>
      <c r="BH240" s="150">
        <f t="shared" si="7"/>
        <v>0</v>
      </c>
      <c r="BI240" s="150">
        <f t="shared" si="8"/>
        <v>0</v>
      </c>
      <c r="BJ240" s="17" t="s">
        <v>86</v>
      </c>
      <c r="BK240" s="150">
        <f t="shared" si="9"/>
        <v>0</v>
      </c>
      <c r="BL240" s="17" t="s">
        <v>205</v>
      </c>
      <c r="BM240" s="149" t="s">
        <v>4074</v>
      </c>
    </row>
    <row r="241" spans="2:65" s="1" customFormat="1" ht="24.25" customHeight="1">
      <c r="B241" s="32"/>
      <c r="C241" s="137" t="s">
        <v>374</v>
      </c>
      <c r="D241" s="137" t="s">
        <v>201</v>
      </c>
      <c r="E241" s="138" t="s">
        <v>3106</v>
      </c>
      <c r="F241" s="139" t="s">
        <v>3107</v>
      </c>
      <c r="G241" s="140" t="s">
        <v>296</v>
      </c>
      <c r="H241" s="141">
        <v>1</v>
      </c>
      <c r="I241" s="142"/>
      <c r="J241" s="143">
        <f t="shared" si="0"/>
        <v>0</v>
      </c>
      <c r="K241" s="144"/>
      <c r="L241" s="32"/>
      <c r="M241" s="145" t="s">
        <v>1</v>
      </c>
      <c r="N241" s="146" t="s">
        <v>39</v>
      </c>
      <c r="P241" s="147">
        <f t="shared" si="1"/>
        <v>0</v>
      </c>
      <c r="Q241" s="147">
        <v>0.18608</v>
      </c>
      <c r="R241" s="147">
        <f t="shared" si="2"/>
        <v>0.18608</v>
      </c>
      <c r="S241" s="147">
        <v>0</v>
      </c>
      <c r="T241" s="148">
        <f t="shared" si="3"/>
        <v>0</v>
      </c>
      <c r="AR241" s="149" t="s">
        <v>205</v>
      </c>
      <c r="AT241" s="149" t="s">
        <v>201</v>
      </c>
      <c r="AU241" s="149" t="s">
        <v>86</v>
      </c>
      <c r="AY241" s="17" t="s">
        <v>199</v>
      </c>
      <c r="BE241" s="150">
        <f t="shared" si="4"/>
        <v>0</v>
      </c>
      <c r="BF241" s="150">
        <f t="shared" si="5"/>
        <v>0</v>
      </c>
      <c r="BG241" s="150">
        <f t="shared" si="6"/>
        <v>0</v>
      </c>
      <c r="BH241" s="150">
        <f t="shared" si="7"/>
        <v>0</v>
      </c>
      <c r="BI241" s="150">
        <f t="shared" si="8"/>
        <v>0</v>
      </c>
      <c r="BJ241" s="17" t="s">
        <v>86</v>
      </c>
      <c r="BK241" s="150">
        <f t="shared" si="9"/>
        <v>0</v>
      </c>
      <c r="BL241" s="17" t="s">
        <v>205</v>
      </c>
      <c r="BM241" s="149" t="s">
        <v>4075</v>
      </c>
    </row>
    <row r="242" spans="2:65" s="1" customFormat="1" ht="24.25" customHeight="1">
      <c r="B242" s="32"/>
      <c r="C242" s="137" t="s">
        <v>379</v>
      </c>
      <c r="D242" s="137" t="s">
        <v>201</v>
      </c>
      <c r="E242" s="138" t="s">
        <v>3109</v>
      </c>
      <c r="F242" s="139" t="s">
        <v>3110</v>
      </c>
      <c r="G242" s="140" t="s">
        <v>296</v>
      </c>
      <c r="H242" s="141">
        <v>1</v>
      </c>
      <c r="I242" s="142"/>
      <c r="J242" s="143">
        <f t="shared" si="0"/>
        <v>0</v>
      </c>
      <c r="K242" s="144"/>
      <c r="L242" s="32"/>
      <c r="M242" s="145" t="s">
        <v>1</v>
      </c>
      <c r="N242" s="146" t="s">
        <v>39</v>
      </c>
      <c r="P242" s="147">
        <f t="shared" si="1"/>
        <v>0</v>
      </c>
      <c r="Q242" s="147">
        <v>4.4790000000000003E-2</v>
      </c>
      <c r="R242" s="147">
        <f t="shared" si="2"/>
        <v>4.4790000000000003E-2</v>
      </c>
      <c r="S242" s="147">
        <v>0</v>
      </c>
      <c r="T242" s="148">
        <f t="shared" si="3"/>
        <v>0</v>
      </c>
      <c r="AR242" s="149" t="s">
        <v>205</v>
      </c>
      <c r="AT242" s="149" t="s">
        <v>201</v>
      </c>
      <c r="AU242" s="149" t="s">
        <v>86</v>
      </c>
      <c r="AY242" s="17" t="s">
        <v>199</v>
      </c>
      <c r="BE242" s="150">
        <f t="shared" si="4"/>
        <v>0</v>
      </c>
      <c r="BF242" s="150">
        <f t="shared" si="5"/>
        <v>0</v>
      </c>
      <c r="BG242" s="150">
        <f t="shared" si="6"/>
        <v>0</v>
      </c>
      <c r="BH242" s="150">
        <f t="shared" si="7"/>
        <v>0</v>
      </c>
      <c r="BI242" s="150">
        <f t="shared" si="8"/>
        <v>0</v>
      </c>
      <c r="BJ242" s="17" t="s">
        <v>86</v>
      </c>
      <c r="BK242" s="150">
        <f t="shared" si="9"/>
        <v>0</v>
      </c>
      <c r="BL242" s="17" t="s">
        <v>205</v>
      </c>
      <c r="BM242" s="149" t="s">
        <v>4076</v>
      </c>
    </row>
    <row r="243" spans="2:65" s="1" customFormat="1" ht="33" customHeight="1">
      <c r="B243" s="32"/>
      <c r="C243" s="137" t="s">
        <v>384</v>
      </c>
      <c r="D243" s="137" t="s">
        <v>201</v>
      </c>
      <c r="E243" s="138" t="s">
        <v>3112</v>
      </c>
      <c r="F243" s="139" t="s">
        <v>3113</v>
      </c>
      <c r="G243" s="140" t="s">
        <v>296</v>
      </c>
      <c r="H243" s="141">
        <v>1</v>
      </c>
      <c r="I243" s="142"/>
      <c r="J243" s="143">
        <f t="shared" si="0"/>
        <v>0</v>
      </c>
      <c r="K243" s="144"/>
      <c r="L243" s="32"/>
      <c r="M243" s="145" t="s">
        <v>1</v>
      </c>
      <c r="N243" s="146" t="s">
        <v>39</v>
      </c>
      <c r="P243" s="147">
        <f t="shared" si="1"/>
        <v>0</v>
      </c>
      <c r="Q243" s="147">
        <v>0.22422</v>
      </c>
      <c r="R243" s="147">
        <f t="shared" si="2"/>
        <v>0.22422</v>
      </c>
      <c r="S243" s="147">
        <v>0</v>
      </c>
      <c r="T243" s="148">
        <f t="shared" si="3"/>
        <v>0</v>
      </c>
      <c r="AR243" s="149" t="s">
        <v>205</v>
      </c>
      <c r="AT243" s="149" t="s">
        <v>201</v>
      </c>
      <c r="AU243" s="149" t="s">
        <v>86</v>
      </c>
      <c r="AY243" s="17" t="s">
        <v>199</v>
      </c>
      <c r="BE243" s="150">
        <f t="shared" si="4"/>
        <v>0</v>
      </c>
      <c r="BF243" s="150">
        <f t="shared" si="5"/>
        <v>0</v>
      </c>
      <c r="BG243" s="150">
        <f t="shared" si="6"/>
        <v>0</v>
      </c>
      <c r="BH243" s="150">
        <f t="shared" si="7"/>
        <v>0</v>
      </c>
      <c r="BI243" s="150">
        <f t="shared" si="8"/>
        <v>0</v>
      </c>
      <c r="BJ243" s="17" t="s">
        <v>86</v>
      </c>
      <c r="BK243" s="150">
        <f t="shared" si="9"/>
        <v>0</v>
      </c>
      <c r="BL243" s="17" t="s">
        <v>205</v>
      </c>
      <c r="BM243" s="149" t="s">
        <v>4077</v>
      </c>
    </row>
    <row r="244" spans="2:65" s="1" customFormat="1" ht="21.75" customHeight="1">
      <c r="B244" s="32"/>
      <c r="C244" s="137" t="s">
        <v>388</v>
      </c>
      <c r="D244" s="137" t="s">
        <v>201</v>
      </c>
      <c r="E244" s="138" t="s">
        <v>3031</v>
      </c>
      <c r="F244" s="139" t="s">
        <v>3032</v>
      </c>
      <c r="G244" s="140" t="s">
        <v>264</v>
      </c>
      <c r="H244" s="141">
        <v>33</v>
      </c>
      <c r="I244" s="142"/>
      <c r="J244" s="143">
        <f t="shared" si="0"/>
        <v>0</v>
      </c>
      <c r="K244" s="144"/>
      <c r="L244" s="32"/>
      <c r="M244" s="145" t="s">
        <v>1</v>
      </c>
      <c r="N244" s="146" t="s">
        <v>39</v>
      </c>
      <c r="P244" s="147">
        <f t="shared" si="1"/>
        <v>0</v>
      </c>
      <c r="Q244" s="147">
        <v>6.0000000000000002E-5</v>
      </c>
      <c r="R244" s="147">
        <f t="shared" si="2"/>
        <v>1.98E-3</v>
      </c>
      <c r="S244" s="147">
        <v>0</v>
      </c>
      <c r="T244" s="148">
        <f t="shared" si="3"/>
        <v>0</v>
      </c>
      <c r="AR244" s="149" t="s">
        <v>205</v>
      </c>
      <c r="AT244" s="149" t="s">
        <v>201</v>
      </c>
      <c r="AU244" s="149" t="s">
        <v>86</v>
      </c>
      <c r="AY244" s="17" t="s">
        <v>199</v>
      </c>
      <c r="BE244" s="150">
        <f t="shared" si="4"/>
        <v>0</v>
      </c>
      <c r="BF244" s="150">
        <f t="shared" si="5"/>
        <v>0</v>
      </c>
      <c r="BG244" s="150">
        <f t="shared" si="6"/>
        <v>0</v>
      </c>
      <c r="BH244" s="150">
        <f t="shared" si="7"/>
        <v>0</v>
      </c>
      <c r="BI244" s="150">
        <f t="shared" si="8"/>
        <v>0</v>
      </c>
      <c r="BJ244" s="17" t="s">
        <v>86</v>
      </c>
      <c r="BK244" s="150">
        <f t="shared" si="9"/>
        <v>0</v>
      </c>
      <c r="BL244" s="17" t="s">
        <v>205</v>
      </c>
      <c r="BM244" s="149" t="s">
        <v>4078</v>
      </c>
    </row>
    <row r="245" spans="2:65" s="12" customFormat="1" ht="12">
      <c r="B245" s="151"/>
      <c r="D245" s="152" t="s">
        <v>207</v>
      </c>
      <c r="E245" s="153" t="s">
        <v>1</v>
      </c>
      <c r="F245" s="154" t="s">
        <v>3030</v>
      </c>
      <c r="H245" s="155">
        <v>33</v>
      </c>
      <c r="I245" s="156"/>
      <c r="L245" s="151"/>
      <c r="M245" s="157"/>
      <c r="T245" s="158"/>
      <c r="AT245" s="153" t="s">
        <v>207</v>
      </c>
      <c r="AU245" s="153" t="s">
        <v>86</v>
      </c>
      <c r="AV245" s="12" t="s">
        <v>86</v>
      </c>
      <c r="AW245" s="12" t="s">
        <v>30</v>
      </c>
      <c r="AX245" s="12" t="s">
        <v>73</v>
      </c>
      <c r="AY245" s="153" t="s">
        <v>199</v>
      </c>
    </row>
    <row r="246" spans="2:65" s="13" customFormat="1" ht="12">
      <c r="B246" s="159"/>
      <c r="D246" s="152" t="s">
        <v>207</v>
      </c>
      <c r="E246" s="160" t="s">
        <v>1</v>
      </c>
      <c r="F246" s="161" t="s">
        <v>209</v>
      </c>
      <c r="H246" s="162">
        <v>33</v>
      </c>
      <c r="I246" s="163"/>
      <c r="L246" s="159"/>
      <c r="M246" s="164"/>
      <c r="T246" s="165"/>
      <c r="AT246" s="160" t="s">
        <v>207</v>
      </c>
      <c r="AU246" s="160" t="s">
        <v>86</v>
      </c>
      <c r="AV246" s="13" t="s">
        <v>205</v>
      </c>
      <c r="AW246" s="13" t="s">
        <v>30</v>
      </c>
      <c r="AX246" s="13" t="s">
        <v>80</v>
      </c>
      <c r="AY246" s="160" t="s">
        <v>199</v>
      </c>
    </row>
    <row r="247" spans="2:65" s="11" customFormat="1" ht="23" customHeight="1">
      <c r="B247" s="125"/>
      <c r="D247" s="126" t="s">
        <v>72</v>
      </c>
      <c r="E247" s="135" t="s">
        <v>255</v>
      </c>
      <c r="F247" s="135" t="s">
        <v>897</v>
      </c>
      <c r="I247" s="128"/>
      <c r="J247" s="136">
        <f>BK247</f>
        <v>0</v>
      </c>
      <c r="L247" s="125"/>
      <c r="M247" s="130"/>
      <c r="P247" s="131">
        <f>SUM(P248:P250)</f>
        <v>0</v>
      </c>
      <c r="R247" s="131">
        <f>SUM(R248:R250)</f>
        <v>0</v>
      </c>
      <c r="T247" s="132">
        <f>SUM(T248:T250)</f>
        <v>0</v>
      </c>
      <c r="AR247" s="126" t="s">
        <v>80</v>
      </c>
      <c r="AT247" s="133" t="s">
        <v>72</v>
      </c>
      <c r="AU247" s="133" t="s">
        <v>80</v>
      </c>
      <c r="AY247" s="126" t="s">
        <v>199</v>
      </c>
      <c r="BK247" s="134">
        <f>SUM(BK248:BK250)</f>
        <v>0</v>
      </c>
    </row>
    <row r="248" spans="2:65" s="1" customFormat="1" ht="24.25" customHeight="1">
      <c r="B248" s="32"/>
      <c r="C248" s="137" t="s">
        <v>397</v>
      </c>
      <c r="D248" s="137" t="s">
        <v>201</v>
      </c>
      <c r="E248" s="138" t="s">
        <v>4079</v>
      </c>
      <c r="F248" s="139" t="s">
        <v>4080</v>
      </c>
      <c r="G248" s="140" t="s">
        <v>264</v>
      </c>
      <c r="H248" s="141">
        <v>15.5</v>
      </c>
      <c r="I248" s="142"/>
      <c r="J248" s="143">
        <f>ROUND(I248*H248,2)</f>
        <v>0</v>
      </c>
      <c r="K248" s="144"/>
      <c r="L248" s="32"/>
      <c r="M248" s="145" t="s">
        <v>1</v>
      </c>
      <c r="N248" s="146" t="s">
        <v>39</v>
      </c>
      <c r="P248" s="147">
        <f>O248*H248</f>
        <v>0</v>
      </c>
      <c r="Q248" s="147">
        <v>0</v>
      </c>
      <c r="R248" s="147">
        <f>Q248*H248</f>
        <v>0</v>
      </c>
      <c r="S248" s="147">
        <v>0</v>
      </c>
      <c r="T248" s="148">
        <f>S248*H248</f>
        <v>0</v>
      </c>
      <c r="AR248" s="149" t="s">
        <v>205</v>
      </c>
      <c r="AT248" s="149" t="s">
        <v>201</v>
      </c>
      <c r="AU248" s="149" t="s">
        <v>86</v>
      </c>
      <c r="AY248" s="17" t="s">
        <v>199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86</v>
      </c>
      <c r="BK248" s="150">
        <f>ROUND(I248*H248,2)</f>
        <v>0</v>
      </c>
      <c r="BL248" s="17" t="s">
        <v>205</v>
      </c>
      <c r="BM248" s="149" t="s">
        <v>4081</v>
      </c>
    </row>
    <row r="249" spans="2:65" s="12" customFormat="1" ht="12">
      <c r="B249" s="151"/>
      <c r="D249" s="152" t="s">
        <v>207</v>
      </c>
      <c r="E249" s="153" t="s">
        <v>1</v>
      </c>
      <c r="F249" s="154" t="s">
        <v>4082</v>
      </c>
      <c r="H249" s="155">
        <v>15.5</v>
      </c>
      <c r="I249" s="156"/>
      <c r="L249" s="151"/>
      <c r="M249" s="157"/>
      <c r="T249" s="158"/>
      <c r="AT249" s="153" t="s">
        <v>207</v>
      </c>
      <c r="AU249" s="153" t="s">
        <v>86</v>
      </c>
      <c r="AV249" s="12" t="s">
        <v>86</v>
      </c>
      <c r="AW249" s="12" t="s">
        <v>30</v>
      </c>
      <c r="AX249" s="12" t="s">
        <v>73</v>
      </c>
      <c r="AY249" s="153" t="s">
        <v>199</v>
      </c>
    </row>
    <row r="250" spans="2:65" s="13" customFormat="1" ht="12">
      <c r="B250" s="159"/>
      <c r="D250" s="152" t="s">
        <v>207</v>
      </c>
      <c r="E250" s="160" t="s">
        <v>1</v>
      </c>
      <c r="F250" s="161" t="s">
        <v>209</v>
      </c>
      <c r="H250" s="162">
        <v>15.5</v>
      </c>
      <c r="I250" s="163"/>
      <c r="L250" s="159"/>
      <c r="M250" s="164"/>
      <c r="T250" s="165"/>
      <c r="AT250" s="160" t="s">
        <v>207</v>
      </c>
      <c r="AU250" s="160" t="s">
        <v>86</v>
      </c>
      <c r="AV250" s="13" t="s">
        <v>205</v>
      </c>
      <c r="AW250" s="13" t="s">
        <v>30</v>
      </c>
      <c r="AX250" s="13" t="s">
        <v>80</v>
      </c>
      <c r="AY250" s="160" t="s">
        <v>199</v>
      </c>
    </row>
    <row r="251" spans="2:65" s="11" customFormat="1" ht="23" customHeight="1">
      <c r="B251" s="125"/>
      <c r="D251" s="126" t="s">
        <v>72</v>
      </c>
      <c r="E251" s="135" t="s">
        <v>4083</v>
      </c>
      <c r="F251" s="135" t="s">
        <v>4084</v>
      </c>
      <c r="I251" s="128"/>
      <c r="J251" s="136">
        <f>BK251</f>
        <v>0</v>
      </c>
      <c r="L251" s="125"/>
      <c r="M251" s="130"/>
      <c r="P251" s="131">
        <f>SUM(P252:P256)</f>
        <v>0</v>
      </c>
      <c r="R251" s="131">
        <f>SUM(R252:R256)</f>
        <v>0</v>
      </c>
      <c r="T251" s="132">
        <f>SUM(T252:T256)</f>
        <v>0</v>
      </c>
      <c r="AR251" s="126" t="s">
        <v>80</v>
      </c>
      <c r="AT251" s="133" t="s">
        <v>72</v>
      </c>
      <c r="AU251" s="133" t="s">
        <v>80</v>
      </c>
      <c r="AY251" s="126" t="s">
        <v>199</v>
      </c>
      <c r="BK251" s="134">
        <f>SUM(BK252:BK256)</f>
        <v>0</v>
      </c>
    </row>
    <row r="252" spans="2:65" s="1" customFormat="1" ht="24.25" customHeight="1">
      <c r="B252" s="32"/>
      <c r="C252" s="137" t="s">
        <v>401</v>
      </c>
      <c r="D252" s="137" t="s">
        <v>201</v>
      </c>
      <c r="E252" s="138" t="s">
        <v>4085</v>
      </c>
      <c r="F252" s="139" t="s">
        <v>4086</v>
      </c>
      <c r="G252" s="140" t="s">
        <v>247</v>
      </c>
      <c r="H252" s="141">
        <v>5.3550000000000004</v>
      </c>
      <c r="I252" s="142"/>
      <c r="J252" s="143">
        <f>ROUND(I252*H252,2)</f>
        <v>0</v>
      </c>
      <c r="K252" s="144"/>
      <c r="L252" s="32"/>
      <c r="M252" s="145" t="s">
        <v>1</v>
      </c>
      <c r="N252" s="146" t="s">
        <v>39</v>
      </c>
      <c r="P252" s="147">
        <f>O252*H252</f>
        <v>0</v>
      </c>
      <c r="Q252" s="147">
        <v>0</v>
      </c>
      <c r="R252" s="147">
        <f>Q252*H252</f>
        <v>0</v>
      </c>
      <c r="S252" s="147">
        <v>0</v>
      </c>
      <c r="T252" s="148">
        <f>S252*H252</f>
        <v>0</v>
      </c>
      <c r="AR252" s="149" t="s">
        <v>205</v>
      </c>
      <c r="AT252" s="149" t="s">
        <v>201</v>
      </c>
      <c r="AU252" s="149" t="s">
        <v>86</v>
      </c>
      <c r="AY252" s="17" t="s">
        <v>199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86</v>
      </c>
      <c r="BK252" s="150">
        <f>ROUND(I252*H252,2)</f>
        <v>0</v>
      </c>
      <c r="BL252" s="17" t="s">
        <v>205</v>
      </c>
      <c r="BM252" s="149" t="s">
        <v>4087</v>
      </c>
    </row>
    <row r="253" spans="2:65" s="1" customFormat="1" ht="24.25" customHeight="1">
      <c r="B253" s="32"/>
      <c r="C253" s="137" t="s">
        <v>404</v>
      </c>
      <c r="D253" s="137" t="s">
        <v>201</v>
      </c>
      <c r="E253" s="138" t="s">
        <v>4088</v>
      </c>
      <c r="F253" s="139" t="s">
        <v>4089</v>
      </c>
      <c r="G253" s="140" t="s">
        <v>247</v>
      </c>
      <c r="H253" s="141">
        <v>80.325000000000003</v>
      </c>
      <c r="I253" s="142"/>
      <c r="J253" s="143">
        <f>ROUND(I253*H253,2)</f>
        <v>0</v>
      </c>
      <c r="K253" s="144"/>
      <c r="L253" s="32"/>
      <c r="M253" s="145" t="s">
        <v>1</v>
      </c>
      <c r="N253" s="146" t="s">
        <v>39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9" t="s">
        <v>205</v>
      </c>
      <c r="AT253" s="149" t="s">
        <v>201</v>
      </c>
      <c r="AU253" s="149" t="s">
        <v>86</v>
      </c>
      <c r="AY253" s="17" t="s">
        <v>199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86</v>
      </c>
      <c r="BK253" s="150">
        <f>ROUND(I253*H253,2)</f>
        <v>0</v>
      </c>
      <c r="BL253" s="17" t="s">
        <v>205</v>
      </c>
      <c r="BM253" s="149" t="s">
        <v>4090</v>
      </c>
    </row>
    <row r="254" spans="2:65" s="12" customFormat="1" ht="12">
      <c r="B254" s="151"/>
      <c r="D254" s="152" t="s">
        <v>207</v>
      </c>
      <c r="E254" s="153" t="s">
        <v>1</v>
      </c>
      <c r="F254" s="154" t="s">
        <v>4091</v>
      </c>
      <c r="H254" s="155">
        <v>80.325000000000003</v>
      </c>
      <c r="I254" s="156"/>
      <c r="L254" s="151"/>
      <c r="M254" s="157"/>
      <c r="T254" s="158"/>
      <c r="AT254" s="153" t="s">
        <v>207</v>
      </c>
      <c r="AU254" s="153" t="s">
        <v>86</v>
      </c>
      <c r="AV254" s="12" t="s">
        <v>86</v>
      </c>
      <c r="AW254" s="12" t="s">
        <v>30</v>
      </c>
      <c r="AX254" s="12" t="s">
        <v>73</v>
      </c>
      <c r="AY254" s="153" t="s">
        <v>199</v>
      </c>
    </row>
    <row r="255" spans="2:65" s="13" customFormat="1" ht="12">
      <c r="B255" s="159"/>
      <c r="D255" s="152" t="s">
        <v>207</v>
      </c>
      <c r="E255" s="160" t="s">
        <v>1</v>
      </c>
      <c r="F255" s="161" t="s">
        <v>209</v>
      </c>
      <c r="H255" s="162">
        <v>80.325000000000003</v>
      </c>
      <c r="I255" s="163"/>
      <c r="L255" s="159"/>
      <c r="M255" s="164"/>
      <c r="T255" s="165"/>
      <c r="AT255" s="160" t="s">
        <v>207</v>
      </c>
      <c r="AU255" s="160" t="s">
        <v>86</v>
      </c>
      <c r="AV255" s="13" t="s">
        <v>205</v>
      </c>
      <c r="AW255" s="13" t="s">
        <v>30</v>
      </c>
      <c r="AX255" s="13" t="s">
        <v>80</v>
      </c>
      <c r="AY255" s="160" t="s">
        <v>199</v>
      </c>
    </row>
    <row r="256" spans="2:65" s="1" customFormat="1" ht="33" customHeight="1">
      <c r="B256" s="32"/>
      <c r="C256" s="137" t="s">
        <v>411</v>
      </c>
      <c r="D256" s="137" t="s">
        <v>201</v>
      </c>
      <c r="E256" s="138" t="s">
        <v>4092</v>
      </c>
      <c r="F256" s="139" t="s">
        <v>4093</v>
      </c>
      <c r="G256" s="140" t="s">
        <v>247</v>
      </c>
      <c r="H256" s="141">
        <v>5.3550000000000004</v>
      </c>
      <c r="I256" s="142"/>
      <c r="J256" s="143">
        <f>ROUND(I256*H256,2)</f>
        <v>0</v>
      </c>
      <c r="K256" s="144"/>
      <c r="L256" s="32"/>
      <c r="M256" s="145" t="s">
        <v>1</v>
      </c>
      <c r="N256" s="146" t="s">
        <v>39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205</v>
      </c>
      <c r="AT256" s="149" t="s">
        <v>201</v>
      </c>
      <c r="AU256" s="149" t="s">
        <v>86</v>
      </c>
      <c r="AY256" s="17" t="s">
        <v>199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86</v>
      </c>
      <c r="BK256" s="150">
        <f>ROUND(I256*H256,2)</f>
        <v>0</v>
      </c>
      <c r="BL256" s="17" t="s">
        <v>205</v>
      </c>
      <c r="BM256" s="149" t="s">
        <v>4094</v>
      </c>
    </row>
    <row r="257" spans="2:65" s="11" customFormat="1" ht="23" customHeight="1">
      <c r="B257" s="125"/>
      <c r="D257" s="126" t="s">
        <v>72</v>
      </c>
      <c r="E257" s="135" t="s">
        <v>965</v>
      </c>
      <c r="F257" s="135" t="s">
        <v>966</v>
      </c>
      <c r="I257" s="128"/>
      <c r="J257" s="136">
        <f>BK257</f>
        <v>0</v>
      </c>
      <c r="L257" s="125"/>
      <c r="M257" s="130"/>
      <c r="P257" s="131">
        <f>P258</f>
        <v>0</v>
      </c>
      <c r="R257" s="131">
        <f>R258</f>
        <v>0</v>
      </c>
      <c r="T257" s="132">
        <f>T258</f>
        <v>0</v>
      </c>
      <c r="AR257" s="126" t="s">
        <v>80</v>
      </c>
      <c r="AT257" s="133" t="s">
        <v>72</v>
      </c>
      <c r="AU257" s="133" t="s">
        <v>80</v>
      </c>
      <c r="AY257" s="126" t="s">
        <v>199</v>
      </c>
      <c r="BK257" s="134">
        <f>BK258</f>
        <v>0</v>
      </c>
    </row>
    <row r="258" spans="2:65" s="1" customFormat="1" ht="24.25" customHeight="1">
      <c r="B258" s="32"/>
      <c r="C258" s="137" t="s">
        <v>415</v>
      </c>
      <c r="D258" s="137" t="s">
        <v>201</v>
      </c>
      <c r="E258" s="138" t="s">
        <v>3034</v>
      </c>
      <c r="F258" s="139" t="s">
        <v>3035</v>
      </c>
      <c r="G258" s="140" t="s">
        <v>247</v>
      </c>
      <c r="H258" s="141">
        <v>51.704000000000001</v>
      </c>
      <c r="I258" s="142"/>
      <c r="J258" s="143">
        <f>ROUND(I258*H258,2)</f>
        <v>0</v>
      </c>
      <c r="K258" s="144"/>
      <c r="L258" s="32"/>
      <c r="M258" s="145" t="s">
        <v>1</v>
      </c>
      <c r="N258" s="146" t="s">
        <v>39</v>
      </c>
      <c r="P258" s="147">
        <f>O258*H258</f>
        <v>0</v>
      </c>
      <c r="Q258" s="147">
        <v>0</v>
      </c>
      <c r="R258" s="147">
        <f>Q258*H258</f>
        <v>0</v>
      </c>
      <c r="S258" s="147">
        <v>0</v>
      </c>
      <c r="T258" s="148">
        <f>S258*H258</f>
        <v>0</v>
      </c>
      <c r="AR258" s="149" t="s">
        <v>205</v>
      </c>
      <c r="AT258" s="149" t="s">
        <v>201</v>
      </c>
      <c r="AU258" s="149" t="s">
        <v>86</v>
      </c>
      <c r="AY258" s="17" t="s">
        <v>199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86</v>
      </c>
      <c r="BK258" s="150">
        <f>ROUND(I258*H258,2)</f>
        <v>0</v>
      </c>
      <c r="BL258" s="17" t="s">
        <v>205</v>
      </c>
      <c r="BM258" s="149" t="s">
        <v>4095</v>
      </c>
    </row>
    <row r="259" spans="2:65" s="11" customFormat="1" ht="26" customHeight="1">
      <c r="B259" s="125"/>
      <c r="D259" s="126" t="s">
        <v>72</v>
      </c>
      <c r="E259" s="127" t="s">
        <v>3037</v>
      </c>
      <c r="F259" s="127" t="s">
        <v>3038</v>
      </c>
      <c r="I259" s="128"/>
      <c r="J259" s="129">
        <f>BK259</f>
        <v>0</v>
      </c>
      <c r="L259" s="125"/>
      <c r="M259" s="130"/>
      <c r="P259" s="131">
        <f>SUM(P260:P262)</f>
        <v>0</v>
      </c>
      <c r="R259" s="131">
        <f>SUM(R260:R262)</f>
        <v>0</v>
      </c>
      <c r="T259" s="132">
        <f>SUM(T260:T262)</f>
        <v>0</v>
      </c>
      <c r="AR259" s="126" t="s">
        <v>205</v>
      </c>
      <c r="AT259" s="133" t="s">
        <v>72</v>
      </c>
      <c r="AU259" s="133" t="s">
        <v>73</v>
      </c>
      <c r="AY259" s="126" t="s">
        <v>199</v>
      </c>
      <c r="BK259" s="134">
        <f>SUM(BK260:BK262)</f>
        <v>0</v>
      </c>
    </row>
    <row r="260" spans="2:65" s="1" customFormat="1" ht="16.5" customHeight="1">
      <c r="B260" s="32"/>
      <c r="C260" s="137" t="s">
        <v>421</v>
      </c>
      <c r="D260" s="137" t="s">
        <v>201</v>
      </c>
      <c r="E260" s="138" t="s">
        <v>3039</v>
      </c>
      <c r="F260" s="139" t="s">
        <v>3040</v>
      </c>
      <c r="G260" s="140" t="s">
        <v>1188</v>
      </c>
      <c r="H260" s="141">
        <v>8</v>
      </c>
      <c r="I260" s="142"/>
      <c r="J260" s="143">
        <f>ROUND(I260*H260,2)</f>
        <v>0</v>
      </c>
      <c r="K260" s="144"/>
      <c r="L260" s="32"/>
      <c r="M260" s="145" t="s">
        <v>1</v>
      </c>
      <c r="N260" s="146" t="s">
        <v>39</v>
      </c>
      <c r="P260" s="147">
        <f>O260*H260</f>
        <v>0</v>
      </c>
      <c r="Q260" s="147">
        <v>0</v>
      </c>
      <c r="R260" s="147">
        <f>Q260*H260</f>
        <v>0</v>
      </c>
      <c r="S260" s="147">
        <v>0</v>
      </c>
      <c r="T260" s="148">
        <f>S260*H260</f>
        <v>0</v>
      </c>
      <c r="AR260" s="149" t="s">
        <v>1179</v>
      </c>
      <c r="AT260" s="149" t="s">
        <v>201</v>
      </c>
      <c r="AU260" s="149" t="s">
        <v>80</v>
      </c>
      <c r="AY260" s="17" t="s">
        <v>199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86</v>
      </c>
      <c r="BK260" s="150">
        <f>ROUND(I260*H260,2)</f>
        <v>0</v>
      </c>
      <c r="BL260" s="17" t="s">
        <v>1179</v>
      </c>
      <c r="BM260" s="149" t="s">
        <v>4096</v>
      </c>
    </row>
    <row r="261" spans="2:65" s="12" customFormat="1" ht="12">
      <c r="B261" s="151"/>
      <c r="D261" s="152" t="s">
        <v>207</v>
      </c>
      <c r="E261" s="153" t="s">
        <v>1</v>
      </c>
      <c r="F261" s="154" t="s">
        <v>1150</v>
      </c>
      <c r="H261" s="155">
        <v>8</v>
      </c>
      <c r="I261" s="156"/>
      <c r="L261" s="151"/>
      <c r="M261" s="157"/>
      <c r="T261" s="158"/>
      <c r="AT261" s="153" t="s">
        <v>207</v>
      </c>
      <c r="AU261" s="153" t="s">
        <v>80</v>
      </c>
      <c r="AV261" s="12" t="s">
        <v>86</v>
      </c>
      <c r="AW261" s="12" t="s">
        <v>30</v>
      </c>
      <c r="AX261" s="12" t="s">
        <v>73</v>
      </c>
      <c r="AY261" s="153" t="s">
        <v>199</v>
      </c>
    </row>
    <row r="262" spans="2:65" s="13" customFormat="1" ht="12">
      <c r="B262" s="159"/>
      <c r="D262" s="152" t="s">
        <v>207</v>
      </c>
      <c r="E262" s="160" t="s">
        <v>1</v>
      </c>
      <c r="F262" s="161" t="s">
        <v>4097</v>
      </c>
      <c r="H262" s="162">
        <v>8</v>
      </c>
      <c r="I262" s="163"/>
      <c r="L262" s="159"/>
      <c r="M262" s="195"/>
      <c r="N262" s="196"/>
      <c r="O262" s="196"/>
      <c r="P262" s="196"/>
      <c r="Q262" s="196"/>
      <c r="R262" s="196"/>
      <c r="S262" s="196"/>
      <c r="T262" s="197"/>
      <c r="AT262" s="160" t="s">
        <v>207</v>
      </c>
      <c r="AU262" s="160" t="s">
        <v>80</v>
      </c>
      <c r="AV262" s="13" t="s">
        <v>205</v>
      </c>
      <c r="AW262" s="13" t="s">
        <v>30</v>
      </c>
      <c r="AX262" s="13" t="s">
        <v>80</v>
      </c>
      <c r="AY262" s="160" t="s">
        <v>199</v>
      </c>
    </row>
    <row r="263" spans="2:65" s="1" customFormat="1" ht="7" customHeight="1">
      <c r="B263" s="43"/>
      <c r="C263" s="44"/>
      <c r="D263" s="44"/>
      <c r="E263" s="44"/>
      <c r="F263" s="44"/>
      <c r="G263" s="44"/>
      <c r="H263" s="44"/>
      <c r="I263" s="44"/>
      <c r="J263" s="44"/>
      <c r="K263" s="44"/>
      <c r="L263" s="32"/>
    </row>
  </sheetData>
  <sheetProtection algorithmName="SHA-512" hashValue="KyWdZl7iRoSg4r823ywLYhOkoqFV3ipYMaFImpz/RfX2+DPVIE0zzIhUqkq9tK7HB6QtKe4SXoTHdgW+b6ecWQ==" saltValue="k81gn3SM7FHQfEgMMF4lro8hd5HnCXuiGWlJR0+Er185yGhDR/Mnv6X/zG1rIivS06GT0HjH2cJ9pwNO8AG7Gw==" spinCount="100000" sheet="1" objects="1" scenarios="1" formatColumns="0" formatRows="0" autoFilter="0"/>
  <autoFilter ref="C127:K262" xr:uid="{00000000-0009-0000-0000-000009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36"/>
  <sheetViews>
    <sheetView showGridLines="0" workbookViewId="0"/>
  </sheetViews>
  <sheetFormatPr baseColWidth="10" defaultColWidth="8.7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111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132</v>
      </c>
      <c r="L4" s="20"/>
      <c r="M4" s="91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133</v>
      </c>
      <c r="L8" s="20"/>
    </row>
    <row r="9" spans="2:46" s="1" customFormat="1" ht="16.5" customHeight="1">
      <c r="B9" s="32"/>
      <c r="E9" s="241" t="s">
        <v>134</v>
      </c>
      <c r="F9" s="240"/>
      <c r="G9" s="240"/>
      <c r="H9" s="240"/>
      <c r="L9" s="32"/>
    </row>
    <row r="10" spans="2:46" s="1" customFormat="1" ht="12" customHeight="1">
      <c r="B10" s="32"/>
      <c r="D10" s="27" t="s">
        <v>135</v>
      </c>
      <c r="L10" s="32"/>
    </row>
    <row r="11" spans="2:46" s="1" customFormat="1" ht="16.5" customHeight="1">
      <c r="B11" s="32"/>
      <c r="E11" s="236" t="s">
        <v>4098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1" t="str">
        <f>'Rekapitulace stavby'!AN8</f>
        <v>1. 11. 2024</v>
      </c>
      <c r="L14" s="32"/>
    </row>
    <row r="15" spans="2:46" s="1" customFormat="1" ht="11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2"/>
      <c r="E29" s="228" t="s">
        <v>1</v>
      </c>
      <c r="F29" s="228"/>
      <c r="G29" s="228"/>
      <c r="H29" s="228"/>
      <c r="L29" s="92"/>
    </row>
    <row r="30" spans="2:12" s="1" customFormat="1" ht="7" customHeight="1">
      <c r="B30" s="32"/>
      <c r="L30" s="32"/>
    </row>
    <row r="31" spans="2:12" s="1" customFormat="1" ht="7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25.25" customHeight="1">
      <c r="B32" s="32"/>
      <c r="D32" s="93" t="s">
        <v>33</v>
      </c>
      <c r="J32" s="64">
        <f>ROUND(J128, 2)</f>
        <v>0</v>
      </c>
      <c r="L32" s="32"/>
    </row>
    <row r="33" spans="2:12" s="1" customFormat="1" ht="7" customHeight="1">
      <c r="B33" s="32"/>
      <c r="D33" s="52"/>
      <c r="E33" s="52"/>
      <c r="F33" s="52"/>
      <c r="G33" s="52"/>
      <c r="H33" s="52"/>
      <c r="I33" s="52"/>
      <c r="J33" s="52"/>
      <c r="K33" s="52"/>
      <c r="L33" s="32"/>
    </row>
    <row r="34" spans="2:12" s="1" customFormat="1" ht="14.5" customHeight="1">
      <c r="B34" s="32"/>
      <c r="F34" s="94" t="s">
        <v>35</v>
      </c>
      <c r="I34" s="94" t="s">
        <v>34</v>
      </c>
      <c r="J34" s="94" t="s">
        <v>36</v>
      </c>
      <c r="L34" s="32"/>
    </row>
    <row r="35" spans="2:12" s="1" customFormat="1" ht="14.5" customHeight="1">
      <c r="B35" s="32"/>
      <c r="D35" s="95" t="s">
        <v>37</v>
      </c>
      <c r="E35" s="27" t="s">
        <v>38</v>
      </c>
      <c r="F35" s="84">
        <f>ROUND((SUM(BE128:BE235)),  2)</f>
        <v>0</v>
      </c>
      <c r="I35" s="96">
        <v>0.21</v>
      </c>
      <c r="J35" s="84">
        <f>ROUND(((SUM(BE128:BE235))*I35),  2)</f>
        <v>0</v>
      </c>
      <c r="L35" s="32"/>
    </row>
    <row r="36" spans="2:12" s="1" customFormat="1" ht="14.5" customHeight="1">
      <c r="B36" s="32"/>
      <c r="E36" s="27" t="s">
        <v>39</v>
      </c>
      <c r="F36" s="84">
        <f>ROUND((SUM(BF128:BF235)),  2)</f>
        <v>0</v>
      </c>
      <c r="I36" s="96">
        <v>0.12</v>
      </c>
      <c r="J36" s="84">
        <f>ROUND(((SUM(BF128:BF235))*I36),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4">
        <f>ROUND((SUM(BG128:BG235)),  2)</f>
        <v>0</v>
      </c>
      <c r="I37" s="96">
        <v>0.21</v>
      </c>
      <c r="J37" s="84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4">
        <f>ROUND((SUM(BH128:BH235)),  2)</f>
        <v>0</v>
      </c>
      <c r="I38" s="96">
        <v>0.12</v>
      </c>
      <c r="J38" s="84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4">
        <f>ROUND((SUM(BI128:BI235)),  2)</f>
        <v>0</v>
      </c>
      <c r="I39" s="96">
        <v>0</v>
      </c>
      <c r="J39" s="84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25" customHeight="1">
      <c r="B41" s="32"/>
      <c r="C41" s="97"/>
      <c r="D41" s="98" t="s">
        <v>43</v>
      </c>
      <c r="E41" s="55"/>
      <c r="F41" s="55"/>
      <c r="G41" s="99" t="s">
        <v>44</v>
      </c>
      <c r="H41" s="100" t="s">
        <v>45</v>
      </c>
      <c r="I41" s="55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2" t="s">
        <v>48</v>
      </c>
      <c r="E61" s="34"/>
      <c r="F61" s="103" t="s">
        <v>49</v>
      </c>
      <c r="G61" s="42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2" t="s">
        <v>48</v>
      </c>
      <c r="E76" s="34"/>
      <c r="F76" s="103" t="s">
        <v>49</v>
      </c>
      <c r="G76" s="42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12" s="1" customFormat="1" ht="25" customHeight="1">
      <c r="B82" s="32"/>
      <c r="C82" s="21" t="s">
        <v>137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133</v>
      </c>
      <c r="L86" s="20"/>
    </row>
    <row r="87" spans="2:12" s="1" customFormat="1" ht="16.5" customHeight="1">
      <c r="B87" s="32"/>
      <c r="E87" s="241" t="s">
        <v>134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135</v>
      </c>
      <c r="L88" s="32"/>
    </row>
    <row r="89" spans="2:12" s="1" customFormat="1" ht="16.5" customHeight="1">
      <c r="B89" s="32"/>
      <c r="E89" s="236" t="str">
        <f>E11</f>
        <v>Dešťová kanal SO02 - Dešťová kanalizace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1" t="str">
        <f>IF(J14="","",J14)</f>
        <v>1. 11. 2024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138</v>
      </c>
      <c r="D96" s="97"/>
      <c r="E96" s="97"/>
      <c r="F96" s="97"/>
      <c r="G96" s="97"/>
      <c r="H96" s="97"/>
      <c r="I96" s="97"/>
      <c r="J96" s="106" t="s">
        <v>139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3" customHeight="1">
      <c r="B98" s="32"/>
      <c r="C98" s="107" t="s">
        <v>140</v>
      </c>
      <c r="J98" s="64">
        <f>J128</f>
        <v>0</v>
      </c>
      <c r="L98" s="32"/>
      <c r="AU98" s="17" t="s">
        <v>141</v>
      </c>
    </row>
    <row r="99" spans="2:47" s="8" customFormat="1" ht="25" customHeight="1">
      <c r="B99" s="108"/>
      <c r="D99" s="109" t="s">
        <v>142</v>
      </c>
      <c r="E99" s="110"/>
      <c r="F99" s="110"/>
      <c r="G99" s="110"/>
      <c r="H99" s="110"/>
      <c r="I99" s="110"/>
      <c r="J99" s="111">
        <f>J129</f>
        <v>0</v>
      </c>
      <c r="L99" s="108"/>
    </row>
    <row r="100" spans="2:47" s="9" customFormat="1" ht="20" customHeight="1">
      <c r="B100" s="112"/>
      <c r="D100" s="113" t="s">
        <v>143</v>
      </c>
      <c r="E100" s="114"/>
      <c r="F100" s="114"/>
      <c r="G100" s="114"/>
      <c r="H100" s="114"/>
      <c r="I100" s="114"/>
      <c r="J100" s="115">
        <f>J130</f>
        <v>0</v>
      </c>
      <c r="L100" s="112"/>
    </row>
    <row r="101" spans="2:47" s="9" customFormat="1" ht="20" customHeight="1">
      <c r="B101" s="112"/>
      <c r="D101" s="113" t="s">
        <v>144</v>
      </c>
      <c r="E101" s="114"/>
      <c r="F101" s="114"/>
      <c r="G101" s="114"/>
      <c r="H101" s="114"/>
      <c r="I101" s="114"/>
      <c r="J101" s="115">
        <f>J189</f>
        <v>0</v>
      </c>
      <c r="L101" s="112"/>
    </row>
    <row r="102" spans="2:47" s="9" customFormat="1" ht="20" customHeight="1">
      <c r="B102" s="112"/>
      <c r="D102" s="113" t="s">
        <v>145</v>
      </c>
      <c r="E102" s="114"/>
      <c r="F102" s="114"/>
      <c r="G102" s="114"/>
      <c r="H102" s="114"/>
      <c r="I102" s="114"/>
      <c r="J102" s="115">
        <f>J205</f>
        <v>0</v>
      </c>
      <c r="L102" s="112"/>
    </row>
    <row r="103" spans="2:47" s="9" customFormat="1" ht="20" customHeight="1">
      <c r="B103" s="112"/>
      <c r="D103" s="113" t="s">
        <v>149</v>
      </c>
      <c r="E103" s="114"/>
      <c r="F103" s="114"/>
      <c r="G103" s="114"/>
      <c r="H103" s="114"/>
      <c r="I103" s="114"/>
      <c r="J103" s="115">
        <f>J208</f>
        <v>0</v>
      </c>
      <c r="L103" s="112"/>
    </row>
    <row r="104" spans="2:47" s="9" customFormat="1" ht="20" customHeight="1">
      <c r="B104" s="112"/>
      <c r="D104" s="113" t="s">
        <v>151</v>
      </c>
      <c r="E104" s="114"/>
      <c r="F104" s="114"/>
      <c r="G104" s="114"/>
      <c r="H104" s="114"/>
      <c r="I104" s="114"/>
      <c r="J104" s="115">
        <f>J225</f>
        <v>0</v>
      </c>
      <c r="L104" s="112"/>
    </row>
    <row r="105" spans="2:47" s="9" customFormat="1" ht="20" customHeight="1">
      <c r="B105" s="112"/>
      <c r="D105" s="113" t="s">
        <v>155</v>
      </c>
      <c r="E105" s="114"/>
      <c r="F105" s="114"/>
      <c r="G105" s="114"/>
      <c r="H105" s="114"/>
      <c r="I105" s="114"/>
      <c r="J105" s="115">
        <f>J227</f>
        <v>0</v>
      </c>
      <c r="L105" s="112"/>
    </row>
    <row r="106" spans="2:47" s="8" customFormat="1" ht="25" customHeight="1">
      <c r="B106" s="108"/>
      <c r="D106" s="109" t="s">
        <v>2961</v>
      </c>
      <c r="E106" s="110"/>
      <c r="F106" s="110"/>
      <c r="G106" s="110"/>
      <c r="H106" s="110"/>
      <c r="I106" s="110"/>
      <c r="J106" s="111">
        <f>J232</f>
        <v>0</v>
      </c>
      <c r="L106" s="108"/>
    </row>
    <row r="107" spans="2:47" s="1" customFormat="1" ht="21.75" customHeight="1">
      <c r="B107" s="32"/>
      <c r="L107" s="32"/>
    </row>
    <row r="108" spans="2:47" s="1" customFormat="1" ht="7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2"/>
    </row>
    <row r="112" spans="2:47" s="1" customFormat="1" ht="7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2"/>
    </row>
    <row r="113" spans="2:63" s="1" customFormat="1" ht="25" customHeight="1">
      <c r="B113" s="32"/>
      <c r="C113" s="21" t="s">
        <v>184</v>
      </c>
      <c r="L113" s="32"/>
    </row>
    <row r="114" spans="2:63" s="1" customFormat="1" ht="7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41" t="str">
        <f>E7</f>
        <v>Rozšíření kom.soc. služeb CSS Stod</v>
      </c>
      <c r="F116" s="242"/>
      <c r="G116" s="242"/>
      <c r="H116" s="242"/>
      <c r="L116" s="32"/>
    </row>
    <row r="117" spans="2:63" ht="12" customHeight="1">
      <c r="B117" s="20"/>
      <c r="C117" s="27" t="s">
        <v>133</v>
      </c>
      <c r="L117" s="20"/>
    </row>
    <row r="118" spans="2:63" s="1" customFormat="1" ht="16.5" customHeight="1">
      <c r="B118" s="32"/>
      <c r="E118" s="241" t="s">
        <v>134</v>
      </c>
      <c r="F118" s="240"/>
      <c r="G118" s="240"/>
      <c r="H118" s="240"/>
      <c r="L118" s="32"/>
    </row>
    <row r="119" spans="2:63" s="1" customFormat="1" ht="12" customHeight="1">
      <c r="B119" s="32"/>
      <c r="C119" s="27" t="s">
        <v>135</v>
      </c>
      <c r="L119" s="32"/>
    </row>
    <row r="120" spans="2:63" s="1" customFormat="1" ht="16.5" customHeight="1">
      <c r="B120" s="32"/>
      <c r="E120" s="236" t="str">
        <f>E11</f>
        <v>Dešťová kanal SO02 - Dešťová kanalizace</v>
      </c>
      <c r="F120" s="240"/>
      <c r="G120" s="240"/>
      <c r="H120" s="240"/>
      <c r="L120" s="32"/>
    </row>
    <row r="121" spans="2:63" s="1" customFormat="1" ht="7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F14</f>
        <v xml:space="preserve"> </v>
      </c>
      <c r="I122" s="27" t="s">
        <v>22</v>
      </c>
      <c r="J122" s="51" t="str">
        <f>IF(J14="","",J14)</f>
        <v>1. 11. 2024</v>
      </c>
      <c r="L122" s="32"/>
    </row>
    <row r="123" spans="2:63" s="1" customFormat="1" ht="7" customHeight="1">
      <c r="B123" s="32"/>
      <c r="L123" s="32"/>
    </row>
    <row r="124" spans="2:63" s="1" customFormat="1" ht="15.25" customHeight="1">
      <c r="B124" s="32"/>
      <c r="C124" s="27" t="s">
        <v>24</v>
      </c>
      <c r="F124" s="25" t="str">
        <f>E17</f>
        <v xml:space="preserve"> </v>
      </c>
      <c r="I124" s="27" t="s">
        <v>29</v>
      </c>
      <c r="J124" s="30" t="str">
        <f>E23</f>
        <v xml:space="preserve"> </v>
      </c>
      <c r="L124" s="32"/>
    </row>
    <row r="125" spans="2:63" s="1" customFormat="1" ht="15.25" customHeight="1">
      <c r="B125" s="32"/>
      <c r="C125" s="27" t="s">
        <v>27</v>
      </c>
      <c r="F125" s="25" t="str">
        <f>IF(E20="","",E20)</f>
        <v>Vyplň údaj</v>
      </c>
      <c r="I125" s="27" t="s">
        <v>31</v>
      </c>
      <c r="J125" s="30" t="str">
        <f>E26</f>
        <v xml:space="preserve"> </v>
      </c>
      <c r="L125" s="32"/>
    </row>
    <row r="126" spans="2:63" s="1" customFormat="1" ht="10.25" customHeight="1">
      <c r="B126" s="32"/>
      <c r="L126" s="32"/>
    </row>
    <row r="127" spans="2:63" s="10" customFormat="1" ht="29.25" customHeight="1">
      <c r="B127" s="116"/>
      <c r="C127" s="117" t="s">
        <v>185</v>
      </c>
      <c r="D127" s="118" t="s">
        <v>58</v>
      </c>
      <c r="E127" s="118" t="s">
        <v>54</v>
      </c>
      <c r="F127" s="118" t="s">
        <v>55</v>
      </c>
      <c r="G127" s="118" t="s">
        <v>186</v>
      </c>
      <c r="H127" s="118" t="s">
        <v>187</v>
      </c>
      <c r="I127" s="118" t="s">
        <v>188</v>
      </c>
      <c r="J127" s="119" t="s">
        <v>139</v>
      </c>
      <c r="K127" s="120" t="s">
        <v>189</v>
      </c>
      <c r="L127" s="116"/>
      <c r="M127" s="57" t="s">
        <v>1</v>
      </c>
      <c r="N127" s="58" t="s">
        <v>37</v>
      </c>
      <c r="O127" s="58" t="s">
        <v>190</v>
      </c>
      <c r="P127" s="58" t="s">
        <v>191</v>
      </c>
      <c r="Q127" s="58" t="s">
        <v>192</v>
      </c>
      <c r="R127" s="58" t="s">
        <v>193</v>
      </c>
      <c r="S127" s="58" t="s">
        <v>194</v>
      </c>
      <c r="T127" s="59" t="s">
        <v>195</v>
      </c>
    </row>
    <row r="128" spans="2:63" s="1" customFormat="1" ht="23" customHeight="1">
      <c r="B128" s="32"/>
      <c r="C128" s="62" t="s">
        <v>196</v>
      </c>
      <c r="J128" s="121">
        <f>BK128</f>
        <v>0</v>
      </c>
      <c r="L128" s="32"/>
      <c r="M128" s="60"/>
      <c r="N128" s="52"/>
      <c r="O128" s="52"/>
      <c r="P128" s="122">
        <f>P129+P232</f>
        <v>0</v>
      </c>
      <c r="Q128" s="52"/>
      <c r="R128" s="122">
        <f>R129+R232</f>
        <v>90.4890951</v>
      </c>
      <c r="S128" s="52"/>
      <c r="T128" s="123">
        <f>T129+T232</f>
        <v>0</v>
      </c>
      <c r="AT128" s="17" t="s">
        <v>72</v>
      </c>
      <c r="AU128" s="17" t="s">
        <v>141</v>
      </c>
      <c r="BK128" s="124">
        <f>BK129+BK232</f>
        <v>0</v>
      </c>
    </row>
    <row r="129" spans="2:65" s="11" customFormat="1" ht="26" customHeight="1">
      <c r="B129" s="125"/>
      <c r="D129" s="126" t="s">
        <v>72</v>
      </c>
      <c r="E129" s="127" t="s">
        <v>197</v>
      </c>
      <c r="F129" s="127" t="s">
        <v>198</v>
      </c>
      <c r="I129" s="128"/>
      <c r="J129" s="129">
        <f>BK129</f>
        <v>0</v>
      </c>
      <c r="L129" s="125"/>
      <c r="M129" s="130"/>
      <c r="P129" s="131">
        <f>P130+P189+P205+P208+P225+P227</f>
        <v>0</v>
      </c>
      <c r="R129" s="131">
        <f>R130+R189+R205+R208+R225+R227</f>
        <v>90.4890951</v>
      </c>
      <c r="T129" s="132">
        <f>T130+T189+T205+T208+T225+T227</f>
        <v>0</v>
      </c>
      <c r="AR129" s="126" t="s">
        <v>80</v>
      </c>
      <c r="AT129" s="133" t="s">
        <v>72</v>
      </c>
      <c r="AU129" s="133" t="s">
        <v>73</v>
      </c>
      <c r="AY129" s="126" t="s">
        <v>199</v>
      </c>
      <c r="BK129" s="134">
        <f>BK130+BK189+BK205+BK208+BK225+BK227</f>
        <v>0</v>
      </c>
    </row>
    <row r="130" spans="2:65" s="11" customFormat="1" ht="23" customHeight="1">
      <c r="B130" s="125"/>
      <c r="D130" s="126" t="s">
        <v>72</v>
      </c>
      <c r="E130" s="135" t="s">
        <v>80</v>
      </c>
      <c r="F130" s="135" t="s">
        <v>200</v>
      </c>
      <c r="I130" s="128"/>
      <c r="J130" s="136">
        <f>BK130</f>
        <v>0</v>
      </c>
      <c r="L130" s="125"/>
      <c r="M130" s="130"/>
      <c r="P130" s="131">
        <f>SUM(P131:P188)</f>
        <v>0</v>
      </c>
      <c r="R130" s="131">
        <f>SUM(R131:R188)</f>
        <v>83.626850239999996</v>
      </c>
      <c r="T130" s="132">
        <f>SUM(T131:T188)</f>
        <v>0</v>
      </c>
      <c r="AR130" s="126" t="s">
        <v>80</v>
      </c>
      <c r="AT130" s="133" t="s">
        <v>72</v>
      </c>
      <c r="AU130" s="133" t="s">
        <v>80</v>
      </c>
      <c r="AY130" s="126" t="s">
        <v>199</v>
      </c>
      <c r="BK130" s="134">
        <f>SUM(BK131:BK188)</f>
        <v>0</v>
      </c>
    </row>
    <row r="131" spans="2:65" s="1" customFormat="1" ht="33" customHeight="1">
      <c r="B131" s="32"/>
      <c r="C131" s="137" t="s">
        <v>80</v>
      </c>
      <c r="D131" s="137" t="s">
        <v>201</v>
      </c>
      <c r="E131" s="138" t="s">
        <v>3120</v>
      </c>
      <c r="F131" s="139" t="s">
        <v>3121</v>
      </c>
      <c r="G131" s="140" t="s">
        <v>213</v>
      </c>
      <c r="H131" s="141">
        <v>61.508000000000003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39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205</v>
      </c>
      <c r="AT131" s="149" t="s">
        <v>201</v>
      </c>
      <c r="AU131" s="149" t="s">
        <v>86</v>
      </c>
      <c r="AY131" s="17" t="s">
        <v>199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86</v>
      </c>
      <c r="BK131" s="150">
        <f>ROUND(I131*H131,2)</f>
        <v>0</v>
      </c>
      <c r="BL131" s="17" t="s">
        <v>205</v>
      </c>
      <c r="BM131" s="149" t="s">
        <v>4099</v>
      </c>
    </row>
    <row r="132" spans="2:65" s="12" customFormat="1" ht="12">
      <c r="B132" s="151"/>
      <c r="D132" s="152" t="s">
        <v>207</v>
      </c>
      <c r="E132" s="153" t="s">
        <v>1</v>
      </c>
      <c r="F132" s="154" t="s">
        <v>3123</v>
      </c>
      <c r="H132" s="155">
        <v>61.508000000000003</v>
      </c>
      <c r="I132" s="156"/>
      <c r="L132" s="151"/>
      <c r="M132" s="157"/>
      <c r="T132" s="158"/>
      <c r="AT132" s="153" t="s">
        <v>207</v>
      </c>
      <c r="AU132" s="153" t="s">
        <v>86</v>
      </c>
      <c r="AV132" s="12" t="s">
        <v>86</v>
      </c>
      <c r="AW132" s="12" t="s">
        <v>30</v>
      </c>
      <c r="AX132" s="12" t="s">
        <v>73</v>
      </c>
      <c r="AY132" s="153" t="s">
        <v>199</v>
      </c>
    </row>
    <row r="133" spans="2:65" s="13" customFormat="1" ht="12">
      <c r="B133" s="159"/>
      <c r="D133" s="152" t="s">
        <v>207</v>
      </c>
      <c r="E133" s="160" t="s">
        <v>1</v>
      </c>
      <c r="F133" s="161" t="s">
        <v>838</v>
      </c>
      <c r="H133" s="162">
        <v>61.508000000000003</v>
      </c>
      <c r="I133" s="163"/>
      <c r="L133" s="159"/>
      <c r="M133" s="164"/>
      <c r="T133" s="165"/>
      <c r="AT133" s="160" t="s">
        <v>207</v>
      </c>
      <c r="AU133" s="160" t="s">
        <v>86</v>
      </c>
      <c r="AV133" s="13" t="s">
        <v>205</v>
      </c>
      <c r="AW133" s="13" t="s">
        <v>30</v>
      </c>
      <c r="AX133" s="13" t="s">
        <v>80</v>
      </c>
      <c r="AY133" s="160" t="s">
        <v>199</v>
      </c>
    </row>
    <row r="134" spans="2:65" s="1" customFormat="1" ht="33" customHeight="1">
      <c r="B134" s="32"/>
      <c r="C134" s="137" t="s">
        <v>86</v>
      </c>
      <c r="D134" s="137" t="s">
        <v>201</v>
      </c>
      <c r="E134" s="138" t="s">
        <v>2962</v>
      </c>
      <c r="F134" s="139" t="s">
        <v>2963</v>
      </c>
      <c r="G134" s="140" t="s">
        <v>213</v>
      </c>
      <c r="H134" s="141">
        <v>86.4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39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205</v>
      </c>
      <c r="AT134" s="149" t="s">
        <v>201</v>
      </c>
      <c r="AU134" s="149" t="s">
        <v>86</v>
      </c>
      <c r="AY134" s="17" t="s">
        <v>199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86</v>
      </c>
      <c r="BK134" s="150">
        <f>ROUND(I134*H134,2)</f>
        <v>0</v>
      </c>
      <c r="BL134" s="17" t="s">
        <v>205</v>
      </c>
      <c r="BM134" s="149" t="s">
        <v>4100</v>
      </c>
    </row>
    <row r="135" spans="2:65" s="12" customFormat="1" ht="12">
      <c r="B135" s="151"/>
      <c r="D135" s="152" t="s">
        <v>207</v>
      </c>
      <c r="E135" s="153" t="s">
        <v>1</v>
      </c>
      <c r="F135" s="154" t="s">
        <v>4101</v>
      </c>
      <c r="H135" s="155">
        <v>86.4</v>
      </c>
      <c r="I135" s="156"/>
      <c r="L135" s="151"/>
      <c r="M135" s="157"/>
      <c r="T135" s="158"/>
      <c r="AT135" s="153" t="s">
        <v>207</v>
      </c>
      <c r="AU135" s="153" t="s">
        <v>86</v>
      </c>
      <c r="AV135" s="12" t="s">
        <v>86</v>
      </c>
      <c r="AW135" s="12" t="s">
        <v>30</v>
      </c>
      <c r="AX135" s="12" t="s">
        <v>73</v>
      </c>
      <c r="AY135" s="153" t="s">
        <v>199</v>
      </c>
    </row>
    <row r="136" spans="2:65" s="13" customFormat="1" ht="12">
      <c r="B136" s="159"/>
      <c r="D136" s="152" t="s">
        <v>207</v>
      </c>
      <c r="E136" s="160" t="s">
        <v>1</v>
      </c>
      <c r="F136" s="161" t="s">
        <v>209</v>
      </c>
      <c r="H136" s="162">
        <v>86.4</v>
      </c>
      <c r="I136" s="163"/>
      <c r="L136" s="159"/>
      <c r="M136" s="164"/>
      <c r="T136" s="165"/>
      <c r="AT136" s="160" t="s">
        <v>207</v>
      </c>
      <c r="AU136" s="160" t="s">
        <v>86</v>
      </c>
      <c r="AV136" s="13" t="s">
        <v>205</v>
      </c>
      <c r="AW136" s="13" t="s">
        <v>30</v>
      </c>
      <c r="AX136" s="13" t="s">
        <v>80</v>
      </c>
      <c r="AY136" s="160" t="s">
        <v>199</v>
      </c>
    </row>
    <row r="137" spans="2:65" s="1" customFormat="1" ht="24.25" customHeight="1">
      <c r="B137" s="32"/>
      <c r="C137" s="137" t="s">
        <v>223</v>
      </c>
      <c r="D137" s="137" t="s">
        <v>201</v>
      </c>
      <c r="E137" s="138" t="s">
        <v>2966</v>
      </c>
      <c r="F137" s="139" t="s">
        <v>2967</v>
      </c>
      <c r="G137" s="140" t="s">
        <v>213</v>
      </c>
      <c r="H137" s="141">
        <v>9.7200000000000006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39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205</v>
      </c>
      <c r="AT137" s="149" t="s">
        <v>201</v>
      </c>
      <c r="AU137" s="149" t="s">
        <v>86</v>
      </c>
      <c r="AY137" s="17" t="s">
        <v>199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86</v>
      </c>
      <c r="BK137" s="150">
        <f>ROUND(I137*H137,2)</f>
        <v>0</v>
      </c>
      <c r="BL137" s="17" t="s">
        <v>205</v>
      </c>
      <c r="BM137" s="149" t="s">
        <v>4102</v>
      </c>
    </row>
    <row r="138" spans="2:65" s="12" customFormat="1" ht="12">
      <c r="B138" s="151"/>
      <c r="D138" s="152" t="s">
        <v>207</v>
      </c>
      <c r="E138" s="153" t="s">
        <v>1</v>
      </c>
      <c r="F138" s="154" t="s">
        <v>4000</v>
      </c>
      <c r="H138" s="155">
        <v>9.7200000000000006</v>
      </c>
      <c r="I138" s="156"/>
      <c r="L138" s="151"/>
      <c r="M138" s="157"/>
      <c r="T138" s="158"/>
      <c r="AT138" s="153" t="s">
        <v>207</v>
      </c>
      <c r="AU138" s="153" t="s">
        <v>86</v>
      </c>
      <c r="AV138" s="12" t="s">
        <v>86</v>
      </c>
      <c r="AW138" s="12" t="s">
        <v>30</v>
      </c>
      <c r="AX138" s="12" t="s">
        <v>73</v>
      </c>
      <c r="AY138" s="153" t="s">
        <v>199</v>
      </c>
    </row>
    <row r="139" spans="2:65" s="13" customFormat="1" ht="12">
      <c r="B139" s="159"/>
      <c r="D139" s="152" t="s">
        <v>207</v>
      </c>
      <c r="E139" s="160" t="s">
        <v>1</v>
      </c>
      <c r="F139" s="161" t="s">
        <v>209</v>
      </c>
      <c r="H139" s="162">
        <v>9.7200000000000006</v>
      </c>
      <c r="I139" s="163"/>
      <c r="L139" s="159"/>
      <c r="M139" s="164"/>
      <c r="T139" s="165"/>
      <c r="AT139" s="160" t="s">
        <v>207</v>
      </c>
      <c r="AU139" s="160" t="s">
        <v>86</v>
      </c>
      <c r="AV139" s="13" t="s">
        <v>205</v>
      </c>
      <c r="AW139" s="13" t="s">
        <v>30</v>
      </c>
      <c r="AX139" s="13" t="s">
        <v>80</v>
      </c>
      <c r="AY139" s="160" t="s">
        <v>199</v>
      </c>
    </row>
    <row r="140" spans="2:65" s="1" customFormat="1" ht="24.25" customHeight="1">
      <c r="B140" s="32"/>
      <c r="C140" s="137" t="s">
        <v>205</v>
      </c>
      <c r="D140" s="137" t="s">
        <v>201</v>
      </c>
      <c r="E140" s="138" t="s">
        <v>229</v>
      </c>
      <c r="F140" s="139" t="s">
        <v>230</v>
      </c>
      <c r="G140" s="140" t="s">
        <v>213</v>
      </c>
      <c r="H140" s="141">
        <v>254.40299999999999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39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205</v>
      </c>
      <c r="AT140" s="149" t="s">
        <v>201</v>
      </c>
      <c r="AU140" s="149" t="s">
        <v>86</v>
      </c>
      <c r="AY140" s="17" t="s">
        <v>199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86</v>
      </c>
      <c r="BK140" s="150">
        <f>ROUND(I140*H140,2)</f>
        <v>0</v>
      </c>
      <c r="BL140" s="17" t="s">
        <v>205</v>
      </c>
      <c r="BM140" s="149" t="s">
        <v>4103</v>
      </c>
    </row>
    <row r="141" spans="2:65" s="12" customFormat="1" ht="12">
      <c r="B141" s="151"/>
      <c r="D141" s="152" t="s">
        <v>207</v>
      </c>
      <c r="E141" s="153" t="s">
        <v>1</v>
      </c>
      <c r="F141" s="154" t="s">
        <v>4104</v>
      </c>
      <c r="H141" s="155">
        <v>157.62799999999999</v>
      </c>
      <c r="I141" s="156"/>
      <c r="L141" s="151"/>
      <c r="M141" s="157"/>
      <c r="T141" s="158"/>
      <c r="AT141" s="153" t="s">
        <v>207</v>
      </c>
      <c r="AU141" s="153" t="s">
        <v>86</v>
      </c>
      <c r="AV141" s="12" t="s">
        <v>86</v>
      </c>
      <c r="AW141" s="12" t="s">
        <v>30</v>
      </c>
      <c r="AX141" s="12" t="s">
        <v>73</v>
      </c>
      <c r="AY141" s="153" t="s">
        <v>199</v>
      </c>
    </row>
    <row r="142" spans="2:65" s="14" customFormat="1" ht="12">
      <c r="B142" s="166"/>
      <c r="D142" s="152" t="s">
        <v>207</v>
      </c>
      <c r="E142" s="167" t="s">
        <v>1</v>
      </c>
      <c r="F142" s="168" t="s">
        <v>2973</v>
      </c>
      <c r="H142" s="169">
        <v>157.62799999999999</v>
      </c>
      <c r="I142" s="170"/>
      <c r="L142" s="166"/>
      <c r="M142" s="171"/>
      <c r="T142" s="172"/>
      <c r="AT142" s="167" t="s">
        <v>207</v>
      </c>
      <c r="AU142" s="167" t="s">
        <v>86</v>
      </c>
      <c r="AV142" s="14" t="s">
        <v>223</v>
      </c>
      <c r="AW142" s="14" t="s">
        <v>30</v>
      </c>
      <c r="AX142" s="14" t="s">
        <v>73</v>
      </c>
      <c r="AY142" s="167" t="s">
        <v>199</v>
      </c>
    </row>
    <row r="143" spans="2:65" s="12" customFormat="1" ht="12">
      <c r="B143" s="151"/>
      <c r="D143" s="152" t="s">
        <v>207</v>
      </c>
      <c r="E143" s="153" t="s">
        <v>1</v>
      </c>
      <c r="F143" s="154" t="s">
        <v>4105</v>
      </c>
      <c r="H143" s="155">
        <v>96.775000000000006</v>
      </c>
      <c r="I143" s="156"/>
      <c r="L143" s="151"/>
      <c r="M143" s="157"/>
      <c r="T143" s="158"/>
      <c r="AT143" s="153" t="s">
        <v>207</v>
      </c>
      <c r="AU143" s="153" t="s">
        <v>86</v>
      </c>
      <c r="AV143" s="12" t="s">
        <v>86</v>
      </c>
      <c r="AW143" s="12" t="s">
        <v>30</v>
      </c>
      <c r="AX143" s="12" t="s">
        <v>73</v>
      </c>
      <c r="AY143" s="153" t="s">
        <v>199</v>
      </c>
    </row>
    <row r="144" spans="2:65" s="14" customFormat="1" ht="12">
      <c r="B144" s="166"/>
      <c r="D144" s="152" t="s">
        <v>207</v>
      </c>
      <c r="E144" s="167" t="s">
        <v>1</v>
      </c>
      <c r="F144" s="168" t="s">
        <v>2975</v>
      </c>
      <c r="H144" s="169">
        <v>96.775000000000006</v>
      </c>
      <c r="I144" s="170"/>
      <c r="L144" s="166"/>
      <c r="M144" s="171"/>
      <c r="T144" s="172"/>
      <c r="AT144" s="167" t="s">
        <v>207</v>
      </c>
      <c r="AU144" s="167" t="s">
        <v>86</v>
      </c>
      <c r="AV144" s="14" t="s">
        <v>223</v>
      </c>
      <c r="AW144" s="14" t="s">
        <v>30</v>
      </c>
      <c r="AX144" s="14" t="s">
        <v>73</v>
      </c>
      <c r="AY144" s="167" t="s">
        <v>199</v>
      </c>
    </row>
    <row r="145" spans="2:65" s="13" customFormat="1" ht="12">
      <c r="B145" s="159"/>
      <c r="D145" s="152" t="s">
        <v>207</v>
      </c>
      <c r="E145" s="160" t="s">
        <v>1</v>
      </c>
      <c r="F145" s="161" t="s">
        <v>209</v>
      </c>
      <c r="H145" s="162">
        <v>254.40299999999999</v>
      </c>
      <c r="I145" s="163"/>
      <c r="L145" s="159"/>
      <c r="M145" s="164"/>
      <c r="T145" s="165"/>
      <c r="AT145" s="160" t="s">
        <v>207</v>
      </c>
      <c r="AU145" s="160" t="s">
        <v>86</v>
      </c>
      <c r="AV145" s="13" t="s">
        <v>205</v>
      </c>
      <c r="AW145" s="13" t="s">
        <v>30</v>
      </c>
      <c r="AX145" s="13" t="s">
        <v>80</v>
      </c>
      <c r="AY145" s="160" t="s">
        <v>199</v>
      </c>
    </row>
    <row r="146" spans="2:65" s="1" customFormat="1" ht="33" customHeight="1">
      <c r="B146" s="32"/>
      <c r="C146" s="137" t="s">
        <v>234</v>
      </c>
      <c r="D146" s="137" t="s">
        <v>201</v>
      </c>
      <c r="E146" s="138" t="s">
        <v>235</v>
      </c>
      <c r="F146" s="139" t="s">
        <v>236</v>
      </c>
      <c r="G146" s="140" t="s">
        <v>213</v>
      </c>
      <c r="H146" s="141">
        <v>60.853000000000002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39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205</v>
      </c>
      <c r="AT146" s="149" t="s">
        <v>201</v>
      </c>
      <c r="AU146" s="149" t="s">
        <v>86</v>
      </c>
      <c r="AY146" s="17" t="s">
        <v>199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86</v>
      </c>
      <c r="BK146" s="150">
        <f>ROUND(I146*H146,2)</f>
        <v>0</v>
      </c>
      <c r="BL146" s="17" t="s">
        <v>205</v>
      </c>
      <c r="BM146" s="149" t="s">
        <v>4106</v>
      </c>
    </row>
    <row r="147" spans="2:65" s="12" customFormat="1" ht="12">
      <c r="B147" s="151"/>
      <c r="D147" s="152" t="s">
        <v>207</v>
      </c>
      <c r="E147" s="153" t="s">
        <v>1</v>
      </c>
      <c r="F147" s="154" t="s">
        <v>4107</v>
      </c>
      <c r="H147" s="155">
        <v>60.853000000000002</v>
      </c>
      <c r="I147" s="156"/>
      <c r="L147" s="151"/>
      <c r="M147" s="157"/>
      <c r="T147" s="158"/>
      <c r="AT147" s="153" t="s">
        <v>207</v>
      </c>
      <c r="AU147" s="153" t="s">
        <v>86</v>
      </c>
      <c r="AV147" s="12" t="s">
        <v>86</v>
      </c>
      <c r="AW147" s="12" t="s">
        <v>30</v>
      </c>
      <c r="AX147" s="12" t="s">
        <v>73</v>
      </c>
      <c r="AY147" s="153" t="s">
        <v>199</v>
      </c>
    </row>
    <row r="148" spans="2:65" s="13" customFormat="1" ht="12">
      <c r="B148" s="159"/>
      <c r="D148" s="152" t="s">
        <v>207</v>
      </c>
      <c r="E148" s="160" t="s">
        <v>1</v>
      </c>
      <c r="F148" s="161" t="s">
        <v>2978</v>
      </c>
      <c r="H148" s="162">
        <v>60.853000000000002</v>
      </c>
      <c r="I148" s="163"/>
      <c r="L148" s="159"/>
      <c r="M148" s="164"/>
      <c r="T148" s="165"/>
      <c r="AT148" s="160" t="s">
        <v>207</v>
      </c>
      <c r="AU148" s="160" t="s">
        <v>86</v>
      </c>
      <c r="AV148" s="13" t="s">
        <v>205</v>
      </c>
      <c r="AW148" s="13" t="s">
        <v>30</v>
      </c>
      <c r="AX148" s="13" t="s">
        <v>80</v>
      </c>
      <c r="AY148" s="160" t="s">
        <v>199</v>
      </c>
    </row>
    <row r="149" spans="2:65" s="1" customFormat="1" ht="38" customHeight="1">
      <c r="B149" s="32"/>
      <c r="C149" s="137" t="s">
        <v>239</v>
      </c>
      <c r="D149" s="137" t="s">
        <v>201</v>
      </c>
      <c r="E149" s="138" t="s">
        <v>240</v>
      </c>
      <c r="F149" s="139" t="s">
        <v>241</v>
      </c>
      <c r="G149" s="140" t="s">
        <v>213</v>
      </c>
      <c r="H149" s="141">
        <v>912.79499999999996</v>
      </c>
      <c r="I149" s="142"/>
      <c r="J149" s="143">
        <f>ROUND(I149*H149,2)</f>
        <v>0</v>
      </c>
      <c r="K149" s="144"/>
      <c r="L149" s="32"/>
      <c r="M149" s="145" t="s">
        <v>1</v>
      </c>
      <c r="N149" s="146" t="s">
        <v>39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205</v>
      </c>
      <c r="AT149" s="149" t="s">
        <v>201</v>
      </c>
      <c r="AU149" s="149" t="s">
        <v>86</v>
      </c>
      <c r="AY149" s="17" t="s">
        <v>199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86</v>
      </c>
      <c r="BK149" s="150">
        <f>ROUND(I149*H149,2)</f>
        <v>0</v>
      </c>
      <c r="BL149" s="17" t="s">
        <v>205</v>
      </c>
      <c r="BM149" s="149" t="s">
        <v>4108</v>
      </c>
    </row>
    <row r="150" spans="2:65" s="12" customFormat="1" ht="12">
      <c r="B150" s="151"/>
      <c r="D150" s="152" t="s">
        <v>207</v>
      </c>
      <c r="E150" s="153" t="s">
        <v>1</v>
      </c>
      <c r="F150" s="154" t="s">
        <v>4109</v>
      </c>
      <c r="H150" s="155">
        <v>912.79499999999996</v>
      </c>
      <c r="I150" s="156"/>
      <c r="L150" s="151"/>
      <c r="M150" s="157"/>
      <c r="T150" s="158"/>
      <c r="AT150" s="153" t="s">
        <v>207</v>
      </c>
      <c r="AU150" s="153" t="s">
        <v>86</v>
      </c>
      <c r="AV150" s="12" t="s">
        <v>86</v>
      </c>
      <c r="AW150" s="12" t="s">
        <v>30</v>
      </c>
      <c r="AX150" s="12" t="s">
        <v>73</v>
      </c>
      <c r="AY150" s="153" t="s">
        <v>199</v>
      </c>
    </row>
    <row r="151" spans="2:65" s="13" customFormat="1" ht="12">
      <c r="B151" s="159"/>
      <c r="D151" s="152" t="s">
        <v>207</v>
      </c>
      <c r="E151" s="160" t="s">
        <v>1</v>
      </c>
      <c r="F151" s="161" t="s">
        <v>209</v>
      </c>
      <c r="H151" s="162">
        <v>912.79499999999996</v>
      </c>
      <c r="I151" s="163"/>
      <c r="L151" s="159"/>
      <c r="M151" s="164"/>
      <c r="T151" s="165"/>
      <c r="AT151" s="160" t="s">
        <v>207</v>
      </c>
      <c r="AU151" s="160" t="s">
        <v>86</v>
      </c>
      <c r="AV151" s="13" t="s">
        <v>205</v>
      </c>
      <c r="AW151" s="13" t="s">
        <v>30</v>
      </c>
      <c r="AX151" s="13" t="s">
        <v>80</v>
      </c>
      <c r="AY151" s="160" t="s">
        <v>199</v>
      </c>
    </row>
    <row r="152" spans="2:65" s="1" customFormat="1" ht="33" customHeight="1">
      <c r="B152" s="32"/>
      <c r="C152" s="137" t="s">
        <v>244</v>
      </c>
      <c r="D152" s="137" t="s">
        <v>201</v>
      </c>
      <c r="E152" s="138" t="s">
        <v>245</v>
      </c>
      <c r="F152" s="139" t="s">
        <v>246</v>
      </c>
      <c r="G152" s="140" t="s">
        <v>247</v>
      </c>
      <c r="H152" s="141">
        <v>109.535</v>
      </c>
      <c r="I152" s="142"/>
      <c r="J152" s="143">
        <f>ROUND(I152*H152,2)</f>
        <v>0</v>
      </c>
      <c r="K152" s="144"/>
      <c r="L152" s="32"/>
      <c r="M152" s="145" t="s">
        <v>1</v>
      </c>
      <c r="N152" s="146" t="s">
        <v>39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205</v>
      </c>
      <c r="AT152" s="149" t="s">
        <v>201</v>
      </c>
      <c r="AU152" s="149" t="s">
        <v>86</v>
      </c>
      <c r="AY152" s="17" t="s">
        <v>199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86</v>
      </c>
      <c r="BK152" s="150">
        <f>ROUND(I152*H152,2)</f>
        <v>0</v>
      </c>
      <c r="BL152" s="17" t="s">
        <v>205</v>
      </c>
      <c r="BM152" s="149" t="s">
        <v>4110</v>
      </c>
    </row>
    <row r="153" spans="2:65" s="12" customFormat="1" ht="12">
      <c r="B153" s="151"/>
      <c r="D153" s="152" t="s">
        <v>207</v>
      </c>
      <c r="E153" s="153" t="s">
        <v>1</v>
      </c>
      <c r="F153" s="154" t="s">
        <v>4111</v>
      </c>
      <c r="H153" s="155">
        <v>109.535</v>
      </c>
      <c r="I153" s="156"/>
      <c r="L153" s="151"/>
      <c r="M153" s="157"/>
      <c r="T153" s="158"/>
      <c r="AT153" s="153" t="s">
        <v>207</v>
      </c>
      <c r="AU153" s="153" t="s">
        <v>86</v>
      </c>
      <c r="AV153" s="12" t="s">
        <v>86</v>
      </c>
      <c r="AW153" s="12" t="s">
        <v>30</v>
      </c>
      <c r="AX153" s="12" t="s">
        <v>73</v>
      </c>
      <c r="AY153" s="153" t="s">
        <v>199</v>
      </c>
    </row>
    <row r="154" spans="2:65" s="13" customFormat="1" ht="12">
      <c r="B154" s="159"/>
      <c r="D154" s="152" t="s">
        <v>207</v>
      </c>
      <c r="E154" s="160" t="s">
        <v>1</v>
      </c>
      <c r="F154" s="161" t="s">
        <v>209</v>
      </c>
      <c r="H154" s="162">
        <v>109.535</v>
      </c>
      <c r="I154" s="163"/>
      <c r="L154" s="159"/>
      <c r="M154" s="164"/>
      <c r="T154" s="165"/>
      <c r="AT154" s="160" t="s">
        <v>207</v>
      </c>
      <c r="AU154" s="160" t="s">
        <v>86</v>
      </c>
      <c r="AV154" s="13" t="s">
        <v>205</v>
      </c>
      <c r="AW154" s="13" t="s">
        <v>30</v>
      </c>
      <c r="AX154" s="13" t="s">
        <v>80</v>
      </c>
      <c r="AY154" s="160" t="s">
        <v>199</v>
      </c>
    </row>
    <row r="155" spans="2:65" s="1" customFormat="1" ht="24.25" customHeight="1">
      <c r="B155" s="32"/>
      <c r="C155" s="137" t="s">
        <v>250</v>
      </c>
      <c r="D155" s="137" t="s">
        <v>201</v>
      </c>
      <c r="E155" s="138" t="s">
        <v>251</v>
      </c>
      <c r="F155" s="139" t="s">
        <v>252</v>
      </c>
      <c r="G155" s="140" t="s">
        <v>213</v>
      </c>
      <c r="H155" s="141">
        <v>96.775000000000006</v>
      </c>
      <c r="I155" s="142"/>
      <c r="J155" s="143">
        <f>ROUND(I155*H155,2)</f>
        <v>0</v>
      </c>
      <c r="K155" s="144"/>
      <c r="L155" s="32"/>
      <c r="M155" s="145" t="s">
        <v>1</v>
      </c>
      <c r="N155" s="146" t="s">
        <v>39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205</v>
      </c>
      <c r="AT155" s="149" t="s">
        <v>201</v>
      </c>
      <c r="AU155" s="149" t="s">
        <v>86</v>
      </c>
      <c r="AY155" s="17" t="s">
        <v>199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86</v>
      </c>
      <c r="BK155" s="150">
        <f>ROUND(I155*H155,2)</f>
        <v>0</v>
      </c>
      <c r="BL155" s="17" t="s">
        <v>205</v>
      </c>
      <c r="BM155" s="149" t="s">
        <v>4112</v>
      </c>
    </row>
    <row r="156" spans="2:65" s="12" customFormat="1" ht="12">
      <c r="B156" s="151"/>
      <c r="D156" s="152" t="s">
        <v>207</v>
      </c>
      <c r="E156" s="153" t="s">
        <v>1</v>
      </c>
      <c r="F156" s="154" t="s">
        <v>3137</v>
      </c>
      <c r="H156" s="155">
        <v>61.508000000000003</v>
      </c>
      <c r="I156" s="156"/>
      <c r="L156" s="151"/>
      <c r="M156" s="157"/>
      <c r="T156" s="158"/>
      <c r="AT156" s="153" t="s">
        <v>207</v>
      </c>
      <c r="AU156" s="153" t="s">
        <v>86</v>
      </c>
      <c r="AV156" s="12" t="s">
        <v>86</v>
      </c>
      <c r="AW156" s="12" t="s">
        <v>30</v>
      </c>
      <c r="AX156" s="12" t="s">
        <v>73</v>
      </c>
      <c r="AY156" s="153" t="s">
        <v>199</v>
      </c>
    </row>
    <row r="157" spans="2:65" s="12" customFormat="1" ht="12">
      <c r="B157" s="151"/>
      <c r="D157" s="152" t="s">
        <v>207</v>
      </c>
      <c r="E157" s="153" t="s">
        <v>1</v>
      </c>
      <c r="F157" s="154" t="s">
        <v>3138</v>
      </c>
      <c r="H157" s="155">
        <v>-22.826000000000001</v>
      </c>
      <c r="I157" s="156"/>
      <c r="L157" s="151"/>
      <c r="M157" s="157"/>
      <c r="T157" s="158"/>
      <c r="AT157" s="153" t="s">
        <v>207</v>
      </c>
      <c r="AU157" s="153" t="s">
        <v>86</v>
      </c>
      <c r="AV157" s="12" t="s">
        <v>86</v>
      </c>
      <c r="AW157" s="12" t="s">
        <v>30</v>
      </c>
      <c r="AX157" s="12" t="s">
        <v>73</v>
      </c>
      <c r="AY157" s="153" t="s">
        <v>199</v>
      </c>
    </row>
    <row r="158" spans="2:65" s="14" customFormat="1" ht="12">
      <c r="B158" s="166"/>
      <c r="D158" s="152" t="s">
        <v>207</v>
      </c>
      <c r="E158" s="167" t="s">
        <v>1</v>
      </c>
      <c r="F158" s="168" t="s">
        <v>3139</v>
      </c>
      <c r="H158" s="169">
        <v>38.682000000000002</v>
      </c>
      <c r="I158" s="170"/>
      <c r="L158" s="166"/>
      <c r="M158" s="171"/>
      <c r="T158" s="172"/>
      <c r="AT158" s="167" t="s">
        <v>207</v>
      </c>
      <c r="AU158" s="167" t="s">
        <v>86</v>
      </c>
      <c r="AV158" s="14" t="s">
        <v>223</v>
      </c>
      <c r="AW158" s="14" t="s">
        <v>30</v>
      </c>
      <c r="AX158" s="14" t="s">
        <v>73</v>
      </c>
      <c r="AY158" s="167" t="s">
        <v>199</v>
      </c>
    </row>
    <row r="159" spans="2:65" s="12" customFormat="1" ht="12">
      <c r="B159" s="151"/>
      <c r="D159" s="152" t="s">
        <v>207</v>
      </c>
      <c r="E159" s="153" t="s">
        <v>1</v>
      </c>
      <c r="F159" s="154" t="s">
        <v>4113</v>
      </c>
      <c r="H159" s="155">
        <v>50.4</v>
      </c>
      <c r="I159" s="156"/>
      <c r="L159" s="151"/>
      <c r="M159" s="157"/>
      <c r="T159" s="158"/>
      <c r="AT159" s="153" t="s">
        <v>207</v>
      </c>
      <c r="AU159" s="153" t="s">
        <v>86</v>
      </c>
      <c r="AV159" s="12" t="s">
        <v>86</v>
      </c>
      <c r="AW159" s="12" t="s">
        <v>30</v>
      </c>
      <c r="AX159" s="12" t="s">
        <v>73</v>
      </c>
      <c r="AY159" s="153" t="s">
        <v>199</v>
      </c>
    </row>
    <row r="160" spans="2:65" s="12" customFormat="1" ht="12">
      <c r="B160" s="151"/>
      <c r="D160" s="152" t="s">
        <v>207</v>
      </c>
      <c r="E160" s="153" t="s">
        <v>1</v>
      </c>
      <c r="F160" s="154" t="s">
        <v>3141</v>
      </c>
      <c r="H160" s="155">
        <v>-1.022</v>
      </c>
      <c r="I160" s="156"/>
      <c r="L160" s="151"/>
      <c r="M160" s="157"/>
      <c r="T160" s="158"/>
      <c r="AT160" s="153" t="s">
        <v>207</v>
      </c>
      <c r="AU160" s="153" t="s">
        <v>86</v>
      </c>
      <c r="AV160" s="12" t="s">
        <v>86</v>
      </c>
      <c r="AW160" s="12" t="s">
        <v>30</v>
      </c>
      <c r="AX160" s="12" t="s">
        <v>73</v>
      </c>
      <c r="AY160" s="153" t="s">
        <v>199</v>
      </c>
    </row>
    <row r="161" spans="2:65" s="14" customFormat="1" ht="12">
      <c r="B161" s="166"/>
      <c r="D161" s="152" t="s">
        <v>207</v>
      </c>
      <c r="E161" s="167" t="s">
        <v>1</v>
      </c>
      <c r="F161" s="168" t="s">
        <v>3061</v>
      </c>
      <c r="H161" s="169">
        <v>49.378</v>
      </c>
      <c r="I161" s="170"/>
      <c r="L161" s="166"/>
      <c r="M161" s="171"/>
      <c r="T161" s="172"/>
      <c r="AT161" s="167" t="s">
        <v>207</v>
      </c>
      <c r="AU161" s="167" t="s">
        <v>86</v>
      </c>
      <c r="AV161" s="14" t="s">
        <v>223</v>
      </c>
      <c r="AW161" s="14" t="s">
        <v>30</v>
      </c>
      <c r="AX161" s="14" t="s">
        <v>73</v>
      </c>
      <c r="AY161" s="167" t="s">
        <v>199</v>
      </c>
    </row>
    <row r="162" spans="2:65" s="12" customFormat="1" ht="12">
      <c r="B162" s="151"/>
      <c r="D162" s="152" t="s">
        <v>207</v>
      </c>
      <c r="E162" s="153" t="s">
        <v>1</v>
      </c>
      <c r="F162" s="154" t="s">
        <v>4000</v>
      </c>
      <c r="H162" s="155">
        <v>9.7200000000000006</v>
      </c>
      <c r="I162" s="156"/>
      <c r="L162" s="151"/>
      <c r="M162" s="157"/>
      <c r="T162" s="158"/>
      <c r="AT162" s="153" t="s">
        <v>207</v>
      </c>
      <c r="AU162" s="153" t="s">
        <v>86</v>
      </c>
      <c r="AV162" s="12" t="s">
        <v>86</v>
      </c>
      <c r="AW162" s="12" t="s">
        <v>30</v>
      </c>
      <c r="AX162" s="12" t="s">
        <v>73</v>
      </c>
      <c r="AY162" s="153" t="s">
        <v>199</v>
      </c>
    </row>
    <row r="163" spans="2:65" s="12" customFormat="1" ht="12">
      <c r="B163" s="151"/>
      <c r="D163" s="152" t="s">
        <v>207</v>
      </c>
      <c r="E163" s="153" t="s">
        <v>1</v>
      </c>
      <c r="F163" s="154" t="s">
        <v>4114</v>
      </c>
      <c r="H163" s="155">
        <v>-1.0049999999999999</v>
      </c>
      <c r="I163" s="156"/>
      <c r="L163" s="151"/>
      <c r="M163" s="157"/>
      <c r="T163" s="158"/>
      <c r="AT163" s="153" t="s">
        <v>207</v>
      </c>
      <c r="AU163" s="153" t="s">
        <v>86</v>
      </c>
      <c r="AV163" s="12" t="s">
        <v>86</v>
      </c>
      <c r="AW163" s="12" t="s">
        <v>30</v>
      </c>
      <c r="AX163" s="12" t="s">
        <v>73</v>
      </c>
      <c r="AY163" s="153" t="s">
        <v>199</v>
      </c>
    </row>
    <row r="164" spans="2:65" s="14" customFormat="1" ht="12">
      <c r="B164" s="166"/>
      <c r="D164" s="152" t="s">
        <v>207</v>
      </c>
      <c r="E164" s="167" t="s">
        <v>1</v>
      </c>
      <c r="F164" s="168" t="s">
        <v>3064</v>
      </c>
      <c r="H164" s="169">
        <v>8.7149999999999999</v>
      </c>
      <c r="I164" s="170"/>
      <c r="L164" s="166"/>
      <c r="M164" s="171"/>
      <c r="T164" s="172"/>
      <c r="AT164" s="167" t="s">
        <v>207</v>
      </c>
      <c r="AU164" s="167" t="s">
        <v>86</v>
      </c>
      <c r="AV164" s="14" t="s">
        <v>223</v>
      </c>
      <c r="AW164" s="14" t="s">
        <v>30</v>
      </c>
      <c r="AX164" s="14" t="s">
        <v>73</v>
      </c>
      <c r="AY164" s="167" t="s">
        <v>199</v>
      </c>
    </row>
    <row r="165" spans="2:65" s="13" customFormat="1" ht="12">
      <c r="B165" s="159"/>
      <c r="D165" s="152" t="s">
        <v>207</v>
      </c>
      <c r="E165" s="160" t="s">
        <v>1</v>
      </c>
      <c r="F165" s="161" t="s">
        <v>209</v>
      </c>
      <c r="H165" s="162">
        <v>96.774999999999991</v>
      </c>
      <c r="I165" s="163"/>
      <c r="L165" s="159"/>
      <c r="M165" s="164"/>
      <c r="T165" s="165"/>
      <c r="AT165" s="160" t="s">
        <v>207</v>
      </c>
      <c r="AU165" s="160" t="s">
        <v>86</v>
      </c>
      <c r="AV165" s="13" t="s">
        <v>205</v>
      </c>
      <c r="AW165" s="13" t="s">
        <v>30</v>
      </c>
      <c r="AX165" s="13" t="s">
        <v>80</v>
      </c>
      <c r="AY165" s="160" t="s">
        <v>199</v>
      </c>
    </row>
    <row r="166" spans="2:65" s="1" customFormat="1" ht="24.25" customHeight="1">
      <c r="B166" s="32"/>
      <c r="C166" s="137" t="s">
        <v>255</v>
      </c>
      <c r="D166" s="137" t="s">
        <v>201</v>
      </c>
      <c r="E166" s="138" t="s">
        <v>3065</v>
      </c>
      <c r="F166" s="139" t="s">
        <v>3066</v>
      </c>
      <c r="G166" s="140" t="s">
        <v>213</v>
      </c>
      <c r="H166" s="141">
        <v>36.677999999999997</v>
      </c>
      <c r="I166" s="142"/>
      <c r="J166" s="143">
        <f>ROUND(I166*H166,2)</f>
        <v>0</v>
      </c>
      <c r="K166" s="144"/>
      <c r="L166" s="32"/>
      <c r="M166" s="145" t="s">
        <v>1</v>
      </c>
      <c r="N166" s="146" t="s">
        <v>39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205</v>
      </c>
      <c r="AT166" s="149" t="s">
        <v>201</v>
      </c>
      <c r="AU166" s="149" t="s">
        <v>86</v>
      </c>
      <c r="AY166" s="17" t="s">
        <v>199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86</v>
      </c>
      <c r="BK166" s="150">
        <f>ROUND(I166*H166,2)</f>
        <v>0</v>
      </c>
      <c r="BL166" s="17" t="s">
        <v>205</v>
      </c>
      <c r="BM166" s="149" t="s">
        <v>4115</v>
      </c>
    </row>
    <row r="167" spans="2:65" s="12" customFormat="1" ht="12">
      <c r="B167" s="151"/>
      <c r="D167" s="152" t="s">
        <v>207</v>
      </c>
      <c r="E167" s="153" t="s">
        <v>1</v>
      </c>
      <c r="F167" s="154" t="s">
        <v>4116</v>
      </c>
      <c r="H167" s="155">
        <v>37.799999999999997</v>
      </c>
      <c r="I167" s="156"/>
      <c r="L167" s="151"/>
      <c r="M167" s="157"/>
      <c r="T167" s="158"/>
      <c r="AT167" s="153" t="s">
        <v>207</v>
      </c>
      <c r="AU167" s="153" t="s">
        <v>86</v>
      </c>
      <c r="AV167" s="12" t="s">
        <v>86</v>
      </c>
      <c r="AW167" s="12" t="s">
        <v>30</v>
      </c>
      <c r="AX167" s="12" t="s">
        <v>73</v>
      </c>
      <c r="AY167" s="153" t="s">
        <v>199</v>
      </c>
    </row>
    <row r="168" spans="2:65" s="12" customFormat="1" ht="12">
      <c r="B168" s="151"/>
      <c r="D168" s="152" t="s">
        <v>207</v>
      </c>
      <c r="E168" s="153" t="s">
        <v>1</v>
      </c>
      <c r="F168" s="154" t="s">
        <v>4117</v>
      </c>
      <c r="H168" s="155">
        <v>-1.1220000000000001</v>
      </c>
      <c r="I168" s="156"/>
      <c r="L168" s="151"/>
      <c r="M168" s="157"/>
      <c r="T168" s="158"/>
      <c r="AT168" s="153" t="s">
        <v>207</v>
      </c>
      <c r="AU168" s="153" t="s">
        <v>86</v>
      </c>
      <c r="AV168" s="12" t="s">
        <v>86</v>
      </c>
      <c r="AW168" s="12" t="s">
        <v>30</v>
      </c>
      <c r="AX168" s="12" t="s">
        <v>73</v>
      </c>
      <c r="AY168" s="153" t="s">
        <v>199</v>
      </c>
    </row>
    <row r="169" spans="2:65" s="13" customFormat="1" ht="12">
      <c r="B169" s="159"/>
      <c r="D169" s="152" t="s">
        <v>207</v>
      </c>
      <c r="E169" s="160" t="s">
        <v>1</v>
      </c>
      <c r="F169" s="161" t="s">
        <v>209</v>
      </c>
      <c r="H169" s="162">
        <v>36.677999999999997</v>
      </c>
      <c r="I169" s="163"/>
      <c r="L169" s="159"/>
      <c r="M169" s="164"/>
      <c r="T169" s="165"/>
      <c r="AT169" s="160" t="s">
        <v>207</v>
      </c>
      <c r="AU169" s="160" t="s">
        <v>86</v>
      </c>
      <c r="AV169" s="13" t="s">
        <v>205</v>
      </c>
      <c r="AW169" s="13" t="s">
        <v>30</v>
      </c>
      <c r="AX169" s="13" t="s">
        <v>80</v>
      </c>
      <c r="AY169" s="160" t="s">
        <v>199</v>
      </c>
    </row>
    <row r="170" spans="2:65" s="1" customFormat="1" ht="16.5" customHeight="1">
      <c r="B170" s="32"/>
      <c r="C170" s="173" t="s">
        <v>261</v>
      </c>
      <c r="D170" s="173" t="s">
        <v>288</v>
      </c>
      <c r="E170" s="174" t="s">
        <v>3069</v>
      </c>
      <c r="F170" s="175" t="s">
        <v>3070</v>
      </c>
      <c r="G170" s="176" t="s">
        <v>247</v>
      </c>
      <c r="H170" s="177">
        <v>66.02</v>
      </c>
      <c r="I170" s="178"/>
      <c r="J170" s="179">
        <f>ROUND(I170*H170,2)</f>
        <v>0</v>
      </c>
      <c r="K170" s="180"/>
      <c r="L170" s="181"/>
      <c r="M170" s="182" t="s">
        <v>1</v>
      </c>
      <c r="N170" s="183" t="s">
        <v>39</v>
      </c>
      <c r="P170" s="147">
        <f>O170*H170</f>
        <v>0</v>
      </c>
      <c r="Q170" s="147">
        <v>1</v>
      </c>
      <c r="R170" s="147">
        <f>Q170*H170</f>
        <v>66.02</v>
      </c>
      <c r="S170" s="147">
        <v>0</v>
      </c>
      <c r="T170" s="148">
        <f>S170*H170</f>
        <v>0</v>
      </c>
      <c r="AR170" s="149" t="s">
        <v>250</v>
      </c>
      <c r="AT170" s="149" t="s">
        <v>288</v>
      </c>
      <c r="AU170" s="149" t="s">
        <v>86</v>
      </c>
      <c r="AY170" s="17" t="s">
        <v>199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86</v>
      </c>
      <c r="BK170" s="150">
        <f>ROUND(I170*H170,2)</f>
        <v>0</v>
      </c>
      <c r="BL170" s="17" t="s">
        <v>205</v>
      </c>
      <c r="BM170" s="149" t="s">
        <v>4118</v>
      </c>
    </row>
    <row r="171" spans="2:65" s="12" customFormat="1" ht="12">
      <c r="B171" s="151"/>
      <c r="D171" s="152" t="s">
        <v>207</v>
      </c>
      <c r="E171" s="153" t="s">
        <v>1</v>
      </c>
      <c r="F171" s="154" t="s">
        <v>4119</v>
      </c>
      <c r="H171" s="155">
        <v>66.02</v>
      </c>
      <c r="I171" s="156"/>
      <c r="L171" s="151"/>
      <c r="M171" s="157"/>
      <c r="T171" s="158"/>
      <c r="AT171" s="153" t="s">
        <v>207</v>
      </c>
      <c r="AU171" s="153" t="s">
        <v>86</v>
      </c>
      <c r="AV171" s="12" t="s">
        <v>86</v>
      </c>
      <c r="AW171" s="12" t="s">
        <v>30</v>
      </c>
      <c r="AX171" s="12" t="s">
        <v>73</v>
      </c>
      <c r="AY171" s="153" t="s">
        <v>199</v>
      </c>
    </row>
    <row r="172" spans="2:65" s="13" customFormat="1" ht="12">
      <c r="B172" s="159"/>
      <c r="D172" s="152" t="s">
        <v>207</v>
      </c>
      <c r="E172" s="160" t="s">
        <v>1</v>
      </c>
      <c r="F172" s="161" t="s">
        <v>209</v>
      </c>
      <c r="H172" s="162">
        <v>66.02</v>
      </c>
      <c r="I172" s="163"/>
      <c r="L172" s="159"/>
      <c r="M172" s="164"/>
      <c r="T172" s="165"/>
      <c r="AT172" s="160" t="s">
        <v>207</v>
      </c>
      <c r="AU172" s="160" t="s">
        <v>86</v>
      </c>
      <c r="AV172" s="13" t="s">
        <v>205</v>
      </c>
      <c r="AW172" s="13" t="s">
        <v>30</v>
      </c>
      <c r="AX172" s="13" t="s">
        <v>80</v>
      </c>
      <c r="AY172" s="160" t="s">
        <v>199</v>
      </c>
    </row>
    <row r="173" spans="2:65" s="1" customFormat="1" ht="24.25" customHeight="1">
      <c r="B173" s="32"/>
      <c r="C173" s="137" t="s">
        <v>269</v>
      </c>
      <c r="D173" s="137" t="s">
        <v>201</v>
      </c>
      <c r="E173" s="138" t="s">
        <v>2996</v>
      </c>
      <c r="F173" s="139" t="s">
        <v>2997</v>
      </c>
      <c r="G173" s="140" t="s">
        <v>213</v>
      </c>
      <c r="H173" s="141">
        <v>9.3119999999999994</v>
      </c>
      <c r="I173" s="142"/>
      <c r="J173" s="143">
        <f>ROUND(I173*H173,2)</f>
        <v>0</v>
      </c>
      <c r="K173" s="144"/>
      <c r="L173" s="32"/>
      <c r="M173" s="145" t="s">
        <v>1</v>
      </c>
      <c r="N173" s="146" t="s">
        <v>39</v>
      </c>
      <c r="P173" s="147">
        <f>O173*H173</f>
        <v>0</v>
      </c>
      <c r="Q173" s="147">
        <v>1.8907700000000001</v>
      </c>
      <c r="R173" s="147">
        <f>Q173*H173</f>
        <v>17.60685024</v>
      </c>
      <c r="S173" s="147">
        <v>0</v>
      </c>
      <c r="T173" s="148">
        <f>S173*H173</f>
        <v>0</v>
      </c>
      <c r="AR173" s="149" t="s">
        <v>205</v>
      </c>
      <c r="AT173" s="149" t="s">
        <v>201</v>
      </c>
      <c r="AU173" s="149" t="s">
        <v>86</v>
      </c>
      <c r="AY173" s="17" t="s">
        <v>199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86</v>
      </c>
      <c r="BK173" s="150">
        <f>ROUND(I173*H173,2)</f>
        <v>0</v>
      </c>
      <c r="BL173" s="17" t="s">
        <v>205</v>
      </c>
      <c r="BM173" s="149" t="s">
        <v>4120</v>
      </c>
    </row>
    <row r="174" spans="2:65" s="12" customFormat="1" ht="12">
      <c r="B174" s="151"/>
      <c r="D174" s="152" t="s">
        <v>207</v>
      </c>
      <c r="E174" s="153" t="s">
        <v>1</v>
      </c>
      <c r="F174" s="154" t="s">
        <v>4121</v>
      </c>
      <c r="H174" s="155">
        <v>7.2</v>
      </c>
      <c r="I174" s="156"/>
      <c r="L174" s="151"/>
      <c r="M174" s="157"/>
      <c r="T174" s="158"/>
      <c r="AT174" s="153" t="s">
        <v>207</v>
      </c>
      <c r="AU174" s="153" t="s">
        <v>86</v>
      </c>
      <c r="AV174" s="12" t="s">
        <v>86</v>
      </c>
      <c r="AW174" s="12" t="s">
        <v>30</v>
      </c>
      <c r="AX174" s="12" t="s">
        <v>73</v>
      </c>
      <c r="AY174" s="153" t="s">
        <v>199</v>
      </c>
    </row>
    <row r="175" spans="2:65" s="14" customFormat="1" ht="12">
      <c r="B175" s="166"/>
      <c r="D175" s="152" t="s">
        <v>207</v>
      </c>
      <c r="E175" s="167" t="s">
        <v>1</v>
      </c>
      <c r="F175" s="168" t="s">
        <v>3061</v>
      </c>
      <c r="H175" s="169">
        <v>7.2</v>
      </c>
      <c r="I175" s="170"/>
      <c r="L175" s="166"/>
      <c r="M175" s="171"/>
      <c r="T175" s="172"/>
      <c r="AT175" s="167" t="s">
        <v>207</v>
      </c>
      <c r="AU175" s="167" t="s">
        <v>86</v>
      </c>
      <c r="AV175" s="14" t="s">
        <v>223</v>
      </c>
      <c r="AW175" s="14" t="s">
        <v>30</v>
      </c>
      <c r="AX175" s="14" t="s">
        <v>73</v>
      </c>
      <c r="AY175" s="167" t="s">
        <v>199</v>
      </c>
    </row>
    <row r="176" spans="2:65" s="12" customFormat="1" ht="12">
      <c r="B176" s="151"/>
      <c r="D176" s="152" t="s">
        <v>207</v>
      </c>
      <c r="E176" s="153" t="s">
        <v>1</v>
      </c>
      <c r="F176" s="154" t="s">
        <v>3148</v>
      </c>
      <c r="H176" s="155">
        <v>1.464</v>
      </c>
      <c r="I176" s="156"/>
      <c r="L176" s="151"/>
      <c r="M176" s="157"/>
      <c r="T176" s="158"/>
      <c r="AT176" s="153" t="s">
        <v>207</v>
      </c>
      <c r="AU176" s="153" t="s">
        <v>86</v>
      </c>
      <c r="AV176" s="12" t="s">
        <v>86</v>
      </c>
      <c r="AW176" s="12" t="s">
        <v>30</v>
      </c>
      <c r="AX176" s="12" t="s">
        <v>73</v>
      </c>
      <c r="AY176" s="153" t="s">
        <v>199</v>
      </c>
    </row>
    <row r="177" spans="2:65" s="14" customFormat="1" ht="12">
      <c r="B177" s="166"/>
      <c r="D177" s="152" t="s">
        <v>207</v>
      </c>
      <c r="E177" s="167" t="s">
        <v>1</v>
      </c>
      <c r="F177" s="168" t="s">
        <v>3139</v>
      </c>
      <c r="H177" s="169">
        <v>1.464</v>
      </c>
      <c r="I177" s="170"/>
      <c r="L177" s="166"/>
      <c r="M177" s="171"/>
      <c r="T177" s="172"/>
      <c r="AT177" s="167" t="s">
        <v>207</v>
      </c>
      <c r="AU177" s="167" t="s">
        <v>86</v>
      </c>
      <c r="AV177" s="14" t="s">
        <v>223</v>
      </c>
      <c r="AW177" s="14" t="s">
        <v>30</v>
      </c>
      <c r="AX177" s="14" t="s">
        <v>73</v>
      </c>
      <c r="AY177" s="167" t="s">
        <v>199</v>
      </c>
    </row>
    <row r="178" spans="2:65" s="12" customFormat="1" ht="12">
      <c r="B178" s="151"/>
      <c r="D178" s="152" t="s">
        <v>207</v>
      </c>
      <c r="E178" s="153" t="s">
        <v>1</v>
      </c>
      <c r="F178" s="154" t="s">
        <v>4122</v>
      </c>
      <c r="H178" s="155">
        <v>0.64800000000000002</v>
      </c>
      <c r="I178" s="156"/>
      <c r="L178" s="151"/>
      <c r="M178" s="157"/>
      <c r="T178" s="158"/>
      <c r="AT178" s="153" t="s">
        <v>207</v>
      </c>
      <c r="AU178" s="153" t="s">
        <v>86</v>
      </c>
      <c r="AV178" s="12" t="s">
        <v>86</v>
      </c>
      <c r="AW178" s="12" t="s">
        <v>30</v>
      </c>
      <c r="AX178" s="12" t="s">
        <v>73</v>
      </c>
      <c r="AY178" s="153" t="s">
        <v>199</v>
      </c>
    </row>
    <row r="179" spans="2:65" s="14" customFormat="1" ht="12">
      <c r="B179" s="166"/>
      <c r="D179" s="152" t="s">
        <v>207</v>
      </c>
      <c r="E179" s="167" t="s">
        <v>1</v>
      </c>
      <c r="F179" s="168" t="s">
        <v>3064</v>
      </c>
      <c r="H179" s="169">
        <v>0.64800000000000002</v>
      </c>
      <c r="I179" s="170"/>
      <c r="L179" s="166"/>
      <c r="M179" s="171"/>
      <c r="T179" s="172"/>
      <c r="AT179" s="167" t="s">
        <v>207</v>
      </c>
      <c r="AU179" s="167" t="s">
        <v>86</v>
      </c>
      <c r="AV179" s="14" t="s">
        <v>223</v>
      </c>
      <c r="AW179" s="14" t="s">
        <v>30</v>
      </c>
      <c r="AX179" s="14" t="s">
        <v>73</v>
      </c>
      <c r="AY179" s="167" t="s">
        <v>199</v>
      </c>
    </row>
    <row r="180" spans="2:65" s="13" customFormat="1" ht="12">
      <c r="B180" s="159"/>
      <c r="D180" s="152" t="s">
        <v>207</v>
      </c>
      <c r="E180" s="160" t="s">
        <v>1</v>
      </c>
      <c r="F180" s="161" t="s">
        <v>209</v>
      </c>
      <c r="H180" s="162">
        <v>9.3119999999999994</v>
      </c>
      <c r="I180" s="163"/>
      <c r="L180" s="159"/>
      <c r="M180" s="164"/>
      <c r="T180" s="165"/>
      <c r="AT180" s="160" t="s">
        <v>207</v>
      </c>
      <c r="AU180" s="160" t="s">
        <v>86</v>
      </c>
      <c r="AV180" s="13" t="s">
        <v>205</v>
      </c>
      <c r="AW180" s="13" t="s">
        <v>30</v>
      </c>
      <c r="AX180" s="13" t="s">
        <v>80</v>
      </c>
      <c r="AY180" s="160" t="s">
        <v>199</v>
      </c>
    </row>
    <row r="181" spans="2:65" s="1" customFormat="1" ht="16.5" customHeight="1">
      <c r="B181" s="32"/>
      <c r="C181" s="137" t="s">
        <v>8</v>
      </c>
      <c r="D181" s="137" t="s">
        <v>201</v>
      </c>
      <c r="E181" s="138" t="s">
        <v>3001</v>
      </c>
      <c r="F181" s="139" t="s">
        <v>3002</v>
      </c>
      <c r="G181" s="140" t="s">
        <v>204</v>
      </c>
      <c r="H181" s="141">
        <v>93.125</v>
      </c>
      <c r="I181" s="142"/>
      <c r="J181" s="143">
        <f>ROUND(I181*H181,2)</f>
        <v>0</v>
      </c>
      <c r="K181" s="144"/>
      <c r="L181" s="32"/>
      <c r="M181" s="145" t="s">
        <v>1</v>
      </c>
      <c r="N181" s="146" t="s">
        <v>39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205</v>
      </c>
      <c r="AT181" s="149" t="s">
        <v>201</v>
      </c>
      <c r="AU181" s="149" t="s">
        <v>86</v>
      </c>
      <c r="AY181" s="17" t="s">
        <v>199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86</v>
      </c>
      <c r="BK181" s="150">
        <f>ROUND(I181*H181,2)</f>
        <v>0</v>
      </c>
      <c r="BL181" s="17" t="s">
        <v>205</v>
      </c>
      <c r="BM181" s="149" t="s">
        <v>4123</v>
      </c>
    </row>
    <row r="182" spans="2:65" s="12" customFormat="1" ht="12">
      <c r="B182" s="151"/>
      <c r="D182" s="152" t="s">
        <v>207</v>
      </c>
      <c r="E182" s="153" t="s">
        <v>1</v>
      </c>
      <c r="F182" s="154" t="s">
        <v>4124</v>
      </c>
      <c r="H182" s="155">
        <v>72</v>
      </c>
      <c r="I182" s="156"/>
      <c r="L182" s="151"/>
      <c r="M182" s="157"/>
      <c r="T182" s="158"/>
      <c r="AT182" s="153" t="s">
        <v>207</v>
      </c>
      <c r="AU182" s="153" t="s">
        <v>86</v>
      </c>
      <c r="AV182" s="12" t="s">
        <v>86</v>
      </c>
      <c r="AW182" s="12" t="s">
        <v>30</v>
      </c>
      <c r="AX182" s="12" t="s">
        <v>73</v>
      </c>
      <c r="AY182" s="153" t="s">
        <v>199</v>
      </c>
    </row>
    <row r="183" spans="2:65" s="14" customFormat="1" ht="12">
      <c r="B183" s="166"/>
      <c r="D183" s="152" t="s">
        <v>207</v>
      </c>
      <c r="E183" s="167" t="s">
        <v>1</v>
      </c>
      <c r="F183" s="168" t="s">
        <v>3061</v>
      </c>
      <c r="H183" s="169">
        <v>72</v>
      </c>
      <c r="I183" s="170"/>
      <c r="L183" s="166"/>
      <c r="M183" s="171"/>
      <c r="T183" s="172"/>
      <c r="AT183" s="167" t="s">
        <v>207</v>
      </c>
      <c r="AU183" s="167" t="s">
        <v>86</v>
      </c>
      <c r="AV183" s="14" t="s">
        <v>223</v>
      </c>
      <c r="AW183" s="14" t="s">
        <v>30</v>
      </c>
      <c r="AX183" s="14" t="s">
        <v>73</v>
      </c>
      <c r="AY183" s="167" t="s">
        <v>199</v>
      </c>
    </row>
    <row r="184" spans="2:65" s="12" customFormat="1" ht="12">
      <c r="B184" s="151"/>
      <c r="D184" s="152" t="s">
        <v>207</v>
      </c>
      <c r="E184" s="153" t="s">
        <v>1</v>
      </c>
      <c r="F184" s="154" t="s">
        <v>3151</v>
      </c>
      <c r="H184" s="155">
        <v>14.645</v>
      </c>
      <c r="I184" s="156"/>
      <c r="L184" s="151"/>
      <c r="M184" s="157"/>
      <c r="T184" s="158"/>
      <c r="AT184" s="153" t="s">
        <v>207</v>
      </c>
      <c r="AU184" s="153" t="s">
        <v>86</v>
      </c>
      <c r="AV184" s="12" t="s">
        <v>86</v>
      </c>
      <c r="AW184" s="12" t="s">
        <v>30</v>
      </c>
      <c r="AX184" s="12" t="s">
        <v>73</v>
      </c>
      <c r="AY184" s="153" t="s">
        <v>199</v>
      </c>
    </row>
    <row r="185" spans="2:65" s="14" customFormat="1" ht="12">
      <c r="B185" s="166"/>
      <c r="D185" s="152" t="s">
        <v>207</v>
      </c>
      <c r="E185" s="167" t="s">
        <v>1</v>
      </c>
      <c r="F185" s="168" t="s">
        <v>3139</v>
      </c>
      <c r="H185" s="169">
        <v>14.645</v>
      </c>
      <c r="I185" s="170"/>
      <c r="L185" s="166"/>
      <c r="M185" s="171"/>
      <c r="T185" s="172"/>
      <c r="AT185" s="167" t="s">
        <v>207</v>
      </c>
      <c r="AU185" s="167" t="s">
        <v>86</v>
      </c>
      <c r="AV185" s="14" t="s">
        <v>223</v>
      </c>
      <c r="AW185" s="14" t="s">
        <v>30</v>
      </c>
      <c r="AX185" s="14" t="s">
        <v>73</v>
      </c>
      <c r="AY185" s="167" t="s">
        <v>199</v>
      </c>
    </row>
    <row r="186" spans="2:65" s="12" customFormat="1" ht="12">
      <c r="B186" s="151"/>
      <c r="D186" s="152" t="s">
        <v>207</v>
      </c>
      <c r="E186" s="153" t="s">
        <v>1</v>
      </c>
      <c r="F186" s="154" t="s">
        <v>4037</v>
      </c>
      <c r="H186" s="155">
        <v>6.48</v>
      </c>
      <c r="I186" s="156"/>
      <c r="L186" s="151"/>
      <c r="M186" s="157"/>
      <c r="T186" s="158"/>
      <c r="AT186" s="153" t="s">
        <v>207</v>
      </c>
      <c r="AU186" s="153" t="s">
        <v>86</v>
      </c>
      <c r="AV186" s="12" t="s">
        <v>86</v>
      </c>
      <c r="AW186" s="12" t="s">
        <v>30</v>
      </c>
      <c r="AX186" s="12" t="s">
        <v>73</v>
      </c>
      <c r="AY186" s="153" t="s">
        <v>199</v>
      </c>
    </row>
    <row r="187" spans="2:65" s="14" customFormat="1" ht="12">
      <c r="B187" s="166"/>
      <c r="D187" s="152" t="s">
        <v>207</v>
      </c>
      <c r="E187" s="167" t="s">
        <v>1</v>
      </c>
      <c r="F187" s="168" t="s">
        <v>3064</v>
      </c>
      <c r="H187" s="169">
        <v>6.48</v>
      </c>
      <c r="I187" s="170"/>
      <c r="L187" s="166"/>
      <c r="M187" s="171"/>
      <c r="T187" s="172"/>
      <c r="AT187" s="167" t="s">
        <v>207</v>
      </c>
      <c r="AU187" s="167" t="s">
        <v>86</v>
      </c>
      <c r="AV187" s="14" t="s">
        <v>223</v>
      </c>
      <c r="AW187" s="14" t="s">
        <v>30</v>
      </c>
      <c r="AX187" s="14" t="s">
        <v>73</v>
      </c>
      <c r="AY187" s="167" t="s">
        <v>199</v>
      </c>
    </row>
    <row r="188" spans="2:65" s="13" customFormat="1" ht="12">
      <c r="B188" s="159"/>
      <c r="D188" s="152" t="s">
        <v>207</v>
      </c>
      <c r="E188" s="160" t="s">
        <v>1</v>
      </c>
      <c r="F188" s="161" t="s">
        <v>209</v>
      </c>
      <c r="H188" s="162">
        <v>93.125</v>
      </c>
      <c r="I188" s="163"/>
      <c r="L188" s="159"/>
      <c r="M188" s="164"/>
      <c r="T188" s="165"/>
      <c r="AT188" s="160" t="s">
        <v>207</v>
      </c>
      <c r="AU188" s="160" t="s">
        <v>86</v>
      </c>
      <c r="AV188" s="13" t="s">
        <v>205</v>
      </c>
      <c r="AW188" s="13" t="s">
        <v>30</v>
      </c>
      <c r="AX188" s="13" t="s">
        <v>80</v>
      </c>
      <c r="AY188" s="160" t="s">
        <v>199</v>
      </c>
    </row>
    <row r="189" spans="2:65" s="11" customFormat="1" ht="23" customHeight="1">
      <c r="B189" s="125"/>
      <c r="D189" s="126" t="s">
        <v>72</v>
      </c>
      <c r="E189" s="135" t="s">
        <v>86</v>
      </c>
      <c r="F189" s="135" t="s">
        <v>260</v>
      </c>
      <c r="I189" s="128"/>
      <c r="J189" s="136">
        <f>BK189</f>
        <v>0</v>
      </c>
      <c r="L189" s="125"/>
      <c r="M189" s="130"/>
      <c r="P189" s="131">
        <f>SUM(P190:P204)</f>
        <v>0</v>
      </c>
      <c r="R189" s="131">
        <f>SUM(R190:R204)</f>
        <v>5.4641848599999996</v>
      </c>
      <c r="T189" s="132">
        <f>SUM(T190:T204)</f>
        <v>0</v>
      </c>
      <c r="AR189" s="126" t="s">
        <v>80</v>
      </c>
      <c r="AT189" s="133" t="s">
        <v>72</v>
      </c>
      <c r="AU189" s="133" t="s">
        <v>80</v>
      </c>
      <c r="AY189" s="126" t="s">
        <v>199</v>
      </c>
      <c r="BK189" s="134">
        <f>SUM(BK190:BK204)</f>
        <v>0</v>
      </c>
    </row>
    <row r="190" spans="2:65" s="1" customFormat="1" ht="24.25" customHeight="1">
      <c r="B190" s="32"/>
      <c r="C190" s="137" t="s">
        <v>287</v>
      </c>
      <c r="D190" s="137" t="s">
        <v>201</v>
      </c>
      <c r="E190" s="138" t="s">
        <v>3152</v>
      </c>
      <c r="F190" s="139" t="s">
        <v>3153</v>
      </c>
      <c r="G190" s="140" t="s">
        <v>213</v>
      </c>
      <c r="H190" s="141">
        <v>2.2029999999999998</v>
      </c>
      <c r="I190" s="142"/>
      <c r="J190" s="143">
        <f>ROUND(I190*H190,2)</f>
        <v>0</v>
      </c>
      <c r="K190" s="144"/>
      <c r="L190" s="32"/>
      <c r="M190" s="145" t="s">
        <v>1</v>
      </c>
      <c r="N190" s="146" t="s">
        <v>39</v>
      </c>
      <c r="P190" s="147">
        <f>O190*H190</f>
        <v>0</v>
      </c>
      <c r="Q190" s="147">
        <v>2.3010199999999998</v>
      </c>
      <c r="R190" s="147">
        <f>Q190*H190</f>
        <v>5.0691470599999997</v>
      </c>
      <c r="S190" s="147">
        <v>0</v>
      </c>
      <c r="T190" s="148">
        <f>S190*H190</f>
        <v>0</v>
      </c>
      <c r="AR190" s="149" t="s">
        <v>205</v>
      </c>
      <c r="AT190" s="149" t="s">
        <v>201</v>
      </c>
      <c r="AU190" s="149" t="s">
        <v>86</v>
      </c>
      <c r="AY190" s="17" t="s">
        <v>199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86</v>
      </c>
      <c r="BK190" s="150">
        <f>ROUND(I190*H190,2)</f>
        <v>0</v>
      </c>
      <c r="BL190" s="17" t="s">
        <v>205</v>
      </c>
      <c r="BM190" s="149" t="s">
        <v>4125</v>
      </c>
    </row>
    <row r="191" spans="2:65" s="12" customFormat="1" ht="12">
      <c r="B191" s="151"/>
      <c r="D191" s="152" t="s">
        <v>207</v>
      </c>
      <c r="E191" s="153" t="s">
        <v>1</v>
      </c>
      <c r="F191" s="154" t="s">
        <v>3155</v>
      </c>
      <c r="H191" s="155">
        <v>2.2029999999999998</v>
      </c>
      <c r="I191" s="156"/>
      <c r="L191" s="151"/>
      <c r="M191" s="157"/>
      <c r="T191" s="158"/>
      <c r="AT191" s="153" t="s">
        <v>207</v>
      </c>
      <c r="AU191" s="153" t="s">
        <v>86</v>
      </c>
      <c r="AV191" s="12" t="s">
        <v>86</v>
      </c>
      <c r="AW191" s="12" t="s">
        <v>30</v>
      </c>
      <c r="AX191" s="12" t="s">
        <v>73</v>
      </c>
      <c r="AY191" s="153" t="s">
        <v>199</v>
      </c>
    </row>
    <row r="192" spans="2:65" s="13" customFormat="1" ht="12">
      <c r="B192" s="159"/>
      <c r="D192" s="152" t="s">
        <v>207</v>
      </c>
      <c r="E192" s="160" t="s">
        <v>1</v>
      </c>
      <c r="F192" s="161" t="s">
        <v>3156</v>
      </c>
      <c r="H192" s="162">
        <v>2.2029999999999998</v>
      </c>
      <c r="I192" s="163"/>
      <c r="L192" s="159"/>
      <c r="M192" s="164"/>
      <c r="T192" s="165"/>
      <c r="AT192" s="160" t="s">
        <v>207</v>
      </c>
      <c r="AU192" s="160" t="s">
        <v>86</v>
      </c>
      <c r="AV192" s="13" t="s">
        <v>205</v>
      </c>
      <c r="AW192" s="13" t="s">
        <v>30</v>
      </c>
      <c r="AX192" s="13" t="s">
        <v>80</v>
      </c>
      <c r="AY192" s="160" t="s">
        <v>199</v>
      </c>
    </row>
    <row r="193" spans="2:65" s="1" customFormat="1" ht="16.5" customHeight="1">
      <c r="B193" s="32"/>
      <c r="C193" s="137" t="s">
        <v>3014</v>
      </c>
      <c r="D193" s="137" t="s">
        <v>201</v>
      </c>
      <c r="E193" s="138" t="s">
        <v>335</v>
      </c>
      <c r="F193" s="139" t="s">
        <v>336</v>
      </c>
      <c r="G193" s="140" t="s">
        <v>204</v>
      </c>
      <c r="H193" s="141">
        <v>2.7040000000000002</v>
      </c>
      <c r="I193" s="142"/>
      <c r="J193" s="143">
        <f>ROUND(I193*H193,2)</f>
        <v>0</v>
      </c>
      <c r="K193" s="144"/>
      <c r="L193" s="32"/>
      <c r="M193" s="145" t="s">
        <v>1</v>
      </c>
      <c r="N193" s="146" t="s">
        <v>39</v>
      </c>
      <c r="P193" s="147">
        <f>O193*H193</f>
        <v>0</v>
      </c>
      <c r="Q193" s="147">
        <v>2.47E-3</v>
      </c>
      <c r="R193" s="147">
        <f>Q193*H193</f>
        <v>6.6788800000000008E-3</v>
      </c>
      <c r="S193" s="147">
        <v>0</v>
      </c>
      <c r="T193" s="148">
        <f>S193*H193</f>
        <v>0</v>
      </c>
      <c r="AR193" s="149" t="s">
        <v>205</v>
      </c>
      <c r="AT193" s="149" t="s">
        <v>201</v>
      </c>
      <c r="AU193" s="149" t="s">
        <v>86</v>
      </c>
      <c r="AY193" s="17" t="s">
        <v>199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86</v>
      </c>
      <c r="BK193" s="150">
        <f>ROUND(I193*H193,2)</f>
        <v>0</v>
      </c>
      <c r="BL193" s="17" t="s">
        <v>205</v>
      </c>
      <c r="BM193" s="149" t="s">
        <v>4126</v>
      </c>
    </row>
    <row r="194" spans="2:65" s="12" customFormat="1" ht="12">
      <c r="B194" s="151"/>
      <c r="D194" s="152" t="s">
        <v>207</v>
      </c>
      <c r="E194" s="153" t="s">
        <v>1</v>
      </c>
      <c r="F194" s="154" t="s">
        <v>3158</v>
      </c>
      <c r="H194" s="155">
        <v>2.7040000000000002</v>
      </c>
      <c r="I194" s="156"/>
      <c r="L194" s="151"/>
      <c r="M194" s="157"/>
      <c r="T194" s="158"/>
      <c r="AT194" s="153" t="s">
        <v>207</v>
      </c>
      <c r="AU194" s="153" t="s">
        <v>86</v>
      </c>
      <c r="AV194" s="12" t="s">
        <v>86</v>
      </c>
      <c r="AW194" s="12" t="s">
        <v>30</v>
      </c>
      <c r="AX194" s="12" t="s">
        <v>73</v>
      </c>
      <c r="AY194" s="153" t="s">
        <v>199</v>
      </c>
    </row>
    <row r="195" spans="2:65" s="13" customFormat="1" ht="12">
      <c r="B195" s="159"/>
      <c r="D195" s="152" t="s">
        <v>207</v>
      </c>
      <c r="E195" s="160" t="s">
        <v>1</v>
      </c>
      <c r="F195" s="161" t="s">
        <v>3159</v>
      </c>
      <c r="H195" s="162">
        <v>2.7040000000000002</v>
      </c>
      <c r="I195" s="163"/>
      <c r="L195" s="159"/>
      <c r="M195" s="164"/>
      <c r="T195" s="165"/>
      <c r="AT195" s="160" t="s">
        <v>207</v>
      </c>
      <c r="AU195" s="160" t="s">
        <v>86</v>
      </c>
      <c r="AV195" s="13" t="s">
        <v>205</v>
      </c>
      <c r="AW195" s="13" t="s">
        <v>30</v>
      </c>
      <c r="AX195" s="13" t="s">
        <v>80</v>
      </c>
      <c r="AY195" s="160" t="s">
        <v>199</v>
      </c>
    </row>
    <row r="196" spans="2:65" s="1" customFormat="1" ht="16.5" customHeight="1">
      <c r="B196" s="32"/>
      <c r="C196" s="137" t="s">
        <v>293</v>
      </c>
      <c r="D196" s="137" t="s">
        <v>201</v>
      </c>
      <c r="E196" s="138" t="s">
        <v>341</v>
      </c>
      <c r="F196" s="139" t="s">
        <v>342</v>
      </c>
      <c r="G196" s="140" t="s">
        <v>204</v>
      </c>
      <c r="H196" s="141">
        <v>2.7040000000000002</v>
      </c>
      <c r="I196" s="142"/>
      <c r="J196" s="143">
        <f>ROUND(I196*H196,2)</f>
        <v>0</v>
      </c>
      <c r="K196" s="144"/>
      <c r="L196" s="32"/>
      <c r="M196" s="145" t="s">
        <v>1</v>
      </c>
      <c r="N196" s="146" t="s">
        <v>39</v>
      </c>
      <c r="P196" s="147">
        <f>O196*H196</f>
        <v>0</v>
      </c>
      <c r="Q196" s="147">
        <v>0</v>
      </c>
      <c r="R196" s="147">
        <f>Q196*H196</f>
        <v>0</v>
      </c>
      <c r="S196" s="147">
        <v>0</v>
      </c>
      <c r="T196" s="148">
        <f>S196*H196</f>
        <v>0</v>
      </c>
      <c r="AR196" s="149" t="s">
        <v>205</v>
      </c>
      <c r="AT196" s="149" t="s">
        <v>201</v>
      </c>
      <c r="AU196" s="149" t="s">
        <v>86</v>
      </c>
      <c r="AY196" s="17" t="s">
        <v>199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86</v>
      </c>
      <c r="BK196" s="150">
        <f>ROUND(I196*H196,2)</f>
        <v>0</v>
      </c>
      <c r="BL196" s="17" t="s">
        <v>205</v>
      </c>
      <c r="BM196" s="149" t="s">
        <v>4127</v>
      </c>
    </row>
    <row r="197" spans="2:65" s="12" customFormat="1" ht="12">
      <c r="B197" s="151"/>
      <c r="D197" s="152" t="s">
        <v>207</v>
      </c>
      <c r="E197" s="153" t="s">
        <v>1</v>
      </c>
      <c r="F197" s="154" t="s">
        <v>3158</v>
      </c>
      <c r="H197" s="155">
        <v>2.7040000000000002</v>
      </c>
      <c r="I197" s="156"/>
      <c r="L197" s="151"/>
      <c r="M197" s="157"/>
      <c r="T197" s="158"/>
      <c r="AT197" s="153" t="s">
        <v>207</v>
      </c>
      <c r="AU197" s="153" t="s">
        <v>86</v>
      </c>
      <c r="AV197" s="12" t="s">
        <v>86</v>
      </c>
      <c r="AW197" s="12" t="s">
        <v>30</v>
      </c>
      <c r="AX197" s="12" t="s">
        <v>73</v>
      </c>
      <c r="AY197" s="153" t="s">
        <v>199</v>
      </c>
    </row>
    <row r="198" spans="2:65" s="13" customFormat="1" ht="12">
      <c r="B198" s="159"/>
      <c r="D198" s="152" t="s">
        <v>207</v>
      </c>
      <c r="E198" s="160" t="s">
        <v>1</v>
      </c>
      <c r="F198" s="161" t="s">
        <v>3159</v>
      </c>
      <c r="H198" s="162">
        <v>2.7040000000000002</v>
      </c>
      <c r="I198" s="163"/>
      <c r="L198" s="159"/>
      <c r="M198" s="164"/>
      <c r="T198" s="165"/>
      <c r="AT198" s="160" t="s">
        <v>207</v>
      </c>
      <c r="AU198" s="160" t="s">
        <v>86</v>
      </c>
      <c r="AV198" s="13" t="s">
        <v>205</v>
      </c>
      <c r="AW198" s="13" t="s">
        <v>30</v>
      </c>
      <c r="AX198" s="13" t="s">
        <v>80</v>
      </c>
      <c r="AY198" s="160" t="s">
        <v>199</v>
      </c>
    </row>
    <row r="199" spans="2:65" s="1" customFormat="1" ht="21.75" customHeight="1">
      <c r="B199" s="32"/>
      <c r="C199" s="137" t="s">
        <v>298</v>
      </c>
      <c r="D199" s="137" t="s">
        <v>201</v>
      </c>
      <c r="E199" s="138" t="s">
        <v>364</v>
      </c>
      <c r="F199" s="139" t="s">
        <v>365</v>
      </c>
      <c r="G199" s="140" t="s">
        <v>247</v>
      </c>
      <c r="H199" s="141">
        <v>0.28599999999999998</v>
      </c>
      <c r="I199" s="142"/>
      <c r="J199" s="143">
        <f>ROUND(I199*H199,2)</f>
        <v>0</v>
      </c>
      <c r="K199" s="144"/>
      <c r="L199" s="32"/>
      <c r="M199" s="145" t="s">
        <v>1</v>
      </c>
      <c r="N199" s="146" t="s">
        <v>39</v>
      </c>
      <c r="P199" s="147">
        <f>O199*H199</f>
        <v>0</v>
      </c>
      <c r="Q199" s="147">
        <v>1.0606199999999999</v>
      </c>
      <c r="R199" s="147">
        <f>Q199*H199</f>
        <v>0.30333731999999997</v>
      </c>
      <c r="S199" s="147">
        <v>0</v>
      </c>
      <c r="T199" s="148">
        <f>S199*H199</f>
        <v>0</v>
      </c>
      <c r="AR199" s="149" t="s">
        <v>205</v>
      </c>
      <c r="AT199" s="149" t="s">
        <v>201</v>
      </c>
      <c r="AU199" s="149" t="s">
        <v>86</v>
      </c>
      <c r="AY199" s="17" t="s">
        <v>199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86</v>
      </c>
      <c r="BK199" s="150">
        <f>ROUND(I199*H199,2)</f>
        <v>0</v>
      </c>
      <c r="BL199" s="17" t="s">
        <v>205</v>
      </c>
      <c r="BM199" s="149" t="s">
        <v>4128</v>
      </c>
    </row>
    <row r="200" spans="2:65" s="12" customFormat="1" ht="12">
      <c r="B200" s="151"/>
      <c r="D200" s="152" t="s">
        <v>207</v>
      </c>
      <c r="E200" s="153" t="s">
        <v>1</v>
      </c>
      <c r="F200" s="154" t="s">
        <v>3162</v>
      </c>
      <c r="H200" s="155">
        <v>0.28599999999999998</v>
      </c>
      <c r="I200" s="156"/>
      <c r="L200" s="151"/>
      <c r="M200" s="157"/>
      <c r="T200" s="158"/>
      <c r="AT200" s="153" t="s">
        <v>207</v>
      </c>
      <c r="AU200" s="153" t="s">
        <v>86</v>
      </c>
      <c r="AV200" s="12" t="s">
        <v>86</v>
      </c>
      <c r="AW200" s="12" t="s">
        <v>30</v>
      </c>
      <c r="AX200" s="12" t="s">
        <v>73</v>
      </c>
      <c r="AY200" s="153" t="s">
        <v>199</v>
      </c>
    </row>
    <row r="201" spans="2:65" s="13" customFormat="1" ht="12">
      <c r="B201" s="159"/>
      <c r="D201" s="152" t="s">
        <v>207</v>
      </c>
      <c r="E201" s="160" t="s">
        <v>1</v>
      </c>
      <c r="F201" s="161" t="s">
        <v>368</v>
      </c>
      <c r="H201" s="162">
        <v>0.28599999999999998</v>
      </c>
      <c r="I201" s="163"/>
      <c r="L201" s="159"/>
      <c r="M201" s="164"/>
      <c r="T201" s="165"/>
      <c r="AT201" s="160" t="s">
        <v>207</v>
      </c>
      <c r="AU201" s="160" t="s">
        <v>86</v>
      </c>
      <c r="AV201" s="13" t="s">
        <v>205</v>
      </c>
      <c r="AW201" s="13" t="s">
        <v>30</v>
      </c>
      <c r="AX201" s="13" t="s">
        <v>80</v>
      </c>
      <c r="AY201" s="160" t="s">
        <v>199</v>
      </c>
    </row>
    <row r="202" spans="2:65" s="1" customFormat="1" ht="16.5" customHeight="1">
      <c r="B202" s="32"/>
      <c r="C202" s="137" t="s">
        <v>302</v>
      </c>
      <c r="D202" s="137" t="s">
        <v>201</v>
      </c>
      <c r="E202" s="138" t="s">
        <v>3163</v>
      </c>
      <c r="F202" s="139" t="s">
        <v>3164</v>
      </c>
      <c r="G202" s="140" t="s">
        <v>247</v>
      </c>
      <c r="H202" s="141">
        <v>0.08</v>
      </c>
      <c r="I202" s="142"/>
      <c r="J202" s="143">
        <f>ROUND(I202*H202,2)</f>
        <v>0</v>
      </c>
      <c r="K202" s="144"/>
      <c r="L202" s="32"/>
      <c r="M202" s="145" t="s">
        <v>1</v>
      </c>
      <c r="N202" s="146" t="s">
        <v>39</v>
      </c>
      <c r="P202" s="147">
        <f>O202*H202</f>
        <v>0</v>
      </c>
      <c r="Q202" s="147">
        <v>1.06277</v>
      </c>
      <c r="R202" s="147">
        <f>Q202*H202</f>
        <v>8.5021600000000003E-2</v>
      </c>
      <c r="S202" s="147">
        <v>0</v>
      </c>
      <c r="T202" s="148">
        <f>S202*H202</f>
        <v>0</v>
      </c>
      <c r="AR202" s="149" t="s">
        <v>205</v>
      </c>
      <c r="AT202" s="149" t="s">
        <v>201</v>
      </c>
      <c r="AU202" s="149" t="s">
        <v>86</v>
      </c>
      <c r="AY202" s="17" t="s">
        <v>199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86</v>
      </c>
      <c r="BK202" s="150">
        <f>ROUND(I202*H202,2)</f>
        <v>0</v>
      </c>
      <c r="BL202" s="17" t="s">
        <v>205</v>
      </c>
      <c r="BM202" s="149" t="s">
        <v>4129</v>
      </c>
    </row>
    <row r="203" spans="2:65" s="12" customFormat="1" ht="12">
      <c r="B203" s="151"/>
      <c r="D203" s="152" t="s">
        <v>207</v>
      </c>
      <c r="E203" s="153" t="s">
        <v>1</v>
      </c>
      <c r="F203" s="154" t="s">
        <v>3166</v>
      </c>
      <c r="H203" s="155">
        <v>0.08</v>
      </c>
      <c r="I203" s="156"/>
      <c r="L203" s="151"/>
      <c r="M203" s="157"/>
      <c r="T203" s="158"/>
      <c r="AT203" s="153" t="s">
        <v>207</v>
      </c>
      <c r="AU203" s="153" t="s">
        <v>86</v>
      </c>
      <c r="AV203" s="12" t="s">
        <v>86</v>
      </c>
      <c r="AW203" s="12" t="s">
        <v>30</v>
      </c>
      <c r="AX203" s="12" t="s">
        <v>73</v>
      </c>
      <c r="AY203" s="153" t="s">
        <v>199</v>
      </c>
    </row>
    <row r="204" spans="2:65" s="13" customFormat="1" ht="12">
      <c r="B204" s="159"/>
      <c r="D204" s="152" t="s">
        <v>207</v>
      </c>
      <c r="E204" s="160" t="s">
        <v>1</v>
      </c>
      <c r="F204" s="161" t="s">
        <v>209</v>
      </c>
      <c r="H204" s="162">
        <v>0.08</v>
      </c>
      <c r="I204" s="163"/>
      <c r="L204" s="159"/>
      <c r="M204" s="164"/>
      <c r="T204" s="165"/>
      <c r="AT204" s="160" t="s">
        <v>207</v>
      </c>
      <c r="AU204" s="160" t="s">
        <v>86</v>
      </c>
      <c r="AV204" s="13" t="s">
        <v>205</v>
      </c>
      <c r="AW204" s="13" t="s">
        <v>30</v>
      </c>
      <c r="AX204" s="13" t="s">
        <v>80</v>
      </c>
      <c r="AY204" s="160" t="s">
        <v>199</v>
      </c>
    </row>
    <row r="205" spans="2:65" s="11" customFormat="1" ht="23" customHeight="1">
      <c r="B205" s="125"/>
      <c r="D205" s="126" t="s">
        <v>72</v>
      </c>
      <c r="E205" s="135" t="s">
        <v>223</v>
      </c>
      <c r="F205" s="135" t="s">
        <v>442</v>
      </c>
      <c r="I205" s="128"/>
      <c r="J205" s="136">
        <f>BK205</f>
        <v>0</v>
      </c>
      <c r="L205" s="125"/>
      <c r="M205" s="130"/>
      <c r="P205" s="131">
        <f>SUM(P206:P207)</f>
        <v>0</v>
      </c>
      <c r="R205" s="131">
        <f>SUM(R206:R207)</f>
        <v>0.36</v>
      </c>
      <c r="T205" s="132">
        <f>SUM(T206:T207)</f>
        <v>0</v>
      </c>
      <c r="AR205" s="126" t="s">
        <v>80</v>
      </c>
      <c r="AT205" s="133" t="s">
        <v>72</v>
      </c>
      <c r="AU205" s="133" t="s">
        <v>80</v>
      </c>
      <c r="AY205" s="126" t="s">
        <v>199</v>
      </c>
      <c r="BK205" s="134">
        <f>SUM(BK206:BK207)</f>
        <v>0</v>
      </c>
    </row>
    <row r="206" spans="2:65" s="1" customFormat="1" ht="24.25" customHeight="1">
      <c r="B206" s="32"/>
      <c r="C206" s="137" t="s">
        <v>307</v>
      </c>
      <c r="D206" s="137" t="s">
        <v>201</v>
      </c>
      <c r="E206" s="138" t="s">
        <v>3167</v>
      </c>
      <c r="F206" s="139" t="s">
        <v>3168</v>
      </c>
      <c r="G206" s="140" t="s">
        <v>296</v>
      </c>
      <c r="H206" s="141">
        <v>1</v>
      </c>
      <c r="I206" s="142"/>
      <c r="J206" s="143">
        <f>ROUND(I206*H206,2)</f>
        <v>0</v>
      </c>
      <c r="K206" s="144"/>
      <c r="L206" s="32"/>
      <c r="M206" s="145" t="s">
        <v>1</v>
      </c>
      <c r="N206" s="146" t="s">
        <v>39</v>
      </c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AR206" s="149" t="s">
        <v>205</v>
      </c>
      <c r="AT206" s="149" t="s">
        <v>201</v>
      </c>
      <c r="AU206" s="149" t="s">
        <v>86</v>
      </c>
      <c r="AY206" s="17" t="s">
        <v>199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86</v>
      </c>
      <c r="BK206" s="150">
        <f>ROUND(I206*H206,2)</f>
        <v>0</v>
      </c>
      <c r="BL206" s="17" t="s">
        <v>205</v>
      </c>
      <c r="BM206" s="149" t="s">
        <v>4130</v>
      </c>
    </row>
    <row r="207" spans="2:65" s="1" customFormat="1" ht="62.75" customHeight="1">
      <c r="B207" s="32"/>
      <c r="C207" s="173" t="s">
        <v>313</v>
      </c>
      <c r="D207" s="173" t="s">
        <v>288</v>
      </c>
      <c r="E207" s="174" t="s">
        <v>3170</v>
      </c>
      <c r="F207" s="175" t="s">
        <v>3171</v>
      </c>
      <c r="G207" s="176" t="s">
        <v>296</v>
      </c>
      <c r="H207" s="177">
        <v>1</v>
      </c>
      <c r="I207" s="178"/>
      <c r="J207" s="179">
        <f>ROUND(I207*H207,2)</f>
        <v>0</v>
      </c>
      <c r="K207" s="180"/>
      <c r="L207" s="181"/>
      <c r="M207" s="182" t="s">
        <v>1</v>
      </c>
      <c r="N207" s="183" t="s">
        <v>39</v>
      </c>
      <c r="P207" s="147">
        <f>O207*H207</f>
        <v>0</v>
      </c>
      <c r="Q207" s="147">
        <v>0.36</v>
      </c>
      <c r="R207" s="147">
        <f>Q207*H207</f>
        <v>0.36</v>
      </c>
      <c r="S207" s="147">
        <v>0</v>
      </c>
      <c r="T207" s="148">
        <f>S207*H207</f>
        <v>0</v>
      </c>
      <c r="AR207" s="149" t="s">
        <v>250</v>
      </c>
      <c r="AT207" s="149" t="s">
        <v>288</v>
      </c>
      <c r="AU207" s="149" t="s">
        <v>86</v>
      </c>
      <c r="AY207" s="17" t="s">
        <v>199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86</v>
      </c>
      <c r="BK207" s="150">
        <f>ROUND(I207*H207,2)</f>
        <v>0</v>
      </c>
      <c r="BL207" s="17" t="s">
        <v>205</v>
      </c>
      <c r="BM207" s="149" t="s">
        <v>4131</v>
      </c>
    </row>
    <row r="208" spans="2:65" s="11" customFormat="1" ht="23" customHeight="1">
      <c r="B208" s="125"/>
      <c r="D208" s="126" t="s">
        <v>72</v>
      </c>
      <c r="E208" s="135" t="s">
        <v>250</v>
      </c>
      <c r="F208" s="135" t="s">
        <v>892</v>
      </c>
      <c r="I208" s="128"/>
      <c r="J208" s="136">
        <f>BK208</f>
        <v>0</v>
      </c>
      <c r="L208" s="125"/>
      <c r="M208" s="130"/>
      <c r="P208" s="131">
        <f>SUM(P209:P224)</f>
        <v>0</v>
      </c>
      <c r="R208" s="131">
        <f>SUM(R209:R224)</f>
        <v>1.01898</v>
      </c>
      <c r="T208" s="132">
        <f>SUM(T209:T224)</f>
        <v>0</v>
      </c>
      <c r="AR208" s="126" t="s">
        <v>80</v>
      </c>
      <c r="AT208" s="133" t="s">
        <v>72</v>
      </c>
      <c r="AU208" s="133" t="s">
        <v>80</v>
      </c>
      <c r="AY208" s="126" t="s">
        <v>199</v>
      </c>
      <c r="BK208" s="134">
        <f>SUM(BK209:BK224)</f>
        <v>0</v>
      </c>
    </row>
    <row r="209" spans="2:65" s="1" customFormat="1" ht="24.25" customHeight="1">
      <c r="B209" s="32"/>
      <c r="C209" s="137" t="s">
        <v>319</v>
      </c>
      <c r="D209" s="137" t="s">
        <v>201</v>
      </c>
      <c r="E209" s="138" t="s">
        <v>3081</v>
      </c>
      <c r="F209" s="139" t="s">
        <v>3082</v>
      </c>
      <c r="G209" s="140" t="s">
        <v>264</v>
      </c>
      <c r="H209" s="141">
        <v>90</v>
      </c>
      <c r="I209" s="142"/>
      <c r="J209" s="143">
        <f>ROUND(I209*H209,2)</f>
        <v>0</v>
      </c>
      <c r="K209" s="144"/>
      <c r="L209" s="32"/>
      <c r="M209" s="145" t="s">
        <v>1</v>
      </c>
      <c r="N209" s="146" t="s">
        <v>39</v>
      </c>
      <c r="P209" s="147">
        <f>O209*H209</f>
        <v>0</v>
      </c>
      <c r="Q209" s="147">
        <v>1.0000000000000001E-5</v>
      </c>
      <c r="R209" s="147">
        <f>Q209*H209</f>
        <v>9.0000000000000008E-4</v>
      </c>
      <c r="S209" s="147">
        <v>0</v>
      </c>
      <c r="T209" s="148">
        <f>S209*H209</f>
        <v>0</v>
      </c>
      <c r="AR209" s="149" t="s">
        <v>205</v>
      </c>
      <c r="AT209" s="149" t="s">
        <v>201</v>
      </c>
      <c r="AU209" s="149" t="s">
        <v>86</v>
      </c>
      <c r="AY209" s="17" t="s">
        <v>199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86</v>
      </c>
      <c r="BK209" s="150">
        <f>ROUND(I209*H209,2)</f>
        <v>0</v>
      </c>
      <c r="BL209" s="17" t="s">
        <v>205</v>
      </c>
      <c r="BM209" s="149" t="s">
        <v>4132</v>
      </c>
    </row>
    <row r="210" spans="2:65" s="12" customFormat="1" ht="12">
      <c r="B210" s="151"/>
      <c r="D210" s="152" t="s">
        <v>207</v>
      </c>
      <c r="E210" s="153" t="s">
        <v>1</v>
      </c>
      <c r="F210" s="154" t="s">
        <v>4133</v>
      </c>
      <c r="H210" s="155">
        <v>90</v>
      </c>
      <c r="I210" s="156"/>
      <c r="L210" s="151"/>
      <c r="M210" s="157"/>
      <c r="T210" s="158"/>
      <c r="AT210" s="153" t="s">
        <v>207</v>
      </c>
      <c r="AU210" s="153" t="s">
        <v>86</v>
      </c>
      <c r="AV210" s="12" t="s">
        <v>86</v>
      </c>
      <c r="AW210" s="12" t="s">
        <v>30</v>
      </c>
      <c r="AX210" s="12" t="s">
        <v>73</v>
      </c>
      <c r="AY210" s="153" t="s">
        <v>199</v>
      </c>
    </row>
    <row r="211" spans="2:65" s="13" customFormat="1" ht="12">
      <c r="B211" s="159"/>
      <c r="D211" s="152" t="s">
        <v>207</v>
      </c>
      <c r="E211" s="160" t="s">
        <v>1</v>
      </c>
      <c r="F211" s="161" t="s">
        <v>209</v>
      </c>
      <c r="H211" s="162">
        <v>90</v>
      </c>
      <c r="I211" s="163"/>
      <c r="L211" s="159"/>
      <c r="M211" s="164"/>
      <c r="T211" s="165"/>
      <c r="AT211" s="160" t="s">
        <v>207</v>
      </c>
      <c r="AU211" s="160" t="s">
        <v>86</v>
      </c>
      <c r="AV211" s="13" t="s">
        <v>205</v>
      </c>
      <c r="AW211" s="13" t="s">
        <v>30</v>
      </c>
      <c r="AX211" s="13" t="s">
        <v>80</v>
      </c>
      <c r="AY211" s="160" t="s">
        <v>199</v>
      </c>
    </row>
    <row r="212" spans="2:65" s="1" customFormat="1" ht="16.5" customHeight="1">
      <c r="B212" s="32"/>
      <c r="C212" s="173" t="s">
        <v>7</v>
      </c>
      <c r="D212" s="173" t="s">
        <v>288</v>
      </c>
      <c r="E212" s="174" t="s">
        <v>3084</v>
      </c>
      <c r="F212" s="175" t="s">
        <v>3085</v>
      </c>
      <c r="G212" s="176" t="s">
        <v>296</v>
      </c>
      <c r="H212" s="177">
        <v>17</v>
      </c>
      <c r="I212" s="178"/>
      <c r="J212" s="179">
        <f>ROUND(I212*H212,2)</f>
        <v>0</v>
      </c>
      <c r="K212" s="180"/>
      <c r="L212" s="181"/>
      <c r="M212" s="182" t="s">
        <v>1</v>
      </c>
      <c r="N212" s="183" t="s">
        <v>39</v>
      </c>
      <c r="P212" s="147">
        <f>O212*H212</f>
        <v>0</v>
      </c>
      <c r="Q212" s="147">
        <v>1.6320000000000001E-2</v>
      </c>
      <c r="R212" s="147">
        <f>Q212*H212</f>
        <v>0.27744000000000002</v>
      </c>
      <c r="S212" s="147">
        <v>0</v>
      </c>
      <c r="T212" s="148">
        <f>S212*H212</f>
        <v>0</v>
      </c>
      <c r="AR212" s="149" t="s">
        <v>250</v>
      </c>
      <c r="AT212" s="149" t="s">
        <v>288</v>
      </c>
      <c r="AU212" s="149" t="s">
        <v>86</v>
      </c>
      <c r="AY212" s="17" t="s">
        <v>199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86</v>
      </c>
      <c r="BK212" s="150">
        <f>ROUND(I212*H212,2)</f>
        <v>0</v>
      </c>
      <c r="BL212" s="17" t="s">
        <v>205</v>
      </c>
      <c r="BM212" s="149" t="s">
        <v>4134</v>
      </c>
    </row>
    <row r="213" spans="2:65" s="12" customFormat="1" ht="12">
      <c r="B213" s="151"/>
      <c r="D213" s="152" t="s">
        <v>207</v>
      </c>
      <c r="E213" s="153" t="s">
        <v>1</v>
      </c>
      <c r="F213" s="154" t="s">
        <v>4135</v>
      </c>
      <c r="H213" s="155">
        <v>16.5</v>
      </c>
      <c r="I213" s="156"/>
      <c r="L213" s="151"/>
      <c r="M213" s="157"/>
      <c r="T213" s="158"/>
      <c r="AT213" s="153" t="s">
        <v>207</v>
      </c>
      <c r="AU213" s="153" t="s">
        <v>86</v>
      </c>
      <c r="AV213" s="12" t="s">
        <v>86</v>
      </c>
      <c r="AW213" s="12" t="s">
        <v>30</v>
      </c>
      <c r="AX213" s="12" t="s">
        <v>73</v>
      </c>
      <c r="AY213" s="153" t="s">
        <v>199</v>
      </c>
    </row>
    <row r="214" spans="2:65" s="13" customFormat="1" ht="12">
      <c r="B214" s="159"/>
      <c r="D214" s="152" t="s">
        <v>207</v>
      </c>
      <c r="E214" s="160" t="s">
        <v>1</v>
      </c>
      <c r="F214" s="161" t="s">
        <v>209</v>
      </c>
      <c r="H214" s="162">
        <v>16.5</v>
      </c>
      <c r="I214" s="163"/>
      <c r="L214" s="159"/>
      <c r="M214" s="164"/>
      <c r="T214" s="165"/>
      <c r="AT214" s="160" t="s">
        <v>207</v>
      </c>
      <c r="AU214" s="160" t="s">
        <v>86</v>
      </c>
      <c r="AV214" s="13" t="s">
        <v>205</v>
      </c>
      <c r="AW214" s="13" t="s">
        <v>30</v>
      </c>
      <c r="AX214" s="13" t="s">
        <v>73</v>
      </c>
      <c r="AY214" s="160" t="s">
        <v>199</v>
      </c>
    </row>
    <row r="215" spans="2:65" s="12" customFormat="1" ht="12">
      <c r="B215" s="151"/>
      <c r="D215" s="152" t="s">
        <v>207</v>
      </c>
      <c r="E215" s="153" t="s">
        <v>1</v>
      </c>
      <c r="F215" s="154" t="s">
        <v>4136</v>
      </c>
      <c r="H215" s="155">
        <v>17</v>
      </c>
      <c r="I215" s="156"/>
      <c r="L215" s="151"/>
      <c r="M215" s="157"/>
      <c r="T215" s="158"/>
      <c r="AT215" s="153" t="s">
        <v>207</v>
      </c>
      <c r="AU215" s="153" t="s">
        <v>86</v>
      </c>
      <c r="AV215" s="12" t="s">
        <v>86</v>
      </c>
      <c r="AW215" s="12" t="s">
        <v>30</v>
      </c>
      <c r="AX215" s="12" t="s">
        <v>73</v>
      </c>
      <c r="AY215" s="153" t="s">
        <v>199</v>
      </c>
    </row>
    <row r="216" spans="2:65" s="13" customFormat="1" ht="12">
      <c r="B216" s="159"/>
      <c r="D216" s="152" t="s">
        <v>207</v>
      </c>
      <c r="E216" s="160" t="s">
        <v>1</v>
      </c>
      <c r="F216" s="161" t="s">
        <v>3088</v>
      </c>
      <c r="H216" s="162">
        <v>17</v>
      </c>
      <c r="I216" s="163"/>
      <c r="L216" s="159"/>
      <c r="M216" s="164"/>
      <c r="T216" s="165"/>
      <c r="AT216" s="160" t="s">
        <v>207</v>
      </c>
      <c r="AU216" s="160" t="s">
        <v>86</v>
      </c>
      <c r="AV216" s="13" t="s">
        <v>205</v>
      </c>
      <c r="AW216" s="13" t="s">
        <v>30</v>
      </c>
      <c r="AX216" s="13" t="s">
        <v>80</v>
      </c>
      <c r="AY216" s="160" t="s">
        <v>199</v>
      </c>
    </row>
    <row r="217" spans="2:65" s="1" customFormat="1" ht="33" customHeight="1">
      <c r="B217" s="32"/>
      <c r="C217" s="137" t="s">
        <v>329</v>
      </c>
      <c r="D217" s="137" t="s">
        <v>201</v>
      </c>
      <c r="E217" s="138" t="s">
        <v>3178</v>
      </c>
      <c r="F217" s="139" t="s">
        <v>3179</v>
      </c>
      <c r="G217" s="140" t="s">
        <v>296</v>
      </c>
      <c r="H217" s="141">
        <v>4</v>
      </c>
      <c r="I217" s="142"/>
      <c r="J217" s="143">
        <f t="shared" ref="J217:J222" si="0">ROUND(I217*H217,2)</f>
        <v>0</v>
      </c>
      <c r="K217" s="144"/>
      <c r="L217" s="32"/>
      <c r="M217" s="145" t="s">
        <v>1</v>
      </c>
      <c r="N217" s="146" t="s">
        <v>39</v>
      </c>
      <c r="P217" s="147">
        <f t="shared" ref="P217:P222" si="1">O217*H217</f>
        <v>0</v>
      </c>
      <c r="Q217" s="147">
        <v>0</v>
      </c>
      <c r="R217" s="147">
        <f t="shared" ref="R217:R222" si="2">Q217*H217</f>
        <v>0</v>
      </c>
      <c r="S217" s="147">
        <v>0</v>
      </c>
      <c r="T217" s="148">
        <f t="shared" ref="T217:T222" si="3">S217*H217</f>
        <v>0</v>
      </c>
      <c r="AR217" s="149" t="s">
        <v>205</v>
      </c>
      <c r="AT217" s="149" t="s">
        <v>201</v>
      </c>
      <c r="AU217" s="149" t="s">
        <v>86</v>
      </c>
      <c r="AY217" s="17" t="s">
        <v>199</v>
      </c>
      <c r="BE217" s="150">
        <f t="shared" ref="BE217:BE222" si="4">IF(N217="základní",J217,0)</f>
        <v>0</v>
      </c>
      <c r="BF217" s="150">
        <f t="shared" ref="BF217:BF222" si="5">IF(N217="snížená",J217,0)</f>
        <v>0</v>
      </c>
      <c r="BG217" s="150">
        <f t="shared" ref="BG217:BG222" si="6">IF(N217="zákl. přenesená",J217,0)</f>
        <v>0</v>
      </c>
      <c r="BH217" s="150">
        <f t="shared" ref="BH217:BH222" si="7">IF(N217="sníž. přenesená",J217,0)</f>
        <v>0</v>
      </c>
      <c r="BI217" s="150">
        <f t="shared" ref="BI217:BI222" si="8">IF(N217="nulová",J217,0)</f>
        <v>0</v>
      </c>
      <c r="BJ217" s="17" t="s">
        <v>86</v>
      </c>
      <c r="BK217" s="150">
        <f t="shared" ref="BK217:BK222" si="9">ROUND(I217*H217,2)</f>
        <v>0</v>
      </c>
      <c r="BL217" s="17" t="s">
        <v>205</v>
      </c>
      <c r="BM217" s="149" t="s">
        <v>4137</v>
      </c>
    </row>
    <row r="218" spans="2:65" s="1" customFormat="1" ht="24.25" customHeight="1">
      <c r="B218" s="32"/>
      <c r="C218" s="173" t="s">
        <v>334</v>
      </c>
      <c r="D218" s="173" t="s">
        <v>288</v>
      </c>
      <c r="E218" s="174" t="s">
        <v>3181</v>
      </c>
      <c r="F218" s="175" t="s">
        <v>3182</v>
      </c>
      <c r="G218" s="176" t="s">
        <v>296</v>
      </c>
      <c r="H218" s="177">
        <v>4</v>
      </c>
      <c r="I218" s="178"/>
      <c r="J218" s="179">
        <f t="shared" si="0"/>
        <v>0</v>
      </c>
      <c r="K218" s="180"/>
      <c r="L218" s="181"/>
      <c r="M218" s="182" t="s">
        <v>1</v>
      </c>
      <c r="N218" s="183" t="s">
        <v>39</v>
      </c>
      <c r="P218" s="147">
        <f t="shared" si="1"/>
        <v>0</v>
      </c>
      <c r="Q218" s="147">
        <v>7.2000000000000005E-4</v>
      </c>
      <c r="R218" s="147">
        <f t="shared" si="2"/>
        <v>2.8800000000000002E-3</v>
      </c>
      <c r="S218" s="147">
        <v>0</v>
      </c>
      <c r="T218" s="148">
        <f t="shared" si="3"/>
        <v>0</v>
      </c>
      <c r="AR218" s="149" t="s">
        <v>384</v>
      </c>
      <c r="AT218" s="149" t="s">
        <v>288</v>
      </c>
      <c r="AU218" s="149" t="s">
        <v>86</v>
      </c>
      <c r="AY218" s="17" t="s">
        <v>199</v>
      </c>
      <c r="BE218" s="150">
        <f t="shared" si="4"/>
        <v>0</v>
      </c>
      <c r="BF218" s="150">
        <f t="shared" si="5"/>
        <v>0</v>
      </c>
      <c r="BG218" s="150">
        <f t="shared" si="6"/>
        <v>0</v>
      </c>
      <c r="BH218" s="150">
        <f t="shared" si="7"/>
        <v>0</v>
      </c>
      <c r="BI218" s="150">
        <f t="shared" si="8"/>
        <v>0</v>
      </c>
      <c r="BJ218" s="17" t="s">
        <v>86</v>
      </c>
      <c r="BK218" s="150">
        <f t="shared" si="9"/>
        <v>0</v>
      </c>
      <c r="BL218" s="17" t="s">
        <v>298</v>
      </c>
      <c r="BM218" s="149" t="s">
        <v>4138</v>
      </c>
    </row>
    <row r="219" spans="2:65" s="1" customFormat="1" ht="24.25" customHeight="1">
      <c r="B219" s="32"/>
      <c r="C219" s="137" t="s">
        <v>340</v>
      </c>
      <c r="D219" s="137" t="s">
        <v>201</v>
      </c>
      <c r="E219" s="138" t="s">
        <v>3097</v>
      </c>
      <c r="F219" s="139" t="s">
        <v>3098</v>
      </c>
      <c r="G219" s="140" t="s">
        <v>296</v>
      </c>
      <c r="H219" s="141">
        <v>2</v>
      </c>
      <c r="I219" s="142"/>
      <c r="J219" s="143">
        <f t="shared" si="0"/>
        <v>0</v>
      </c>
      <c r="K219" s="144"/>
      <c r="L219" s="32"/>
      <c r="M219" s="145" t="s">
        <v>1</v>
      </c>
      <c r="N219" s="146" t="s">
        <v>39</v>
      </c>
      <c r="P219" s="147">
        <f t="shared" si="1"/>
        <v>0</v>
      </c>
      <c r="Q219" s="147">
        <v>0.1056</v>
      </c>
      <c r="R219" s="147">
        <f t="shared" si="2"/>
        <v>0.2112</v>
      </c>
      <c r="S219" s="147">
        <v>0</v>
      </c>
      <c r="T219" s="148">
        <f t="shared" si="3"/>
        <v>0</v>
      </c>
      <c r="AR219" s="149" t="s">
        <v>205</v>
      </c>
      <c r="AT219" s="149" t="s">
        <v>201</v>
      </c>
      <c r="AU219" s="149" t="s">
        <v>86</v>
      </c>
      <c r="AY219" s="17" t="s">
        <v>199</v>
      </c>
      <c r="BE219" s="150">
        <f t="shared" si="4"/>
        <v>0</v>
      </c>
      <c r="BF219" s="150">
        <f t="shared" si="5"/>
        <v>0</v>
      </c>
      <c r="BG219" s="150">
        <f t="shared" si="6"/>
        <v>0</v>
      </c>
      <c r="BH219" s="150">
        <f t="shared" si="7"/>
        <v>0</v>
      </c>
      <c r="BI219" s="150">
        <f t="shared" si="8"/>
        <v>0</v>
      </c>
      <c r="BJ219" s="17" t="s">
        <v>86</v>
      </c>
      <c r="BK219" s="150">
        <f t="shared" si="9"/>
        <v>0</v>
      </c>
      <c r="BL219" s="17" t="s">
        <v>205</v>
      </c>
      <c r="BM219" s="149" t="s">
        <v>4139</v>
      </c>
    </row>
    <row r="220" spans="2:65" s="1" customFormat="1" ht="24.25" customHeight="1">
      <c r="B220" s="32"/>
      <c r="C220" s="137" t="s">
        <v>345</v>
      </c>
      <c r="D220" s="137" t="s">
        <v>201</v>
      </c>
      <c r="E220" s="138" t="s">
        <v>3100</v>
      </c>
      <c r="F220" s="139" t="s">
        <v>3101</v>
      </c>
      <c r="G220" s="140" t="s">
        <v>296</v>
      </c>
      <c r="H220" s="141">
        <v>2</v>
      </c>
      <c r="I220" s="142"/>
      <c r="J220" s="143">
        <f t="shared" si="0"/>
        <v>0</v>
      </c>
      <c r="K220" s="144"/>
      <c r="L220" s="32"/>
      <c r="M220" s="145" t="s">
        <v>1</v>
      </c>
      <c r="N220" s="146" t="s">
        <v>39</v>
      </c>
      <c r="P220" s="147">
        <f t="shared" si="1"/>
        <v>0</v>
      </c>
      <c r="Q220" s="147">
        <v>1.2120000000000001E-2</v>
      </c>
      <c r="R220" s="147">
        <f t="shared" si="2"/>
        <v>2.4240000000000001E-2</v>
      </c>
      <c r="S220" s="147">
        <v>0</v>
      </c>
      <c r="T220" s="148">
        <f t="shared" si="3"/>
        <v>0</v>
      </c>
      <c r="AR220" s="149" t="s">
        <v>205</v>
      </c>
      <c r="AT220" s="149" t="s">
        <v>201</v>
      </c>
      <c r="AU220" s="149" t="s">
        <v>86</v>
      </c>
      <c r="AY220" s="17" t="s">
        <v>199</v>
      </c>
      <c r="BE220" s="150">
        <f t="shared" si="4"/>
        <v>0</v>
      </c>
      <c r="BF220" s="150">
        <f t="shared" si="5"/>
        <v>0</v>
      </c>
      <c r="BG220" s="150">
        <f t="shared" si="6"/>
        <v>0</v>
      </c>
      <c r="BH220" s="150">
        <f t="shared" si="7"/>
        <v>0</v>
      </c>
      <c r="BI220" s="150">
        <f t="shared" si="8"/>
        <v>0</v>
      </c>
      <c r="BJ220" s="17" t="s">
        <v>86</v>
      </c>
      <c r="BK220" s="150">
        <f t="shared" si="9"/>
        <v>0</v>
      </c>
      <c r="BL220" s="17" t="s">
        <v>205</v>
      </c>
      <c r="BM220" s="149" t="s">
        <v>4140</v>
      </c>
    </row>
    <row r="221" spans="2:65" s="1" customFormat="1" ht="33" customHeight="1">
      <c r="B221" s="32"/>
      <c r="C221" s="137" t="s">
        <v>351</v>
      </c>
      <c r="D221" s="137" t="s">
        <v>201</v>
      </c>
      <c r="E221" s="138" t="s">
        <v>3103</v>
      </c>
      <c r="F221" s="139" t="s">
        <v>3104</v>
      </c>
      <c r="G221" s="140" t="s">
        <v>296</v>
      </c>
      <c r="H221" s="141">
        <v>2</v>
      </c>
      <c r="I221" s="142"/>
      <c r="J221" s="143">
        <f t="shared" si="0"/>
        <v>0</v>
      </c>
      <c r="K221" s="144"/>
      <c r="L221" s="32"/>
      <c r="M221" s="145" t="s">
        <v>1</v>
      </c>
      <c r="N221" s="146" t="s">
        <v>39</v>
      </c>
      <c r="P221" s="147">
        <f t="shared" si="1"/>
        <v>0</v>
      </c>
      <c r="Q221" s="147">
        <v>0.24845999999999999</v>
      </c>
      <c r="R221" s="147">
        <f t="shared" si="2"/>
        <v>0.49691999999999997</v>
      </c>
      <c r="S221" s="147">
        <v>0</v>
      </c>
      <c r="T221" s="148">
        <f t="shared" si="3"/>
        <v>0</v>
      </c>
      <c r="AR221" s="149" t="s">
        <v>205</v>
      </c>
      <c r="AT221" s="149" t="s">
        <v>201</v>
      </c>
      <c r="AU221" s="149" t="s">
        <v>86</v>
      </c>
      <c r="AY221" s="17" t="s">
        <v>199</v>
      </c>
      <c r="BE221" s="150">
        <f t="shared" si="4"/>
        <v>0</v>
      </c>
      <c r="BF221" s="150">
        <f t="shared" si="5"/>
        <v>0</v>
      </c>
      <c r="BG221" s="150">
        <f t="shared" si="6"/>
        <v>0</v>
      </c>
      <c r="BH221" s="150">
        <f t="shared" si="7"/>
        <v>0</v>
      </c>
      <c r="BI221" s="150">
        <f t="shared" si="8"/>
        <v>0</v>
      </c>
      <c r="BJ221" s="17" t="s">
        <v>86</v>
      </c>
      <c r="BK221" s="150">
        <f t="shared" si="9"/>
        <v>0</v>
      </c>
      <c r="BL221" s="17" t="s">
        <v>205</v>
      </c>
      <c r="BM221" s="149" t="s">
        <v>4141</v>
      </c>
    </row>
    <row r="222" spans="2:65" s="1" customFormat="1" ht="21.75" customHeight="1">
      <c r="B222" s="32"/>
      <c r="C222" s="137" t="s">
        <v>356</v>
      </c>
      <c r="D222" s="137" t="s">
        <v>201</v>
      </c>
      <c r="E222" s="138" t="s">
        <v>3031</v>
      </c>
      <c r="F222" s="139" t="s">
        <v>3032</v>
      </c>
      <c r="G222" s="140" t="s">
        <v>264</v>
      </c>
      <c r="H222" s="141">
        <v>90</v>
      </c>
      <c r="I222" s="142"/>
      <c r="J222" s="143">
        <f t="shared" si="0"/>
        <v>0</v>
      </c>
      <c r="K222" s="144"/>
      <c r="L222" s="32"/>
      <c r="M222" s="145" t="s">
        <v>1</v>
      </c>
      <c r="N222" s="146" t="s">
        <v>39</v>
      </c>
      <c r="P222" s="147">
        <f t="shared" si="1"/>
        <v>0</v>
      </c>
      <c r="Q222" s="147">
        <v>6.0000000000000002E-5</v>
      </c>
      <c r="R222" s="147">
        <f t="shared" si="2"/>
        <v>5.4000000000000003E-3</v>
      </c>
      <c r="S222" s="147">
        <v>0</v>
      </c>
      <c r="T222" s="148">
        <f t="shared" si="3"/>
        <v>0</v>
      </c>
      <c r="AR222" s="149" t="s">
        <v>205</v>
      </c>
      <c r="AT222" s="149" t="s">
        <v>201</v>
      </c>
      <c r="AU222" s="149" t="s">
        <v>86</v>
      </c>
      <c r="AY222" s="17" t="s">
        <v>199</v>
      </c>
      <c r="BE222" s="150">
        <f t="shared" si="4"/>
        <v>0</v>
      </c>
      <c r="BF222" s="150">
        <f t="shared" si="5"/>
        <v>0</v>
      </c>
      <c r="BG222" s="150">
        <f t="shared" si="6"/>
        <v>0</v>
      </c>
      <c r="BH222" s="150">
        <f t="shared" si="7"/>
        <v>0</v>
      </c>
      <c r="BI222" s="150">
        <f t="shared" si="8"/>
        <v>0</v>
      </c>
      <c r="BJ222" s="17" t="s">
        <v>86</v>
      </c>
      <c r="BK222" s="150">
        <f t="shared" si="9"/>
        <v>0</v>
      </c>
      <c r="BL222" s="17" t="s">
        <v>205</v>
      </c>
      <c r="BM222" s="149" t="s">
        <v>4142</v>
      </c>
    </row>
    <row r="223" spans="2:65" s="12" customFormat="1" ht="12">
      <c r="B223" s="151"/>
      <c r="D223" s="152" t="s">
        <v>207</v>
      </c>
      <c r="E223" s="153" t="s">
        <v>1</v>
      </c>
      <c r="F223" s="154" t="s">
        <v>4133</v>
      </c>
      <c r="H223" s="155">
        <v>90</v>
      </c>
      <c r="I223" s="156"/>
      <c r="L223" s="151"/>
      <c r="M223" s="157"/>
      <c r="T223" s="158"/>
      <c r="AT223" s="153" t="s">
        <v>207</v>
      </c>
      <c r="AU223" s="153" t="s">
        <v>86</v>
      </c>
      <c r="AV223" s="12" t="s">
        <v>86</v>
      </c>
      <c r="AW223" s="12" t="s">
        <v>30</v>
      </c>
      <c r="AX223" s="12" t="s">
        <v>73</v>
      </c>
      <c r="AY223" s="153" t="s">
        <v>199</v>
      </c>
    </row>
    <row r="224" spans="2:65" s="13" customFormat="1" ht="12">
      <c r="B224" s="159"/>
      <c r="D224" s="152" t="s">
        <v>207</v>
      </c>
      <c r="E224" s="160" t="s">
        <v>1</v>
      </c>
      <c r="F224" s="161" t="s">
        <v>209</v>
      </c>
      <c r="H224" s="162">
        <v>90</v>
      </c>
      <c r="I224" s="163"/>
      <c r="L224" s="159"/>
      <c r="M224" s="164"/>
      <c r="T224" s="165"/>
      <c r="AT224" s="160" t="s">
        <v>207</v>
      </c>
      <c r="AU224" s="160" t="s">
        <v>86</v>
      </c>
      <c r="AV224" s="13" t="s">
        <v>205</v>
      </c>
      <c r="AW224" s="13" t="s">
        <v>30</v>
      </c>
      <c r="AX224" s="13" t="s">
        <v>80</v>
      </c>
      <c r="AY224" s="160" t="s">
        <v>199</v>
      </c>
    </row>
    <row r="225" spans="2:65" s="11" customFormat="1" ht="23" customHeight="1">
      <c r="B225" s="125"/>
      <c r="D225" s="126" t="s">
        <v>72</v>
      </c>
      <c r="E225" s="135" t="s">
        <v>965</v>
      </c>
      <c r="F225" s="135" t="s">
        <v>966</v>
      </c>
      <c r="I225" s="128"/>
      <c r="J225" s="136">
        <f>BK225</f>
        <v>0</v>
      </c>
      <c r="L225" s="125"/>
      <c r="M225" s="130"/>
      <c r="P225" s="131">
        <f>P226</f>
        <v>0</v>
      </c>
      <c r="R225" s="131">
        <f>R226</f>
        <v>0</v>
      </c>
      <c r="T225" s="132">
        <f>T226</f>
        <v>0</v>
      </c>
      <c r="AR225" s="126" t="s">
        <v>80</v>
      </c>
      <c r="AT225" s="133" t="s">
        <v>72</v>
      </c>
      <c r="AU225" s="133" t="s">
        <v>80</v>
      </c>
      <c r="AY225" s="126" t="s">
        <v>199</v>
      </c>
      <c r="BK225" s="134">
        <f>BK226</f>
        <v>0</v>
      </c>
    </row>
    <row r="226" spans="2:65" s="1" customFormat="1" ht="24.25" customHeight="1">
      <c r="B226" s="32"/>
      <c r="C226" s="137" t="s">
        <v>363</v>
      </c>
      <c r="D226" s="137" t="s">
        <v>201</v>
      </c>
      <c r="E226" s="138" t="s">
        <v>3034</v>
      </c>
      <c r="F226" s="139" t="s">
        <v>3035</v>
      </c>
      <c r="G226" s="140" t="s">
        <v>247</v>
      </c>
      <c r="H226" s="141">
        <v>102.306</v>
      </c>
      <c r="I226" s="142"/>
      <c r="J226" s="143">
        <f>ROUND(I226*H226,2)</f>
        <v>0</v>
      </c>
      <c r="K226" s="144"/>
      <c r="L226" s="32"/>
      <c r="M226" s="145" t="s">
        <v>1</v>
      </c>
      <c r="N226" s="146" t="s">
        <v>39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205</v>
      </c>
      <c r="AT226" s="149" t="s">
        <v>201</v>
      </c>
      <c r="AU226" s="149" t="s">
        <v>86</v>
      </c>
      <c r="AY226" s="17" t="s">
        <v>199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86</v>
      </c>
      <c r="BK226" s="150">
        <f>ROUND(I226*H226,2)</f>
        <v>0</v>
      </c>
      <c r="BL226" s="17" t="s">
        <v>205</v>
      </c>
      <c r="BM226" s="149" t="s">
        <v>4143</v>
      </c>
    </row>
    <row r="227" spans="2:65" s="11" customFormat="1" ht="23" customHeight="1">
      <c r="B227" s="125"/>
      <c r="D227" s="126" t="s">
        <v>72</v>
      </c>
      <c r="E227" s="135" t="s">
        <v>1103</v>
      </c>
      <c r="F227" s="135" t="s">
        <v>1104</v>
      </c>
      <c r="I227" s="128"/>
      <c r="J227" s="136">
        <f>BK227</f>
        <v>0</v>
      </c>
      <c r="L227" s="125"/>
      <c r="M227" s="130"/>
      <c r="P227" s="131">
        <f>SUM(P228:P231)</f>
        <v>0</v>
      </c>
      <c r="R227" s="131">
        <f>SUM(R228:R231)</f>
        <v>1.908E-2</v>
      </c>
      <c r="T227" s="132">
        <f>SUM(T228:T231)</f>
        <v>0</v>
      </c>
      <c r="AR227" s="126" t="s">
        <v>86</v>
      </c>
      <c r="AT227" s="133" t="s">
        <v>72</v>
      </c>
      <c r="AU227" s="133" t="s">
        <v>80</v>
      </c>
      <c r="AY227" s="126" t="s">
        <v>199</v>
      </c>
      <c r="BK227" s="134">
        <f>SUM(BK228:BK231)</f>
        <v>0</v>
      </c>
    </row>
    <row r="228" spans="2:65" s="1" customFormat="1" ht="16.5" customHeight="1">
      <c r="B228" s="32"/>
      <c r="C228" s="137" t="s">
        <v>369</v>
      </c>
      <c r="D228" s="137" t="s">
        <v>201</v>
      </c>
      <c r="E228" s="138" t="s">
        <v>3189</v>
      </c>
      <c r="F228" s="139" t="s">
        <v>3190</v>
      </c>
      <c r="G228" s="140" t="s">
        <v>264</v>
      </c>
      <c r="H228" s="141">
        <v>6</v>
      </c>
      <c r="I228" s="142"/>
      <c r="J228" s="143">
        <f>ROUND(I228*H228,2)</f>
        <v>0</v>
      </c>
      <c r="K228" s="144"/>
      <c r="L228" s="32"/>
      <c r="M228" s="145" t="s">
        <v>1</v>
      </c>
      <c r="N228" s="146" t="s">
        <v>39</v>
      </c>
      <c r="P228" s="147">
        <f>O228*H228</f>
        <v>0</v>
      </c>
      <c r="Q228" s="147">
        <v>1.9300000000000001E-3</v>
      </c>
      <c r="R228" s="147">
        <f>Q228*H228</f>
        <v>1.158E-2</v>
      </c>
      <c r="S228" s="147">
        <v>0</v>
      </c>
      <c r="T228" s="148">
        <f>S228*H228</f>
        <v>0</v>
      </c>
      <c r="AR228" s="149" t="s">
        <v>298</v>
      </c>
      <c r="AT228" s="149" t="s">
        <v>201</v>
      </c>
      <c r="AU228" s="149" t="s">
        <v>86</v>
      </c>
      <c r="AY228" s="17" t="s">
        <v>199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86</v>
      </c>
      <c r="BK228" s="150">
        <f>ROUND(I228*H228,2)</f>
        <v>0</v>
      </c>
      <c r="BL228" s="17" t="s">
        <v>298</v>
      </c>
      <c r="BM228" s="149" t="s">
        <v>4144</v>
      </c>
    </row>
    <row r="229" spans="2:65" s="12" customFormat="1" ht="12">
      <c r="B229" s="151"/>
      <c r="D229" s="152" t="s">
        <v>207</v>
      </c>
      <c r="E229" s="153" t="s">
        <v>1</v>
      </c>
      <c r="F229" s="154" t="s">
        <v>4145</v>
      </c>
      <c r="H229" s="155">
        <v>6</v>
      </c>
      <c r="I229" s="156"/>
      <c r="L229" s="151"/>
      <c r="M229" s="157"/>
      <c r="T229" s="158"/>
      <c r="AT229" s="153" t="s">
        <v>207</v>
      </c>
      <c r="AU229" s="153" t="s">
        <v>86</v>
      </c>
      <c r="AV229" s="12" t="s">
        <v>86</v>
      </c>
      <c r="AW229" s="12" t="s">
        <v>30</v>
      </c>
      <c r="AX229" s="12" t="s">
        <v>73</v>
      </c>
      <c r="AY229" s="153" t="s">
        <v>199</v>
      </c>
    </row>
    <row r="230" spans="2:65" s="13" customFormat="1" ht="12">
      <c r="B230" s="159"/>
      <c r="D230" s="152" t="s">
        <v>207</v>
      </c>
      <c r="E230" s="160" t="s">
        <v>1</v>
      </c>
      <c r="F230" s="161" t="s">
        <v>209</v>
      </c>
      <c r="H230" s="162">
        <v>6</v>
      </c>
      <c r="I230" s="163"/>
      <c r="L230" s="159"/>
      <c r="M230" s="164"/>
      <c r="T230" s="165"/>
      <c r="AT230" s="160" t="s">
        <v>207</v>
      </c>
      <c r="AU230" s="160" t="s">
        <v>86</v>
      </c>
      <c r="AV230" s="13" t="s">
        <v>205</v>
      </c>
      <c r="AW230" s="13" t="s">
        <v>30</v>
      </c>
      <c r="AX230" s="13" t="s">
        <v>80</v>
      </c>
      <c r="AY230" s="160" t="s">
        <v>199</v>
      </c>
    </row>
    <row r="231" spans="2:65" s="1" customFormat="1" ht="24.25" customHeight="1">
      <c r="B231" s="32"/>
      <c r="C231" s="137" t="s">
        <v>374</v>
      </c>
      <c r="D231" s="137" t="s">
        <v>201</v>
      </c>
      <c r="E231" s="138" t="s">
        <v>3193</v>
      </c>
      <c r="F231" s="139" t="s">
        <v>3194</v>
      </c>
      <c r="G231" s="140" t="s">
        <v>296</v>
      </c>
      <c r="H231" s="141">
        <v>5</v>
      </c>
      <c r="I231" s="142"/>
      <c r="J231" s="143">
        <f>ROUND(I231*H231,2)</f>
        <v>0</v>
      </c>
      <c r="K231" s="144"/>
      <c r="L231" s="32"/>
      <c r="M231" s="145" t="s">
        <v>1</v>
      </c>
      <c r="N231" s="146" t="s">
        <v>39</v>
      </c>
      <c r="P231" s="147">
        <f>O231*H231</f>
        <v>0</v>
      </c>
      <c r="Q231" s="147">
        <v>1.5E-3</v>
      </c>
      <c r="R231" s="147">
        <f>Q231*H231</f>
        <v>7.4999999999999997E-3</v>
      </c>
      <c r="S231" s="147">
        <v>0</v>
      </c>
      <c r="T231" s="148">
        <f>S231*H231</f>
        <v>0</v>
      </c>
      <c r="AR231" s="149" t="s">
        <v>298</v>
      </c>
      <c r="AT231" s="149" t="s">
        <v>201</v>
      </c>
      <c r="AU231" s="149" t="s">
        <v>86</v>
      </c>
      <c r="AY231" s="17" t="s">
        <v>199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86</v>
      </c>
      <c r="BK231" s="150">
        <f>ROUND(I231*H231,2)</f>
        <v>0</v>
      </c>
      <c r="BL231" s="17" t="s">
        <v>298</v>
      </c>
      <c r="BM231" s="149" t="s">
        <v>4146</v>
      </c>
    </row>
    <row r="232" spans="2:65" s="11" customFormat="1" ht="26" customHeight="1">
      <c r="B232" s="125"/>
      <c r="D232" s="126" t="s">
        <v>72</v>
      </c>
      <c r="E232" s="127" t="s">
        <v>3037</v>
      </c>
      <c r="F232" s="127" t="s">
        <v>3038</v>
      </c>
      <c r="I232" s="128"/>
      <c r="J232" s="129">
        <f>BK232</f>
        <v>0</v>
      </c>
      <c r="L232" s="125"/>
      <c r="M232" s="130"/>
      <c r="P232" s="131">
        <f>SUM(P233:P235)</f>
        <v>0</v>
      </c>
      <c r="R232" s="131">
        <f>SUM(R233:R235)</f>
        <v>0</v>
      </c>
      <c r="T232" s="132">
        <f>SUM(T233:T235)</f>
        <v>0</v>
      </c>
      <c r="AR232" s="126" t="s">
        <v>205</v>
      </c>
      <c r="AT232" s="133" t="s">
        <v>72</v>
      </c>
      <c r="AU232" s="133" t="s">
        <v>73</v>
      </c>
      <c r="AY232" s="126" t="s">
        <v>199</v>
      </c>
      <c r="BK232" s="134">
        <f>SUM(BK233:BK235)</f>
        <v>0</v>
      </c>
    </row>
    <row r="233" spans="2:65" s="1" customFormat="1" ht="16.5" customHeight="1">
      <c r="B233" s="32"/>
      <c r="C233" s="137" t="s">
        <v>379</v>
      </c>
      <c r="D233" s="137" t="s">
        <v>201</v>
      </c>
      <c r="E233" s="138" t="s">
        <v>3039</v>
      </c>
      <c r="F233" s="139" t="s">
        <v>3040</v>
      </c>
      <c r="G233" s="140" t="s">
        <v>1188</v>
      </c>
      <c r="H233" s="141">
        <v>8</v>
      </c>
      <c r="I233" s="142"/>
      <c r="J233" s="143">
        <f>ROUND(I233*H233,2)</f>
        <v>0</v>
      </c>
      <c r="K233" s="144"/>
      <c r="L233" s="32"/>
      <c r="M233" s="145" t="s">
        <v>1</v>
      </c>
      <c r="N233" s="146" t="s">
        <v>39</v>
      </c>
      <c r="P233" s="147">
        <f>O233*H233</f>
        <v>0</v>
      </c>
      <c r="Q233" s="147">
        <v>0</v>
      </c>
      <c r="R233" s="147">
        <f>Q233*H233</f>
        <v>0</v>
      </c>
      <c r="S233" s="147">
        <v>0</v>
      </c>
      <c r="T233" s="148">
        <f>S233*H233</f>
        <v>0</v>
      </c>
      <c r="AR233" s="149" t="s">
        <v>1179</v>
      </c>
      <c r="AT233" s="149" t="s">
        <v>201</v>
      </c>
      <c r="AU233" s="149" t="s">
        <v>80</v>
      </c>
      <c r="AY233" s="17" t="s">
        <v>199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86</v>
      </c>
      <c r="BK233" s="150">
        <f>ROUND(I233*H233,2)</f>
        <v>0</v>
      </c>
      <c r="BL233" s="17" t="s">
        <v>1179</v>
      </c>
      <c r="BM233" s="149" t="s">
        <v>4147</v>
      </c>
    </row>
    <row r="234" spans="2:65" s="12" customFormat="1" ht="12">
      <c r="B234" s="151"/>
      <c r="D234" s="152" t="s">
        <v>207</v>
      </c>
      <c r="E234" s="153" t="s">
        <v>1</v>
      </c>
      <c r="F234" s="154" t="s">
        <v>1150</v>
      </c>
      <c r="H234" s="155">
        <v>8</v>
      </c>
      <c r="I234" s="156"/>
      <c r="L234" s="151"/>
      <c r="M234" s="157"/>
      <c r="T234" s="158"/>
      <c r="AT234" s="153" t="s">
        <v>207</v>
      </c>
      <c r="AU234" s="153" t="s">
        <v>80</v>
      </c>
      <c r="AV234" s="12" t="s">
        <v>86</v>
      </c>
      <c r="AW234" s="12" t="s">
        <v>30</v>
      </c>
      <c r="AX234" s="12" t="s">
        <v>73</v>
      </c>
      <c r="AY234" s="153" t="s">
        <v>199</v>
      </c>
    </row>
    <row r="235" spans="2:65" s="13" customFormat="1" ht="12">
      <c r="B235" s="159"/>
      <c r="D235" s="152" t="s">
        <v>207</v>
      </c>
      <c r="E235" s="160" t="s">
        <v>1</v>
      </c>
      <c r="F235" s="161" t="s">
        <v>3197</v>
      </c>
      <c r="H235" s="162">
        <v>8</v>
      </c>
      <c r="I235" s="163"/>
      <c r="L235" s="159"/>
      <c r="M235" s="195"/>
      <c r="N235" s="196"/>
      <c r="O235" s="196"/>
      <c r="P235" s="196"/>
      <c r="Q235" s="196"/>
      <c r="R235" s="196"/>
      <c r="S235" s="196"/>
      <c r="T235" s="197"/>
      <c r="AT235" s="160" t="s">
        <v>207</v>
      </c>
      <c r="AU235" s="160" t="s">
        <v>80</v>
      </c>
      <c r="AV235" s="13" t="s">
        <v>205</v>
      </c>
      <c r="AW235" s="13" t="s">
        <v>30</v>
      </c>
      <c r="AX235" s="13" t="s">
        <v>80</v>
      </c>
      <c r="AY235" s="160" t="s">
        <v>199</v>
      </c>
    </row>
    <row r="236" spans="2:65" s="1" customFormat="1" ht="7" customHeight="1">
      <c r="B236" s="43"/>
      <c r="C236" s="44"/>
      <c r="D236" s="44"/>
      <c r="E236" s="44"/>
      <c r="F236" s="44"/>
      <c r="G236" s="44"/>
      <c r="H236" s="44"/>
      <c r="I236" s="44"/>
      <c r="J236" s="44"/>
      <c r="K236" s="44"/>
      <c r="L236" s="32"/>
    </row>
  </sheetData>
  <sheetProtection algorithmName="SHA-512" hashValue="4bnJ9kMmZsJ1/yKfjzEVBs1ep3GUwK+z6zynFVT86x6qCE6SB+gUGaXfI1InlDcZEq3Tn/4HExG5b/lzMDemLg==" saltValue="U5tLrnDo6v2Ei77QUYgc56W4d7NibppemuU0Y0PBlrCGzE+w2HMcBbcnwrMXvTarDs3IvcnwLpegzqJjuPgGPQ==" spinCount="100000" sheet="1" objects="1" scenarios="1" formatColumns="0" formatRows="0" autoFilter="0"/>
  <autoFilter ref="C127:K235" xr:uid="{00000000-0009-0000-0000-00000A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68"/>
  <sheetViews>
    <sheetView showGridLines="0" workbookViewId="0"/>
  </sheetViews>
  <sheetFormatPr baseColWidth="10" defaultColWidth="8.7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113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132</v>
      </c>
      <c r="L4" s="20"/>
      <c r="M4" s="91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133</v>
      </c>
      <c r="L8" s="20"/>
    </row>
    <row r="9" spans="2:46" s="1" customFormat="1" ht="16.5" customHeight="1">
      <c r="B9" s="32"/>
      <c r="E9" s="241" t="s">
        <v>134</v>
      </c>
      <c r="F9" s="240"/>
      <c r="G9" s="240"/>
      <c r="H9" s="240"/>
      <c r="L9" s="32"/>
    </row>
    <row r="10" spans="2:46" s="1" customFormat="1" ht="12" customHeight="1">
      <c r="B10" s="32"/>
      <c r="D10" s="27" t="s">
        <v>135</v>
      </c>
      <c r="L10" s="32"/>
    </row>
    <row r="11" spans="2:46" s="1" customFormat="1" ht="30" customHeight="1">
      <c r="B11" s="32"/>
      <c r="E11" s="236" t="s">
        <v>4148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1" t="str">
        <f>'Rekapitulace stavby'!AN8</f>
        <v>1. 11. 2024</v>
      </c>
      <c r="L14" s="32"/>
    </row>
    <row r="15" spans="2:46" s="1" customFormat="1" ht="11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2"/>
      <c r="E29" s="228" t="s">
        <v>1</v>
      </c>
      <c r="F29" s="228"/>
      <c r="G29" s="228"/>
      <c r="H29" s="228"/>
      <c r="L29" s="92"/>
    </row>
    <row r="30" spans="2:12" s="1" customFormat="1" ht="7" customHeight="1">
      <c r="B30" s="32"/>
      <c r="L30" s="32"/>
    </row>
    <row r="31" spans="2:12" s="1" customFormat="1" ht="7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25.25" customHeight="1">
      <c r="B32" s="32"/>
      <c r="D32" s="93" t="s">
        <v>33</v>
      </c>
      <c r="J32" s="64">
        <f>ROUND(J125, 2)</f>
        <v>0</v>
      </c>
      <c r="L32" s="32"/>
    </row>
    <row r="33" spans="2:12" s="1" customFormat="1" ht="7" customHeight="1">
      <c r="B33" s="32"/>
      <c r="D33" s="52"/>
      <c r="E33" s="52"/>
      <c r="F33" s="52"/>
      <c r="G33" s="52"/>
      <c r="H33" s="52"/>
      <c r="I33" s="52"/>
      <c r="J33" s="52"/>
      <c r="K33" s="52"/>
      <c r="L33" s="32"/>
    </row>
    <row r="34" spans="2:12" s="1" customFormat="1" ht="14.5" customHeight="1">
      <c r="B34" s="32"/>
      <c r="F34" s="94" t="s">
        <v>35</v>
      </c>
      <c r="I34" s="94" t="s">
        <v>34</v>
      </c>
      <c r="J34" s="94" t="s">
        <v>36</v>
      </c>
      <c r="L34" s="32"/>
    </row>
    <row r="35" spans="2:12" s="1" customFormat="1" ht="14.5" customHeight="1">
      <c r="B35" s="32"/>
      <c r="D35" s="95" t="s">
        <v>37</v>
      </c>
      <c r="E35" s="27" t="s">
        <v>38</v>
      </c>
      <c r="F35" s="84">
        <f>ROUND((SUM(BE125:BE167)),  2)</f>
        <v>0</v>
      </c>
      <c r="I35" s="96">
        <v>0.21</v>
      </c>
      <c r="J35" s="84">
        <f>ROUND(((SUM(BE125:BE167))*I35),  2)</f>
        <v>0</v>
      </c>
      <c r="L35" s="32"/>
    </row>
    <row r="36" spans="2:12" s="1" customFormat="1" ht="14.5" customHeight="1">
      <c r="B36" s="32"/>
      <c r="E36" s="27" t="s">
        <v>39</v>
      </c>
      <c r="F36" s="84">
        <f>ROUND((SUM(BF125:BF167)),  2)</f>
        <v>0</v>
      </c>
      <c r="I36" s="96">
        <v>0.12</v>
      </c>
      <c r="J36" s="84">
        <f>ROUND(((SUM(BF125:BF167))*I36),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4">
        <f>ROUND((SUM(BG125:BG167)),  2)</f>
        <v>0</v>
      </c>
      <c r="I37" s="96">
        <v>0.21</v>
      </c>
      <c r="J37" s="84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4">
        <f>ROUND((SUM(BH125:BH167)),  2)</f>
        <v>0</v>
      </c>
      <c r="I38" s="96">
        <v>0.12</v>
      </c>
      <c r="J38" s="84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4">
        <f>ROUND((SUM(BI125:BI167)),  2)</f>
        <v>0</v>
      </c>
      <c r="I39" s="96">
        <v>0</v>
      </c>
      <c r="J39" s="84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25" customHeight="1">
      <c r="B41" s="32"/>
      <c r="C41" s="97"/>
      <c r="D41" s="98" t="s">
        <v>43</v>
      </c>
      <c r="E41" s="55"/>
      <c r="F41" s="55"/>
      <c r="G41" s="99" t="s">
        <v>44</v>
      </c>
      <c r="H41" s="100" t="s">
        <v>45</v>
      </c>
      <c r="I41" s="55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2" t="s">
        <v>48</v>
      </c>
      <c r="E61" s="34"/>
      <c r="F61" s="103" t="s">
        <v>49</v>
      </c>
      <c r="G61" s="42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2" t="s">
        <v>48</v>
      </c>
      <c r="E76" s="34"/>
      <c r="F76" s="103" t="s">
        <v>49</v>
      </c>
      <c r="G76" s="42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12" s="1" customFormat="1" ht="25" customHeight="1">
      <c r="B82" s="32"/>
      <c r="C82" s="21" t="s">
        <v>137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133</v>
      </c>
      <c r="L86" s="20"/>
    </row>
    <row r="87" spans="2:12" s="1" customFormat="1" ht="16.5" customHeight="1">
      <c r="B87" s="32"/>
      <c r="E87" s="241" t="s">
        <v>134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135</v>
      </c>
      <c r="L88" s="32"/>
    </row>
    <row r="89" spans="2:12" s="1" customFormat="1" ht="30" customHeight="1">
      <c r="B89" s="32"/>
      <c r="E89" s="236" t="str">
        <f>E11</f>
        <v>Rozvod vody SO02 - Voda k vodním zásuvkám, automatický závlahový systém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1" t="str">
        <f>IF(J14="","",J14)</f>
        <v>1. 11. 2024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138</v>
      </c>
      <c r="D96" s="97"/>
      <c r="E96" s="97"/>
      <c r="F96" s="97"/>
      <c r="G96" s="97"/>
      <c r="H96" s="97"/>
      <c r="I96" s="97"/>
      <c r="J96" s="106" t="s">
        <v>139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3" customHeight="1">
      <c r="B98" s="32"/>
      <c r="C98" s="107" t="s">
        <v>140</v>
      </c>
      <c r="J98" s="64">
        <f>J125</f>
        <v>0</v>
      </c>
      <c r="L98" s="32"/>
      <c r="AU98" s="17" t="s">
        <v>141</v>
      </c>
    </row>
    <row r="99" spans="2:47" s="8" customFormat="1" ht="25" customHeight="1">
      <c r="B99" s="108"/>
      <c r="D99" s="109" t="s">
        <v>142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20" customHeight="1">
      <c r="B100" s="112"/>
      <c r="D100" s="113" t="s">
        <v>143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9" customFormat="1" ht="20" customHeight="1">
      <c r="B101" s="112"/>
      <c r="D101" s="113" t="s">
        <v>149</v>
      </c>
      <c r="E101" s="114"/>
      <c r="F101" s="114"/>
      <c r="G101" s="114"/>
      <c r="H101" s="114"/>
      <c r="I101" s="114"/>
      <c r="J101" s="115">
        <f>J153</f>
        <v>0</v>
      </c>
      <c r="L101" s="112"/>
    </row>
    <row r="102" spans="2:47" s="9" customFormat="1" ht="20" customHeight="1">
      <c r="B102" s="112"/>
      <c r="D102" s="113" t="s">
        <v>151</v>
      </c>
      <c r="E102" s="114"/>
      <c r="F102" s="114"/>
      <c r="G102" s="114"/>
      <c r="H102" s="114"/>
      <c r="I102" s="114"/>
      <c r="J102" s="115">
        <f>J162</f>
        <v>0</v>
      </c>
      <c r="L102" s="112"/>
    </row>
    <row r="103" spans="2:47" s="8" customFormat="1" ht="25" customHeight="1">
      <c r="B103" s="108"/>
      <c r="D103" s="109" t="s">
        <v>2961</v>
      </c>
      <c r="E103" s="110"/>
      <c r="F103" s="110"/>
      <c r="G103" s="110"/>
      <c r="H103" s="110"/>
      <c r="I103" s="110"/>
      <c r="J103" s="111">
        <f>J164</f>
        <v>0</v>
      </c>
      <c r="L103" s="108"/>
    </row>
    <row r="104" spans="2:47" s="1" customFormat="1" ht="21.75" customHeight="1">
      <c r="B104" s="32"/>
      <c r="L104" s="32"/>
    </row>
    <row r="105" spans="2:47" s="1" customFormat="1" ht="7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2"/>
    </row>
    <row r="109" spans="2:47" s="1" customFormat="1" ht="7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2"/>
    </row>
    <row r="110" spans="2:47" s="1" customFormat="1" ht="25" customHeight="1">
      <c r="B110" s="32"/>
      <c r="C110" s="21" t="s">
        <v>184</v>
      </c>
      <c r="L110" s="32"/>
    </row>
    <row r="111" spans="2:47" s="1" customFormat="1" ht="7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1" t="str">
        <f>E7</f>
        <v>Rozšíření kom.soc. služeb CSS Stod</v>
      </c>
      <c r="F113" s="242"/>
      <c r="G113" s="242"/>
      <c r="H113" s="242"/>
      <c r="L113" s="32"/>
    </row>
    <row r="114" spans="2:65" ht="12" customHeight="1">
      <c r="B114" s="20"/>
      <c r="C114" s="27" t="s">
        <v>133</v>
      </c>
      <c r="L114" s="20"/>
    </row>
    <row r="115" spans="2:65" s="1" customFormat="1" ht="16.5" customHeight="1">
      <c r="B115" s="32"/>
      <c r="E115" s="241" t="s">
        <v>134</v>
      </c>
      <c r="F115" s="240"/>
      <c r="G115" s="240"/>
      <c r="H115" s="240"/>
      <c r="L115" s="32"/>
    </row>
    <row r="116" spans="2:65" s="1" customFormat="1" ht="12" customHeight="1">
      <c r="B116" s="32"/>
      <c r="C116" s="27" t="s">
        <v>135</v>
      </c>
      <c r="L116" s="32"/>
    </row>
    <row r="117" spans="2:65" s="1" customFormat="1" ht="30" customHeight="1">
      <c r="B117" s="32"/>
      <c r="E117" s="236" t="str">
        <f>E11</f>
        <v>Rozvod vody SO02 - Voda k vodním zásuvkám, automatický závlahový systém</v>
      </c>
      <c r="F117" s="240"/>
      <c r="G117" s="240"/>
      <c r="H117" s="240"/>
      <c r="L117" s="32"/>
    </row>
    <row r="118" spans="2:65" s="1" customFormat="1" ht="7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 xml:space="preserve"> </v>
      </c>
      <c r="I119" s="27" t="s">
        <v>22</v>
      </c>
      <c r="J119" s="51" t="str">
        <f>IF(J14="","",J14)</f>
        <v>1. 11. 2024</v>
      </c>
      <c r="L119" s="32"/>
    </row>
    <row r="120" spans="2:65" s="1" customFormat="1" ht="7" customHeight="1">
      <c r="B120" s="32"/>
      <c r="L120" s="32"/>
    </row>
    <row r="121" spans="2:65" s="1" customFormat="1" ht="15.25" customHeight="1">
      <c r="B121" s="32"/>
      <c r="C121" s="27" t="s">
        <v>24</v>
      </c>
      <c r="F121" s="25" t="str">
        <f>E17</f>
        <v xml:space="preserve"> </v>
      </c>
      <c r="I121" s="27" t="s">
        <v>29</v>
      </c>
      <c r="J121" s="30" t="str">
        <f>E23</f>
        <v xml:space="preserve"> </v>
      </c>
      <c r="L121" s="32"/>
    </row>
    <row r="122" spans="2:65" s="1" customFormat="1" ht="15.25" customHeight="1">
      <c r="B122" s="32"/>
      <c r="C122" s="27" t="s">
        <v>27</v>
      </c>
      <c r="F122" s="25" t="str">
        <f>IF(E20="","",E20)</f>
        <v>Vyplň údaj</v>
      </c>
      <c r="I122" s="27" t="s">
        <v>31</v>
      </c>
      <c r="J122" s="30" t="str">
        <f>E26</f>
        <v xml:space="preserve"> </v>
      </c>
      <c r="L122" s="32"/>
    </row>
    <row r="123" spans="2:65" s="1" customFormat="1" ht="10.25" customHeight="1">
      <c r="B123" s="32"/>
      <c r="L123" s="32"/>
    </row>
    <row r="124" spans="2:65" s="10" customFormat="1" ht="29.25" customHeight="1">
      <c r="B124" s="116"/>
      <c r="C124" s="117" t="s">
        <v>185</v>
      </c>
      <c r="D124" s="118" t="s">
        <v>58</v>
      </c>
      <c r="E124" s="118" t="s">
        <v>54</v>
      </c>
      <c r="F124" s="118" t="s">
        <v>55</v>
      </c>
      <c r="G124" s="118" t="s">
        <v>186</v>
      </c>
      <c r="H124" s="118" t="s">
        <v>187</v>
      </c>
      <c r="I124" s="118" t="s">
        <v>188</v>
      </c>
      <c r="J124" s="119" t="s">
        <v>139</v>
      </c>
      <c r="K124" s="120" t="s">
        <v>189</v>
      </c>
      <c r="L124" s="116"/>
      <c r="M124" s="57" t="s">
        <v>1</v>
      </c>
      <c r="N124" s="58" t="s">
        <v>37</v>
      </c>
      <c r="O124" s="58" t="s">
        <v>190</v>
      </c>
      <c r="P124" s="58" t="s">
        <v>191</v>
      </c>
      <c r="Q124" s="58" t="s">
        <v>192</v>
      </c>
      <c r="R124" s="58" t="s">
        <v>193</v>
      </c>
      <c r="S124" s="58" t="s">
        <v>194</v>
      </c>
      <c r="T124" s="59" t="s">
        <v>195</v>
      </c>
    </row>
    <row r="125" spans="2:65" s="1" customFormat="1" ht="23" customHeight="1">
      <c r="B125" s="32"/>
      <c r="C125" s="62" t="s">
        <v>196</v>
      </c>
      <c r="J125" s="121">
        <f>BK125</f>
        <v>0</v>
      </c>
      <c r="L125" s="32"/>
      <c r="M125" s="60"/>
      <c r="N125" s="52"/>
      <c r="O125" s="52"/>
      <c r="P125" s="122">
        <f>P126+P164</f>
        <v>0</v>
      </c>
      <c r="Q125" s="52"/>
      <c r="R125" s="122">
        <f>R126+R164</f>
        <v>6.6673840000000002</v>
      </c>
      <c r="S125" s="52"/>
      <c r="T125" s="123">
        <f>T126+T164</f>
        <v>0</v>
      </c>
      <c r="AT125" s="17" t="s">
        <v>72</v>
      </c>
      <c r="AU125" s="17" t="s">
        <v>141</v>
      </c>
      <c r="BK125" s="124">
        <f>BK126+BK164</f>
        <v>0</v>
      </c>
    </row>
    <row r="126" spans="2:65" s="11" customFormat="1" ht="26" customHeight="1">
      <c r="B126" s="125"/>
      <c r="D126" s="126" t="s">
        <v>72</v>
      </c>
      <c r="E126" s="127" t="s">
        <v>197</v>
      </c>
      <c r="F126" s="127" t="s">
        <v>198</v>
      </c>
      <c r="I126" s="128"/>
      <c r="J126" s="129">
        <f>BK126</f>
        <v>0</v>
      </c>
      <c r="L126" s="125"/>
      <c r="M126" s="130"/>
      <c r="P126" s="131">
        <f>P127+P153+P162</f>
        <v>0</v>
      </c>
      <c r="R126" s="131">
        <f>R127+R153+R162</f>
        <v>6.6673840000000002</v>
      </c>
      <c r="T126" s="132">
        <f>T127+T153+T162</f>
        <v>0</v>
      </c>
      <c r="AR126" s="126" t="s">
        <v>80</v>
      </c>
      <c r="AT126" s="133" t="s">
        <v>72</v>
      </c>
      <c r="AU126" s="133" t="s">
        <v>73</v>
      </c>
      <c r="AY126" s="126" t="s">
        <v>199</v>
      </c>
      <c r="BK126" s="134">
        <f>BK127+BK153+BK162</f>
        <v>0</v>
      </c>
    </row>
    <row r="127" spans="2:65" s="11" customFormat="1" ht="23" customHeight="1">
      <c r="B127" s="125"/>
      <c r="D127" s="126" t="s">
        <v>72</v>
      </c>
      <c r="E127" s="135" t="s">
        <v>80</v>
      </c>
      <c r="F127" s="135" t="s">
        <v>200</v>
      </c>
      <c r="I127" s="128"/>
      <c r="J127" s="136">
        <f>BK127</f>
        <v>0</v>
      </c>
      <c r="L127" s="125"/>
      <c r="M127" s="130"/>
      <c r="P127" s="131">
        <f>SUM(P128:P152)</f>
        <v>0</v>
      </c>
      <c r="R127" s="131">
        <f>SUM(R128:R152)</f>
        <v>6.5889240000000004</v>
      </c>
      <c r="T127" s="132">
        <f>SUM(T128:T152)</f>
        <v>0</v>
      </c>
      <c r="AR127" s="126" t="s">
        <v>80</v>
      </c>
      <c r="AT127" s="133" t="s">
        <v>72</v>
      </c>
      <c r="AU127" s="133" t="s">
        <v>80</v>
      </c>
      <c r="AY127" s="126" t="s">
        <v>199</v>
      </c>
      <c r="BK127" s="134">
        <f>SUM(BK128:BK152)</f>
        <v>0</v>
      </c>
    </row>
    <row r="128" spans="2:65" s="1" customFormat="1" ht="33" customHeight="1">
      <c r="B128" s="32"/>
      <c r="C128" s="137" t="s">
        <v>80</v>
      </c>
      <c r="D128" s="137" t="s">
        <v>201</v>
      </c>
      <c r="E128" s="138" t="s">
        <v>3199</v>
      </c>
      <c r="F128" s="139" t="s">
        <v>3200</v>
      </c>
      <c r="G128" s="140" t="s">
        <v>213</v>
      </c>
      <c r="H128" s="141">
        <v>7.2</v>
      </c>
      <c r="I128" s="142"/>
      <c r="J128" s="143">
        <f>ROUND(I128*H128,2)</f>
        <v>0</v>
      </c>
      <c r="K128" s="144"/>
      <c r="L128" s="32"/>
      <c r="M128" s="145" t="s">
        <v>1</v>
      </c>
      <c r="N128" s="146" t="s">
        <v>39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205</v>
      </c>
      <c r="AT128" s="149" t="s">
        <v>201</v>
      </c>
      <c r="AU128" s="149" t="s">
        <v>86</v>
      </c>
      <c r="AY128" s="17" t="s">
        <v>199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86</v>
      </c>
      <c r="BK128" s="150">
        <f>ROUND(I128*H128,2)</f>
        <v>0</v>
      </c>
      <c r="BL128" s="17" t="s">
        <v>205</v>
      </c>
      <c r="BM128" s="149" t="s">
        <v>4149</v>
      </c>
    </row>
    <row r="129" spans="2:65" s="12" customFormat="1" ht="12">
      <c r="B129" s="151"/>
      <c r="D129" s="152" t="s">
        <v>207</v>
      </c>
      <c r="E129" s="153" t="s">
        <v>1</v>
      </c>
      <c r="F129" s="154" t="s">
        <v>3202</v>
      </c>
      <c r="H129" s="155">
        <v>7.2</v>
      </c>
      <c r="I129" s="156"/>
      <c r="L129" s="151"/>
      <c r="M129" s="157"/>
      <c r="T129" s="158"/>
      <c r="AT129" s="153" t="s">
        <v>207</v>
      </c>
      <c r="AU129" s="153" t="s">
        <v>86</v>
      </c>
      <c r="AV129" s="12" t="s">
        <v>86</v>
      </c>
      <c r="AW129" s="12" t="s">
        <v>30</v>
      </c>
      <c r="AX129" s="12" t="s">
        <v>73</v>
      </c>
      <c r="AY129" s="153" t="s">
        <v>199</v>
      </c>
    </row>
    <row r="130" spans="2:65" s="13" customFormat="1" ht="12">
      <c r="B130" s="159"/>
      <c r="D130" s="152" t="s">
        <v>207</v>
      </c>
      <c r="E130" s="160" t="s">
        <v>1</v>
      </c>
      <c r="F130" s="161" t="s">
        <v>209</v>
      </c>
      <c r="H130" s="162">
        <v>7.2</v>
      </c>
      <c r="I130" s="163"/>
      <c r="L130" s="159"/>
      <c r="M130" s="164"/>
      <c r="T130" s="165"/>
      <c r="AT130" s="160" t="s">
        <v>207</v>
      </c>
      <c r="AU130" s="160" t="s">
        <v>86</v>
      </c>
      <c r="AV130" s="13" t="s">
        <v>205</v>
      </c>
      <c r="AW130" s="13" t="s">
        <v>30</v>
      </c>
      <c r="AX130" s="13" t="s">
        <v>80</v>
      </c>
      <c r="AY130" s="160" t="s">
        <v>199</v>
      </c>
    </row>
    <row r="131" spans="2:65" s="1" customFormat="1" ht="33" customHeight="1">
      <c r="B131" s="32"/>
      <c r="C131" s="137" t="s">
        <v>86</v>
      </c>
      <c r="D131" s="137" t="s">
        <v>201</v>
      </c>
      <c r="E131" s="138" t="s">
        <v>235</v>
      </c>
      <c r="F131" s="139" t="s">
        <v>236</v>
      </c>
      <c r="G131" s="140" t="s">
        <v>213</v>
      </c>
      <c r="H131" s="141">
        <v>3.6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39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205</v>
      </c>
      <c r="AT131" s="149" t="s">
        <v>201</v>
      </c>
      <c r="AU131" s="149" t="s">
        <v>86</v>
      </c>
      <c r="AY131" s="17" t="s">
        <v>199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86</v>
      </c>
      <c r="BK131" s="150">
        <f>ROUND(I131*H131,2)</f>
        <v>0</v>
      </c>
      <c r="BL131" s="17" t="s">
        <v>205</v>
      </c>
      <c r="BM131" s="149" t="s">
        <v>4150</v>
      </c>
    </row>
    <row r="132" spans="2:65" s="12" customFormat="1" ht="12">
      <c r="B132" s="151"/>
      <c r="D132" s="152" t="s">
        <v>207</v>
      </c>
      <c r="E132" s="153" t="s">
        <v>1</v>
      </c>
      <c r="F132" s="154" t="s">
        <v>3204</v>
      </c>
      <c r="H132" s="155">
        <v>3.6</v>
      </c>
      <c r="I132" s="156"/>
      <c r="L132" s="151"/>
      <c r="M132" s="157"/>
      <c r="T132" s="158"/>
      <c r="AT132" s="153" t="s">
        <v>207</v>
      </c>
      <c r="AU132" s="153" t="s">
        <v>86</v>
      </c>
      <c r="AV132" s="12" t="s">
        <v>86</v>
      </c>
      <c r="AW132" s="12" t="s">
        <v>30</v>
      </c>
      <c r="AX132" s="12" t="s">
        <v>73</v>
      </c>
      <c r="AY132" s="153" t="s">
        <v>199</v>
      </c>
    </row>
    <row r="133" spans="2:65" s="13" customFormat="1" ht="12">
      <c r="B133" s="159"/>
      <c r="D133" s="152" t="s">
        <v>207</v>
      </c>
      <c r="E133" s="160" t="s">
        <v>1</v>
      </c>
      <c r="F133" s="161" t="s">
        <v>2978</v>
      </c>
      <c r="H133" s="162">
        <v>3.6</v>
      </c>
      <c r="I133" s="163"/>
      <c r="L133" s="159"/>
      <c r="M133" s="164"/>
      <c r="T133" s="165"/>
      <c r="AT133" s="160" t="s">
        <v>207</v>
      </c>
      <c r="AU133" s="160" t="s">
        <v>86</v>
      </c>
      <c r="AV133" s="13" t="s">
        <v>205</v>
      </c>
      <c r="AW133" s="13" t="s">
        <v>30</v>
      </c>
      <c r="AX133" s="13" t="s">
        <v>80</v>
      </c>
      <c r="AY133" s="160" t="s">
        <v>199</v>
      </c>
    </row>
    <row r="134" spans="2:65" s="1" customFormat="1" ht="38" customHeight="1">
      <c r="B134" s="32"/>
      <c r="C134" s="137" t="s">
        <v>223</v>
      </c>
      <c r="D134" s="137" t="s">
        <v>201</v>
      </c>
      <c r="E134" s="138" t="s">
        <v>240</v>
      </c>
      <c r="F134" s="139" t="s">
        <v>241</v>
      </c>
      <c r="G134" s="140" t="s">
        <v>213</v>
      </c>
      <c r="H134" s="141">
        <v>54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39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205</v>
      </c>
      <c r="AT134" s="149" t="s">
        <v>201</v>
      </c>
      <c r="AU134" s="149" t="s">
        <v>86</v>
      </c>
      <c r="AY134" s="17" t="s">
        <v>199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86</v>
      </c>
      <c r="BK134" s="150">
        <f>ROUND(I134*H134,2)</f>
        <v>0</v>
      </c>
      <c r="BL134" s="17" t="s">
        <v>205</v>
      </c>
      <c r="BM134" s="149" t="s">
        <v>4151</v>
      </c>
    </row>
    <row r="135" spans="2:65" s="12" customFormat="1" ht="12">
      <c r="B135" s="151"/>
      <c r="D135" s="152" t="s">
        <v>207</v>
      </c>
      <c r="E135" s="153" t="s">
        <v>1</v>
      </c>
      <c r="F135" s="154" t="s">
        <v>3206</v>
      </c>
      <c r="H135" s="155">
        <v>54</v>
      </c>
      <c r="I135" s="156"/>
      <c r="L135" s="151"/>
      <c r="M135" s="157"/>
      <c r="T135" s="158"/>
      <c r="AT135" s="153" t="s">
        <v>207</v>
      </c>
      <c r="AU135" s="153" t="s">
        <v>86</v>
      </c>
      <c r="AV135" s="12" t="s">
        <v>86</v>
      </c>
      <c r="AW135" s="12" t="s">
        <v>30</v>
      </c>
      <c r="AX135" s="12" t="s">
        <v>73</v>
      </c>
      <c r="AY135" s="153" t="s">
        <v>199</v>
      </c>
    </row>
    <row r="136" spans="2:65" s="13" customFormat="1" ht="12">
      <c r="B136" s="159"/>
      <c r="D136" s="152" t="s">
        <v>207</v>
      </c>
      <c r="E136" s="160" t="s">
        <v>1</v>
      </c>
      <c r="F136" s="161" t="s">
        <v>209</v>
      </c>
      <c r="H136" s="162">
        <v>54</v>
      </c>
      <c r="I136" s="163"/>
      <c r="L136" s="159"/>
      <c r="M136" s="164"/>
      <c r="T136" s="165"/>
      <c r="AT136" s="160" t="s">
        <v>207</v>
      </c>
      <c r="AU136" s="160" t="s">
        <v>86</v>
      </c>
      <c r="AV136" s="13" t="s">
        <v>205</v>
      </c>
      <c r="AW136" s="13" t="s">
        <v>30</v>
      </c>
      <c r="AX136" s="13" t="s">
        <v>80</v>
      </c>
      <c r="AY136" s="160" t="s">
        <v>199</v>
      </c>
    </row>
    <row r="137" spans="2:65" s="1" customFormat="1" ht="33" customHeight="1">
      <c r="B137" s="32"/>
      <c r="C137" s="137" t="s">
        <v>205</v>
      </c>
      <c r="D137" s="137" t="s">
        <v>201</v>
      </c>
      <c r="E137" s="138" t="s">
        <v>245</v>
      </c>
      <c r="F137" s="139" t="s">
        <v>246</v>
      </c>
      <c r="G137" s="140" t="s">
        <v>247</v>
      </c>
      <c r="H137" s="141">
        <v>3.6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39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205</v>
      </c>
      <c r="AT137" s="149" t="s">
        <v>201</v>
      </c>
      <c r="AU137" s="149" t="s">
        <v>86</v>
      </c>
      <c r="AY137" s="17" t="s">
        <v>199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86</v>
      </c>
      <c r="BK137" s="150">
        <f>ROUND(I137*H137,2)</f>
        <v>0</v>
      </c>
      <c r="BL137" s="17" t="s">
        <v>205</v>
      </c>
      <c r="BM137" s="149" t="s">
        <v>4152</v>
      </c>
    </row>
    <row r="138" spans="2:65" s="1" customFormat="1" ht="24.25" customHeight="1">
      <c r="B138" s="32"/>
      <c r="C138" s="137" t="s">
        <v>234</v>
      </c>
      <c r="D138" s="137" t="s">
        <v>201</v>
      </c>
      <c r="E138" s="138" t="s">
        <v>251</v>
      </c>
      <c r="F138" s="139" t="s">
        <v>252</v>
      </c>
      <c r="G138" s="140" t="s">
        <v>213</v>
      </c>
      <c r="H138" s="141">
        <v>3.6</v>
      </c>
      <c r="I138" s="142"/>
      <c r="J138" s="143">
        <f>ROUND(I138*H138,2)</f>
        <v>0</v>
      </c>
      <c r="K138" s="144"/>
      <c r="L138" s="32"/>
      <c r="M138" s="145" t="s">
        <v>1</v>
      </c>
      <c r="N138" s="146" t="s">
        <v>39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205</v>
      </c>
      <c r="AT138" s="149" t="s">
        <v>201</v>
      </c>
      <c r="AU138" s="149" t="s">
        <v>86</v>
      </c>
      <c r="AY138" s="17" t="s">
        <v>199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86</v>
      </c>
      <c r="BK138" s="150">
        <f>ROUND(I138*H138,2)</f>
        <v>0</v>
      </c>
      <c r="BL138" s="17" t="s">
        <v>205</v>
      </c>
      <c r="BM138" s="149" t="s">
        <v>4153</v>
      </c>
    </row>
    <row r="139" spans="2:65" s="12" customFormat="1" ht="12">
      <c r="B139" s="151"/>
      <c r="D139" s="152" t="s">
        <v>207</v>
      </c>
      <c r="E139" s="153" t="s">
        <v>1</v>
      </c>
      <c r="F139" s="154" t="s">
        <v>3209</v>
      </c>
      <c r="H139" s="155">
        <v>3.6</v>
      </c>
      <c r="I139" s="156"/>
      <c r="L139" s="151"/>
      <c r="M139" s="157"/>
      <c r="T139" s="158"/>
      <c r="AT139" s="153" t="s">
        <v>207</v>
      </c>
      <c r="AU139" s="153" t="s">
        <v>86</v>
      </c>
      <c r="AV139" s="12" t="s">
        <v>86</v>
      </c>
      <c r="AW139" s="12" t="s">
        <v>30</v>
      </c>
      <c r="AX139" s="12" t="s">
        <v>73</v>
      </c>
      <c r="AY139" s="153" t="s">
        <v>199</v>
      </c>
    </row>
    <row r="140" spans="2:65" s="13" customFormat="1" ht="12">
      <c r="B140" s="159"/>
      <c r="D140" s="152" t="s">
        <v>207</v>
      </c>
      <c r="E140" s="160" t="s">
        <v>1</v>
      </c>
      <c r="F140" s="161" t="s">
        <v>209</v>
      </c>
      <c r="H140" s="162">
        <v>3.6</v>
      </c>
      <c r="I140" s="163"/>
      <c r="L140" s="159"/>
      <c r="M140" s="164"/>
      <c r="T140" s="165"/>
      <c r="AT140" s="160" t="s">
        <v>207</v>
      </c>
      <c r="AU140" s="160" t="s">
        <v>86</v>
      </c>
      <c r="AV140" s="13" t="s">
        <v>205</v>
      </c>
      <c r="AW140" s="13" t="s">
        <v>30</v>
      </c>
      <c r="AX140" s="13" t="s">
        <v>80</v>
      </c>
      <c r="AY140" s="160" t="s">
        <v>199</v>
      </c>
    </row>
    <row r="141" spans="2:65" s="1" customFormat="1" ht="24.25" customHeight="1">
      <c r="B141" s="32"/>
      <c r="C141" s="137" t="s">
        <v>239</v>
      </c>
      <c r="D141" s="137" t="s">
        <v>201</v>
      </c>
      <c r="E141" s="138" t="s">
        <v>3065</v>
      </c>
      <c r="F141" s="139" t="s">
        <v>3066</v>
      </c>
      <c r="G141" s="140" t="s">
        <v>213</v>
      </c>
      <c r="H141" s="141">
        <v>2.4</v>
      </c>
      <c r="I141" s="142"/>
      <c r="J141" s="143">
        <f>ROUND(I141*H141,2)</f>
        <v>0</v>
      </c>
      <c r="K141" s="144"/>
      <c r="L141" s="32"/>
      <c r="M141" s="145" t="s">
        <v>1</v>
      </c>
      <c r="N141" s="146" t="s">
        <v>39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205</v>
      </c>
      <c r="AT141" s="149" t="s">
        <v>201</v>
      </c>
      <c r="AU141" s="149" t="s">
        <v>86</v>
      </c>
      <c r="AY141" s="17" t="s">
        <v>199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86</v>
      </c>
      <c r="BK141" s="150">
        <f>ROUND(I141*H141,2)</f>
        <v>0</v>
      </c>
      <c r="BL141" s="17" t="s">
        <v>205</v>
      </c>
      <c r="BM141" s="149" t="s">
        <v>4154</v>
      </c>
    </row>
    <row r="142" spans="2:65" s="12" customFormat="1" ht="12">
      <c r="B142" s="151"/>
      <c r="D142" s="152" t="s">
        <v>207</v>
      </c>
      <c r="E142" s="153" t="s">
        <v>1</v>
      </c>
      <c r="F142" s="154" t="s">
        <v>3211</v>
      </c>
      <c r="H142" s="155">
        <v>2.4</v>
      </c>
      <c r="I142" s="156"/>
      <c r="L142" s="151"/>
      <c r="M142" s="157"/>
      <c r="T142" s="158"/>
      <c r="AT142" s="153" t="s">
        <v>207</v>
      </c>
      <c r="AU142" s="153" t="s">
        <v>86</v>
      </c>
      <c r="AV142" s="12" t="s">
        <v>86</v>
      </c>
      <c r="AW142" s="12" t="s">
        <v>30</v>
      </c>
      <c r="AX142" s="12" t="s">
        <v>73</v>
      </c>
      <c r="AY142" s="153" t="s">
        <v>199</v>
      </c>
    </row>
    <row r="143" spans="2:65" s="13" customFormat="1" ht="12">
      <c r="B143" s="159"/>
      <c r="D143" s="152" t="s">
        <v>207</v>
      </c>
      <c r="E143" s="160" t="s">
        <v>1</v>
      </c>
      <c r="F143" s="161" t="s">
        <v>209</v>
      </c>
      <c r="H143" s="162">
        <v>2.4</v>
      </c>
      <c r="I143" s="163"/>
      <c r="L143" s="159"/>
      <c r="M143" s="164"/>
      <c r="T143" s="165"/>
      <c r="AT143" s="160" t="s">
        <v>207</v>
      </c>
      <c r="AU143" s="160" t="s">
        <v>86</v>
      </c>
      <c r="AV143" s="13" t="s">
        <v>205</v>
      </c>
      <c r="AW143" s="13" t="s">
        <v>30</v>
      </c>
      <c r="AX143" s="13" t="s">
        <v>80</v>
      </c>
      <c r="AY143" s="160" t="s">
        <v>199</v>
      </c>
    </row>
    <row r="144" spans="2:65" s="1" customFormat="1" ht="16.5" customHeight="1">
      <c r="B144" s="32"/>
      <c r="C144" s="173" t="s">
        <v>244</v>
      </c>
      <c r="D144" s="173" t="s">
        <v>288</v>
      </c>
      <c r="E144" s="174" t="s">
        <v>2993</v>
      </c>
      <c r="F144" s="175" t="s">
        <v>2994</v>
      </c>
      <c r="G144" s="176" t="s">
        <v>247</v>
      </c>
      <c r="H144" s="177">
        <v>4.32</v>
      </c>
      <c r="I144" s="178"/>
      <c r="J144" s="179">
        <f>ROUND(I144*H144,2)</f>
        <v>0</v>
      </c>
      <c r="K144" s="180"/>
      <c r="L144" s="181"/>
      <c r="M144" s="182" t="s">
        <v>1</v>
      </c>
      <c r="N144" s="183" t="s">
        <v>39</v>
      </c>
      <c r="P144" s="147">
        <f>O144*H144</f>
        <v>0</v>
      </c>
      <c r="Q144" s="147">
        <v>1</v>
      </c>
      <c r="R144" s="147">
        <f>Q144*H144</f>
        <v>4.32</v>
      </c>
      <c r="S144" s="147">
        <v>0</v>
      </c>
      <c r="T144" s="148">
        <f>S144*H144</f>
        <v>0</v>
      </c>
      <c r="AR144" s="149" t="s">
        <v>250</v>
      </c>
      <c r="AT144" s="149" t="s">
        <v>288</v>
      </c>
      <c r="AU144" s="149" t="s">
        <v>86</v>
      </c>
      <c r="AY144" s="17" t="s">
        <v>199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86</v>
      </c>
      <c r="BK144" s="150">
        <f>ROUND(I144*H144,2)</f>
        <v>0</v>
      </c>
      <c r="BL144" s="17" t="s">
        <v>205</v>
      </c>
      <c r="BM144" s="149" t="s">
        <v>4155</v>
      </c>
    </row>
    <row r="145" spans="2:65" s="12" customFormat="1" ht="12">
      <c r="B145" s="151"/>
      <c r="D145" s="152" t="s">
        <v>207</v>
      </c>
      <c r="E145" s="153" t="s">
        <v>1</v>
      </c>
      <c r="F145" s="154" t="s">
        <v>3213</v>
      </c>
      <c r="H145" s="155">
        <v>4.32</v>
      </c>
      <c r="I145" s="156"/>
      <c r="L145" s="151"/>
      <c r="M145" s="157"/>
      <c r="T145" s="158"/>
      <c r="AT145" s="153" t="s">
        <v>207</v>
      </c>
      <c r="AU145" s="153" t="s">
        <v>86</v>
      </c>
      <c r="AV145" s="12" t="s">
        <v>86</v>
      </c>
      <c r="AW145" s="12" t="s">
        <v>30</v>
      </c>
      <c r="AX145" s="12" t="s">
        <v>73</v>
      </c>
      <c r="AY145" s="153" t="s">
        <v>199</v>
      </c>
    </row>
    <row r="146" spans="2:65" s="13" customFormat="1" ht="12">
      <c r="B146" s="159"/>
      <c r="D146" s="152" t="s">
        <v>207</v>
      </c>
      <c r="E146" s="160" t="s">
        <v>1</v>
      </c>
      <c r="F146" s="161" t="s">
        <v>209</v>
      </c>
      <c r="H146" s="162">
        <v>4.32</v>
      </c>
      <c r="I146" s="163"/>
      <c r="L146" s="159"/>
      <c r="M146" s="164"/>
      <c r="T146" s="165"/>
      <c r="AT146" s="160" t="s">
        <v>207</v>
      </c>
      <c r="AU146" s="160" t="s">
        <v>86</v>
      </c>
      <c r="AV146" s="13" t="s">
        <v>205</v>
      </c>
      <c r="AW146" s="13" t="s">
        <v>30</v>
      </c>
      <c r="AX146" s="13" t="s">
        <v>80</v>
      </c>
      <c r="AY146" s="160" t="s">
        <v>199</v>
      </c>
    </row>
    <row r="147" spans="2:65" s="1" customFormat="1" ht="24.25" customHeight="1">
      <c r="B147" s="32"/>
      <c r="C147" s="137" t="s">
        <v>250</v>
      </c>
      <c r="D147" s="137" t="s">
        <v>201</v>
      </c>
      <c r="E147" s="138" t="s">
        <v>2996</v>
      </c>
      <c r="F147" s="139" t="s">
        <v>2997</v>
      </c>
      <c r="G147" s="140" t="s">
        <v>213</v>
      </c>
      <c r="H147" s="141">
        <v>1.2</v>
      </c>
      <c r="I147" s="142"/>
      <c r="J147" s="143">
        <f>ROUND(I147*H147,2)</f>
        <v>0</v>
      </c>
      <c r="K147" s="144"/>
      <c r="L147" s="32"/>
      <c r="M147" s="145" t="s">
        <v>1</v>
      </c>
      <c r="N147" s="146" t="s">
        <v>39</v>
      </c>
      <c r="P147" s="147">
        <f>O147*H147</f>
        <v>0</v>
      </c>
      <c r="Q147" s="147">
        <v>1.8907700000000001</v>
      </c>
      <c r="R147" s="147">
        <f>Q147*H147</f>
        <v>2.2689240000000002</v>
      </c>
      <c r="S147" s="147">
        <v>0</v>
      </c>
      <c r="T147" s="148">
        <f>S147*H147</f>
        <v>0</v>
      </c>
      <c r="AR147" s="149" t="s">
        <v>205</v>
      </c>
      <c r="AT147" s="149" t="s">
        <v>201</v>
      </c>
      <c r="AU147" s="149" t="s">
        <v>86</v>
      </c>
      <c r="AY147" s="17" t="s">
        <v>199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86</v>
      </c>
      <c r="BK147" s="150">
        <f>ROUND(I147*H147,2)</f>
        <v>0</v>
      </c>
      <c r="BL147" s="17" t="s">
        <v>205</v>
      </c>
      <c r="BM147" s="149" t="s">
        <v>4156</v>
      </c>
    </row>
    <row r="148" spans="2:65" s="12" customFormat="1" ht="12">
      <c r="B148" s="151"/>
      <c r="D148" s="152" t="s">
        <v>207</v>
      </c>
      <c r="E148" s="153" t="s">
        <v>1</v>
      </c>
      <c r="F148" s="154" t="s">
        <v>3215</v>
      </c>
      <c r="H148" s="155">
        <v>1.2</v>
      </c>
      <c r="I148" s="156"/>
      <c r="L148" s="151"/>
      <c r="M148" s="157"/>
      <c r="T148" s="158"/>
      <c r="AT148" s="153" t="s">
        <v>207</v>
      </c>
      <c r="AU148" s="153" t="s">
        <v>86</v>
      </c>
      <c r="AV148" s="12" t="s">
        <v>86</v>
      </c>
      <c r="AW148" s="12" t="s">
        <v>30</v>
      </c>
      <c r="AX148" s="12" t="s">
        <v>73</v>
      </c>
      <c r="AY148" s="153" t="s">
        <v>199</v>
      </c>
    </row>
    <row r="149" spans="2:65" s="13" customFormat="1" ht="12">
      <c r="B149" s="159"/>
      <c r="D149" s="152" t="s">
        <v>207</v>
      </c>
      <c r="E149" s="160" t="s">
        <v>1</v>
      </c>
      <c r="F149" s="161" t="s">
        <v>209</v>
      </c>
      <c r="H149" s="162">
        <v>1.2</v>
      </c>
      <c r="I149" s="163"/>
      <c r="L149" s="159"/>
      <c r="M149" s="164"/>
      <c r="T149" s="165"/>
      <c r="AT149" s="160" t="s">
        <v>207</v>
      </c>
      <c r="AU149" s="160" t="s">
        <v>86</v>
      </c>
      <c r="AV149" s="13" t="s">
        <v>205</v>
      </c>
      <c r="AW149" s="13" t="s">
        <v>30</v>
      </c>
      <c r="AX149" s="13" t="s">
        <v>80</v>
      </c>
      <c r="AY149" s="160" t="s">
        <v>199</v>
      </c>
    </row>
    <row r="150" spans="2:65" s="1" customFormat="1" ht="16.5" customHeight="1">
      <c r="B150" s="32"/>
      <c r="C150" s="137" t="s">
        <v>255</v>
      </c>
      <c r="D150" s="137" t="s">
        <v>201</v>
      </c>
      <c r="E150" s="138" t="s">
        <v>3001</v>
      </c>
      <c r="F150" s="139" t="s">
        <v>3002</v>
      </c>
      <c r="G150" s="140" t="s">
        <v>204</v>
      </c>
      <c r="H150" s="141">
        <v>12</v>
      </c>
      <c r="I150" s="142"/>
      <c r="J150" s="143">
        <f>ROUND(I150*H150,2)</f>
        <v>0</v>
      </c>
      <c r="K150" s="144"/>
      <c r="L150" s="32"/>
      <c r="M150" s="145" t="s">
        <v>1</v>
      </c>
      <c r="N150" s="146" t="s">
        <v>39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205</v>
      </c>
      <c r="AT150" s="149" t="s">
        <v>201</v>
      </c>
      <c r="AU150" s="149" t="s">
        <v>86</v>
      </c>
      <c r="AY150" s="17" t="s">
        <v>199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86</v>
      </c>
      <c r="BK150" s="150">
        <f>ROUND(I150*H150,2)</f>
        <v>0</v>
      </c>
      <c r="BL150" s="17" t="s">
        <v>205</v>
      </c>
      <c r="BM150" s="149" t="s">
        <v>4157</v>
      </c>
    </row>
    <row r="151" spans="2:65" s="12" customFormat="1" ht="12">
      <c r="B151" s="151"/>
      <c r="D151" s="152" t="s">
        <v>207</v>
      </c>
      <c r="E151" s="153" t="s">
        <v>1</v>
      </c>
      <c r="F151" s="154" t="s">
        <v>3217</v>
      </c>
      <c r="H151" s="155">
        <v>12</v>
      </c>
      <c r="I151" s="156"/>
      <c r="L151" s="151"/>
      <c r="M151" s="157"/>
      <c r="T151" s="158"/>
      <c r="AT151" s="153" t="s">
        <v>207</v>
      </c>
      <c r="AU151" s="153" t="s">
        <v>86</v>
      </c>
      <c r="AV151" s="12" t="s">
        <v>86</v>
      </c>
      <c r="AW151" s="12" t="s">
        <v>30</v>
      </c>
      <c r="AX151" s="12" t="s">
        <v>73</v>
      </c>
      <c r="AY151" s="153" t="s">
        <v>199</v>
      </c>
    </row>
    <row r="152" spans="2:65" s="13" customFormat="1" ht="12">
      <c r="B152" s="159"/>
      <c r="D152" s="152" t="s">
        <v>207</v>
      </c>
      <c r="E152" s="160" t="s">
        <v>1</v>
      </c>
      <c r="F152" s="161" t="s">
        <v>209</v>
      </c>
      <c r="H152" s="162">
        <v>12</v>
      </c>
      <c r="I152" s="163"/>
      <c r="L152" s="159"/>
      <c r="M152" s="164"/>
      <c r="T152" s="165"/>
      <c r="AT152" s="160" t="s">
        <v>207</v>
      </c>
      <c r="AU152" s="160" t="s">
        <v>86</v>
      </c>
      <c r="AV152" s="13" t="s">
        <v>205</v>
      </c>
      <c r="AW152" s="13" t="s">
        <v>30</v>
      </c>
      <c r="AX152" s="13" t="s">
        <v>80</v>
      </c>
      <c r="AY152" s="160" t="s">
        <v>199</v>
      </c>
    </row>
    <row r="153" spans="2:65" s="11" customFormat="1" ht="23" customHeight="1">
      <c r="B153" s="125"/>
      <c r="D153" s="126" t="s">
        <v>72</v>
      </c>
      <c r="E153" s="135" t="s">
        <v>250</v>
      </c>
      <c r="F153" s="135" t="s">
        <v>892</v>
      </c>
      <c r="I153" s="128"/>
      <c r="J153" s="136">
        <f>BK153</f>
        <v>0</v>
      </c>
      <c r="L153" s="125"/>
      <c r="M153" s="130"/>
      <c r="P153" s="131">
        <f>SUM(P154:P161)</f>
        <v>0</v>
      </c>
      <c r="R153" s="131">
        <f>SUM(R154:R161)</f>
        <v>7.8459999999999988E-2</v>
      </c>
      <c r="T153" s="132">
        <f>SUM(T154:T161)</f>
        <v>0</v>
      </c>
      <c r="AR153" s="126" t="s">
        <v>80</v>
      </c>
      <c r="AT153" s="133" t="s">
        <v>72</v>
      </c>
      <c r="AU153" s="133" t="s">
        <v>80</v>
      </c>
      <c r="AY153" s="126" t="s">
        <v>199</v>
      </c>
      <c r="BK153" s="134">
        <f>SUM(BK154:BK161)</f>
        <v>0</v>
      </c>
    </row>
    <row r="154" spans="2:65" s="1" customFormat="1" ht="24.25" customHeight="1">
      <c r="B154" s="32"/>
      <c r="C154" s="137" t="s">
        <v>261</v>
      </c>
      <c r="D154" s="137" t="s">
        <v>201</v>
      </c>
      <c r="E154" s="138" t="s">
        <v>1198</v>
      </c>
      <c r="F154" s="139" t="s">
        <v>1199</v>
      </c>
      <c r="G154" s="140" t="s">
        <v>264</v>
      </c>
      <c r="H154" s="141">
        <v>40</v>
      </c>
      <c r="I154" s="142"/>
      <c r="J154" s="143">
        <f>ROUND(I154*H154,2)</f>
        <v>0</v>
      </c>
      <c r="K154" s="144"/>
      <c r="L154" s="32"/>
      <c r="M154" s="145" t="s">
        <v>1</v>
      </c>
      <c r="N154" s="146" t="s">
        <v>39</v>
      </c>
      <c r="P154" s="147">
        <f>O154*H154</f>
        <v>0</v>
      </c>
      <c r="Q154" s="147">
        <v>2.0000000000000001E-4</v>
      </c>
      <c r="R154" s="147">
        <f>Q154*H154</f>
        <v>8.0000000000000002E-3</v>
      </c>
      <c r="S154" s="147">
        <v>0</v>
      </c>
      <c r="T154" s="148">
        <f>S154*H154</f>
        <v>0</v>
      </c>
      <c r="AR154" s="149" t="s">
        <v>298</v>
      </c>
      <c r="AT154" s="149" t="s">
        <v>201</v>
      </c>
      <c r="AU154" s="149" t="s">
        <v>86</v>
      </c>
      <c r="AY154" s="17" t="s">
        <v>199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86</v>
      </c>
      <c r="BK154" s="150">
        <f>ROUND(I154*H154,2)</f>
        <v>0</v>
      </c>
      <c r="BL154" s="17" t="s">
        <v>298</v>
      </c>
      <c r="BM154" s="149" t="s">
        <v>4158</v>
      </c>
    </row>
    <row r="155" spans="2:65" s="12" customFormat="1" ht="12">
      <c r="B155" s="151"/>
      <c r="D155" s="152" t="s">
        <v>207</v>
      </c>
      <c r="E155" s="153" t="s">
        <v>1</v>
      </c>
      <c r="F155" s="154" t="s">
        <v>3219</v>
      </c>
      <c r="H155" s="155">
        <v>40</v>
      </c>
      <c r="I155" s="156"/>
      <c r="L155" s="151"/>
      <c r="M155" s="157"/>
      <c r="T155" s="158"/>
      <c r="AT155" s="153" t="s">
        <v>207</v>
      </c>
      <c r="AU155" s="153" t="s">
        <v>86</v>
      </c>
      <c r="AV155" s="12" t="s">
        <v>86</v>
      </c>
      <c r="AW155" s="12" t="s">
        <v>30</v>
      </c>
      <c r="AX155" s="12" t="s">
        <v>73</v>
      </c>
      <c r="AY155" s="153" t="s">
        <v>199</v>
      </c>
    </row>
    <row r="156" spans="2:65" s="13" customFormat="1" ht="12">
      <c r="B156" s="159"/>
      <c r="D156" s="152" t="s">
        <v>207</v>
      </c>
      <c r="E156" s="160" t="s">
        <v>1</v>
      </c>
      <c r="F156" s="161" t="s">
        <v>209</v>
      </c>
      <c r="H156" s="162">
        <v>40</v>
      </c>
      <c r="I156" s="163"/>
      <c r="L156" s="159"/>
      <c r="M156" s="164"/>
      <c r="T156" s="165"/>
      <c r="AT156" s="160" t="s">
        <v>207</v>
      </c>
      <c r="AU156" s="160" t="s">
        <v>86</v>
      </c>
      <c r="AV156" s="13" t="s">
        <v>205</v>
      </c>
      <c r="AW156" s="13" t="s">
        <v>30</v>
      </c>
      <c r="AX156" s="13" t="s">
        <v>80</v>
      </c>
      <c r="AY156" s="160" t="s">
        <v>199</v>
      </c>
    </row>
    <row r="157" spans="2:65" s="1" customFormat="1" ht="21.75" customHeight="1">
      <c r="B157" s="32"/>
      <c r="C157" s="137" t="s">
        <v>269</v>
      </c>
      <c r="D157" s="137" t="s">
        <v>201</v>
      </c>
      <c r="E157" s="138" t="s">
        <v>3031</v>
      </c>
      <c r="F157" s="139" t="s">
        <v>3032</v>
      </c>
      <c r="G157" s="140" t="s">
        <v>264</v>
      </c>
      <c r="H157" s="141">
        <v>40</v>
      </c>
      <c r="I157" s="142"/>
      <c r="J157" s="143">
        <f>ROUND(I157*H157,2)</f>
        <v>0</v>
      </c>
      <c r="K157" s="144"/>
      <c r="L157" s="32"/>
      <c r="M157" s="145" t="s">
        <v>1</v>
      </c>
      <c r="N157" s="146" t="s">
        <v>39</v>
      </c>
      <c r="P157" s="147">
        <f>O157*H157</f>
        <v>0</v>
      </c>
      <c r="Q157" s="147">
        <v>6.0000000000000002E-5</v>
      </c>
      <c r="R157" s="147">
        <f>Q157*H157</f>
        <v>2.4000000000000002E-3</v>
      </c>
      <c r="S157" s="147">
        <v>0</v>
      </c>
      <c r="T157" s="148">
        <f>S157*H157</f>
        <v>0</v>
      </c>
      <c r="AR157" s="149" t="s">
        <v>205</v>
      </c>
      <c r="AT157" s="149" t="s">
        <v>201</v>
      </c>
      <c r="AU157" s="149" t="s">
        <v>86</v>
      </c>
      <c r="AY157" s="17" t="s">
        <v>199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86</v>
      </c>
      <c r="BK157" s="150">
        <f>ROUND(I157*H157,2)</f>
        <v>0</v>
      </c>
      <c r="BL157" s="17" t="s">
        <v>205</v>
      </c>
      <c r="BM157" s="149" t="s">
        <v>4159</v>
      </c>
    </row>
    <row r="158" spans="2:65" s="12" customFormat="1" ht="12">
      <c r="B158" s="151"/>
      <c r="D158" s="152" t="s">
        <v>207</v>
      </c>
      <c r="E158" s="153" t="s">
        <v>1</v>
      </c>
      <c r="F158" s="154" t="s">
        <v>3219</v>
      </c>
      <c r="H158" s="155">
        <v>40</v>
      </c>
      <c r="I158" s="156"/>
      <c r="L158" s="151"/>
      <c r="M158" s="157"/>
      <c r="T158" s="158"/>
      <c r="AT158" s="153" t="s">
        <v>207</v>
      </c>
      <c r="AU158" s="153" t="s">
        <v>86</v>
      </c>
      <c r="AV158" s="12" t="s">
        <v>86</v>
      </c>
      <c r="AW158" s="12" t="s">
        <v>30</v>
      </c>
      <c r="AX158" s="12" t="s">
        <v>73</v>
      </c>
      <c r="AY158" s="153" t="s">
        <v>199</v>
      </c>
    </row>
    <row r="159" spans="2:65" s="13" customFormat="1" ht="12">
      <c r="B159" s="159"/>
      <c r="D159" s="152" t="s">
        <v>207</v>
      </c>
      <c r="E159" s="160" t="s">
        <v>1</v>
      </c>
      <c r="F159" s="161" t="s">
        <v>209</v>
      </c>
      <c r="H159" s="162">
        <v>40</v>
      </c>
      <c r="I159" s="163"/>
      <c r="L159" s="159"/>
      <c r="M159" s="164"/>
      <c r="T159" s="165"/>
      <c r="AT159" s="160" t="s">
        <v>207</v>
      </c>
      <c r="AU159" s="160" t="s">
        <v>86</v>
      </c>
      <c r="AV159" s="13" t="s">
        <v>205</v>
      </c>
      <c r="AW159" s="13" t="s">
        <v>30</v>
      </c>
      <c r="AX159" s="13" t="s">
        <v>80</v>
      </c>
      <c r="AY159" s="160" t="s">
        <v>199</v>
      </c>
    </row>
    <row r="160" spans="2:65" s="1" customFormat="1" ht="24.25" customHeight="1">
      <c r="B160" s="32"/>
      <c r="C160" s="137" t="s">
        <v>8</v>
      </c>
      <c r="D160" s="137" t="s">
        <v>201</v>
      </c>
      <c r="E160" s="138" t="s">
        <v>3221</v>
      </c>
      <c r="F160" s="139" t="s">
        <v>3222</v>
      </c>
      <c r="G160" s="140" t="s">
        <v>296</v>
      </c>
      <c r="H160" s="141">
        <v>3</v>
      </c>
      <c r="I160" s="142"/>
      <c r="J160" s="143">
        <f>ROUND(I160*H160,2)</f>
        <v>0</v>
      </c>
      <c r="K160" s="144"/>
      <c r="L160" s="32"/>
      <c r="M160" s="145" t="s">
        <v>1</v>
      </c>
      <c r="N160" s="146" t="s">
        <v>39</v>
      </c>
      <c r="P160" s="147">
        <f>O160*H160</f>
        <v>0</v>
      </c>
      <c r="Q160" s="147">
        <v>2.2579999999999999E-2</v>
      </c>
      <c r="R160" s="147">
        <f>Q160*H160</f>
        <v>6.7739999999999995E-2</v>
      </c>
      <c r="S160" s="147">
        <v>0</v>
      </c>
      <c r="T160" s="148">
        <f>S160*H160</f>
        <v>0</v>
      </c>
      <c r="AR160" s="149" t="s">
        <v>205</v>
      </c>
      <c r="AT160" s="149" t="s">
        <v>201</v>
      </c>
      <c r="AU160" s="149" t="s">
        <v>86</v>
      </c>
      <c r="AY160" s="17" t="s">
        <v>199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86</v>
      </c>
      <c r="BK160" s="150">
        <f>ROUND(I160*H160,2)</f>
        <v>0</v>
      </c>
      <c r="BL160" s="17" t="s">
        <v>205</v>
      </c>
      <c r="BM160" s="149" t="s">
        <v>4160</v>
      </c>
    </row>
    <row r="161" spans="2:65" s="1" customFormat="1" ht="24.25" customHeight="1">
      <c r="B161" s="32"/>
      <c r="C161" s="137" t="s">
        <v>287</v>
      </c>
      <c r="D161" s="137" t="s">
        <v>201</v>
      </c>
      <c r="E161" s="138" t="s">
        <v>3224</v>
      </c>
      <c r="F161" s="139" t="s">
        <v>3225</v>
      </c>
      <c r="G161" s="140" t="s">
        <v>296</v>
      </c>
      <c r="H161" s="141">
        <v>1</v>
      </c>
      <c r="I161" s="142"/>
      <c r="J161" s="143">
        <f>ROUND(I161*H161,2)</f>
        <v>0</v>
      </c>
      <c r="K161" s="144"/>
      <c r="L161" s="32"/>
      <c r="M161" s="145" t="s">
        <v>1</v>
      </c>
      <c r="N161" s="146" t="s">
        <v>39</v>
      </c>
      <c r="P161" s="147">
        <f>O161*H161</f>
        <v>0</v>
      </c>
      <c r="Q161" s="147">
        <v>3.2000000000000003E-4</v>
      </c>
      <c r="R161" s="147">
        <f>Q161*H161</f>
        <v>3.2000000000000003E-4</v>
      </c>
      <c r="S161" s="147">
        <v>0</v>
      </c>
      <c r="T161" s="148">
        <f>S161*H161</f>
        <v>0</v>
      </c>
      <c r="AR161" s="149" t="s">
        <v>205</v>
      </c>
      <c r="AT161" s="149" t="s">
        <v>201</v>
      </c>
      <c r="AU161" s="149" t="s">
        <v>86</v>
      </c>
      <c r="AY161" s="17" t="s">
        <v>199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86</v>
      </c>
      <c r="BK161" s="150">
        <f>ROUND(I161*H161,2)</f>
        <v>0</v>
      </c>
      <c r="BL161" s="17" t="s">
        <v>205</v>
      </c>
      <c r="BM161" s="149" t="s">
        <v>4161</v>
      </c>
    </row>
    <row r="162" spans="2:65" s="11" customFormat="1" ht="23" customHeight="1">
      <c r="B162" s="125"/>
      <c r="D162" s="126" t="s">
        <v>72</v>
      </c>
      <c r="E162" s="135" t="s">
        <v>965</v>
      </c>
      <c r="F162" s="135" t="s">
        <v>966</v>
      </c>
      <c r="I162" s="128"/>
      <c r="J162" s="136">
        <f>BK162</f>
        <v>0</v>
      </c>
      <c r="L162" s="125"/>
      <c r="M162" s="130"/>
      <c r="P162" s="131">
        <f>P163</f>
        <v>0</v>
      </c>
      <c r="R162" s="131">
        <f>R163</f>
        <v>0</v>
      </c>
      <c r="T162" s="132">
        <f>T163</f>
        <v>0</v>
      </c>
      <c r="AR162" s="126" t="s">
        <v>80</v>
      </c>
      <c r="AT162" s="133" t="s">
        <v>72</v>
      </c>
      <c r="AU162" s="133" t="s">
        <v>80</v>
      </c>
      <c r="AY162" s="126" t="s">
        <v>199</v>
      </c>
      <c r="BK162" s="134">
        <f>BK163</f>
        <v>0</v>
      </c>
    </row>
    <row r="163" spans="2:65" s="1" customFormat="1" ht="24.25" customHeight="1">
      <c r="B163" s="32"/>
      <c r="C163" s="137" t="s">
        <v>3014</v>
      </c>
      <c r="D163" s="137" t="s">
        <v>201</v>
      </c>
      <c r="E163" s="138" t="s">
        <v>3034</v>
      </c>
      <c r="F163" s="139" t="s">
        <v>3035</v>
      </c>
      <c r="G163" s="140" t="s">
        <v>247</v>
      </c>
      <c r="H163" s="141">
        <v>6.6219999999999999</v>
      </c>
      <c r="I163" s="142"/>
      <c r="J163" s="143">
        <f>ROUND(I163*H163,2)</f>
        <v>0</v>
      </c>
      <c r="K163" s="144"/>
      <c r="L163" s="32"/>
      <c r="M163" s="145" t="s">
        <v>1</v>
      </c>
      <c r="N163" s="146" t="s">
        <v>39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205</v>
      </c>
      <c r="AT163" s="149" t="s">
        <v>201</v>
      </c>
      <c r="AU163" s="149" t="s">
        <v>86</v>
      </c>
      <c r="AY163" s="17" t="s">
        <v>199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86</v>
      </c>
      <c r="BK163" s="150">
        <f>ROUND(I163*H163,2)</f>
        <v>0</v>
      </c>
      <c r="BL163" s="17" t="s">
        <v>205</v>
      </c>
      <c r="BM163" s="149" t="s">
        <v>4162</v>
      </c>
    </row>
    <row r="164" spans="2:65" s="11" customFormat="1" ht="26" customHeight="1">
      <c r="B164" s="125"/>
      <c r="D164" s="126" t="s">
        <v>72</v>
      </c>
      <c r="E164" s="127" t="s">
        <v>3037</v>
      </c>
      <c r="F164" s="127" t="s">
        <v>3038</v>
      </c>
      <c r="I164" s="128"/>
      <c r="J164" s="129">
        <f>BK164</f>
        <v>0</v>
      </c>
      <c r="L164" s="125"/>
      <c r="M164" s="130"/>
      <c r="P164" s="131">
        <f>SUM(P165:P167)</f>
        <v>0</v>
      </c>
      <c r="R164" s="131">
        <f>SUM(R165:R167)</f>
        <v>0</v>
      </c>
      <c r="T164" s="132">
        <f>SUM(T165:T167)</f>
        <v>0</v>
      </c>
      <c r="AR164" s="126" t="s">
        <v>205</v>
      </c>
      <c r="AT164" s="133" t="s">
        <v>72</v>
      </c>
      <c r="AU164" s="133" t="s">
        <v>73</v>
      </c>
      <c r="AY164" s="126" t="s">
        <v>199</v>
      </c>
      <c r="BK164" s="134">
        <f>SUM(BK165:BK167)</f>
        <v>0</v>
      </c>
    </row>
    <row r="165" spans="2:65" s="1" customFormat="1" ht="16.5" customHeight="1">
      <c r="B165" s="32"/>
      <c r="C165" s="137" t="s">
        <v>293</v>
      </c>
      <c r="D165" s="137" t="s">
        <v>201</v>
      </c>
      <c r="E165" s="138" t="s">
        <v>3039</v>
      </c>
      <c r="F165" s="139" t="s">
        <v>3040</v>
      </c>
      <c r="G165" s="140" t="s">
        <v>1188</v>
      </c>
      <c r="H165" s="141">
        <v>8</v>
      </c>
      <c r="I165" s="142"/>
      <c r="J165" s="143">
        <f>ROUND(I165*H165,2)</f>
        <v>0</v>
      </c>
      <c r="K165" s="144"/>
      <c r="L165" s="32"/>
      <c r="M165" s="145" t="s">
        <v>1</v>
      </c>
      <c r="N165" s="146" t="s">
        <v>39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1179</v>
      </c>
      <c r="AT165" s="149" t="s">
        <v>201</v>
      </c>
      <c r="AU165" s="149" t="s">
        <v>80</v>
      </c>
      <c r="AY165" s="17" t="s">
        <v>199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86</v>
      </c>
      <c r="BK165" s="150">
        <f>ROUND(I165*H165,2)</f>
        <v>0</v>
      </c>
      <c r="BL165" s="17" t="s">
        <v>1179</v>
      </c>
      <c r="BM165" s="149" t="s">
        <v>4163</v>
      </c>
    </row>
    <row r="166" spans="2:65" s="12" customFormat="1" ht="12">
      <c r="B166" s="151"/>
      <c r="D166" s="152" t="s">
        <v>207</v>
      </c>
      <c r="E166" s="153" t="s">
        <v>1</v>
      </c>
      <c r="F166" s="154" t="s">
        <v>1150</v>
      </c>
      <c r="H166" s="155">
        <v>8</v>
      </c>
      <c r="I166" s="156"/>
      <c r="L166" s="151"/>
      <c r="M166" s="157"/>
      <c r="T166" s="158"/>
      <c r="AT166" s="153" t="s">
        <v>207</v>
      </c>
      <c r="AU166" s="153" t="s">
        <v>80</v>
      </c>
      <c r="AV166" s="12" t="s">
        <v>86</v>
      </c>
      <c r="AW166" s="12" t="s">
        <v>30</v>
      </c>
      <c r="AX166" s="12" t="s">
        <v>73</v>
      </c>
      <c r="AY166" s="153" t="s">
        <v>199</v>
      </c>
    </row>
    <row r="167" spans="2:65" s="13" customFormat="1" ht="12">
      <c r="B167" s="159"/>
      <c r="D167" s="152" t="s">
        <v>207</v>
      </c>
      <c r="E167" s="160" t="s">
        <v>1</v>
      </c>
      <c r="F167" s="161" t="s">
        <v>3229</v>
      </c>
      <c r="H167" s="162">
        <v>8</v>
      </c>
      <c r="I167" s="163"/>
      <c r="L167" s="159"/>
      <c r="M167" s="195"/>
      <c r="N167" s="196"/>
      <c r="O167" s="196"/>
      <c r="P167" s="196"/>
      <c r="Q167" s="196"/>
      <c r="R167" s="196"/>
      <c r="S167" s="196"/>
      <c r="T167" s="197"/>
      <c r="AT167" s="160" t="s">
        <v>207</v>
      </c>
      <c r="AU167" s="160" t="s">
        <v>80</v>
      </c>
      <c r="AV167" s="13" t="s">
        <v>205</v>
      </c>
      <c r="AW167" s="13" t="s">
        <v>30</v>
      </c>
      <c r="AX167" s="13" t="s">
        <v>80</v>
      </c>
      <c r="AY167" s="160" t="s">
        <v>199</v>
      </c>
    </row>
    <row r="168" spans="2:65" s="1" customFormat="1" ht="7" customHeight="1">
      <c r="B168" s="43"/>
      <c r="C168" s="44"/>
      <c r="D168" s="44"/>
      <c r="E168" s="44"/>
      <c r="F168" s="44"/>
      <c r="G168" s="44"/>
      <c r="H168" s="44"/>
      <c r="I168" s="44"/>
      <c r="J168" s="44"/>
      <c r="K168" s="44"/>
      <c r="L168" s="32"/>
    </row>
  </sheetData>
  <sheetProtection algorithmName="SHA-512" hashValue="eiQri4OB7qK0ZVMqSIHVNBqQv+BpNkwZd2CJ9qAbvEoXnqGCxiELcqythZcPL1M0FNOggxXAwskpyNfKrFj/HA==" saltValue="quBkR1Gksci9y373C7YD0AXUmB7hY8buAuWd5n5woZyamWkPZ231Nlu/OnYg4BQkD4e0e1y5OljwXI++ZjIiaA==" spinCount="100000" sheet="1" objects="1" scenarios="1" formatColumns="0" formatRows="0" autoFilter="0"/>
  <autoFilter ref="C124:K167" xr:uid="{00000000-0009-0000-0000-00000B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35"/>
  <sheetViews>
    <sheetView showGridLines="0" workbookViewId="0"/>
  </sheetViews>
  <sheetFormatPr baseColWidth="10" defaultColWidth="8.7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115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132</v>
      </c>
      <c r="L4" s="20"/>
      <c r="M4" s="91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133</v>
      </c>
      <c r="L8" s="20"/>
    </row>
    <row r="9" spans="2:46" s="1" customFormat="1" ht="16.5" customHeight="1">
      <c r="B9" s="32"/>
      <c r="E9" s="241" t="s">
        <v>134</v>
      </c>
      <c r="F9" s="240"/>
      <c r="G9" s="240"/>
      <c r="H9" s="240"/>
      <c r="L9" s="32"/>
    </row>
    <row r="10" spans="2:46" s="1" customFormat="1" ht="12" customHeight="1">
      <c r="B10" s="32"/>
      <c r="D10" s="27" t="s">
        <v>135</v>
      </c>
      <c r="L10" s="32"/>
    </row>
    <row r="11" spans="2:46" s="1" customFormat="1" ht="16.5" customHeight="1">
      <c r="B11" s="32"/>
      <c r="E11" s="236" t="s">
        <v>4164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1" t="str">
        <f>'Rekapitulace stavby'!AN8</f>
        <v>1. 11. 2024</v>
      </c>
      <c r="L14" s="32"/>
    </row>
    <row r="15" spans="2:46" s="1" customFormat="1" ht="11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2"/>
      <c r="E29" s="228" t="s">
        <v>1</v>
      </c>
      <c r="F29" s="228"/>
      <c r="G29" s="228"/>
      <c r="H29" s="228"/>
      <c r="L29" s="92"/>
    </row>
    <row r="30" spans="2:12" s="1" customFormat="1" ht="7" customHeight="1">
      <c r="B30" s="32"/>
      <c r="L30" s="32"/>
    </row>
    <row r="31" spans="2:12" s="1" customFormat="1" ht="7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25.25" customHeight="1">
      <c r="B32" s="32"/>
      <c r="D32" s="93" t="s">
        <v>33</v>
      </c>
      <c r="J32" s="64">
        <f>ROUND(J131, 2)</f>
        <v>0</v>
      </c>
      <c r="L32" s="32"/>
    </row>
    <row r="33" spans="2:12" s="1" customFormat="1" ht="7" customHeight="1">
      <c r="B33" s="32"/>
      <c r="D33" s="52"/>
      <c r="E33" s="52"/>
      <c r="F33" s="52"/>
      <c r="G33" s="52"/>
      <c r="H33" s="52"/>
      <c r="I33" s="52"/>
      <c r="J33" s="52"/>
      <c r="K33" s="52"/>
      <c r="L33" s="32"/>
    </row>
    <row r="34" spans="2:12" s="1" customFormat="1" ht="14.5" customHeight="1">
      <c r="B34" s="32"/>
      <c r="F34" s="94" t="s">
        <v>35</v>
      </c>
      <c r="I34" s="94" t="s">
        <v>34</v>
      </c>
      <c r="J34" s="94" t="s">
        <v>36</v>
      </c>
      <c r="L34" s="32"/>
    </row>
    <row r="35" spans="2:12" s="1" customFormat="1" ht="14.5" customHeight="1">
      <c r="B35" s="32"/>
      <c r="D35" s="95" t="s">
        <v>37</v>
      </c>
      <c r="E35" s="27" t="s">
        <v>38</v>
      </c>
      <c r="F35" s="84">
        <f>ROUND((SUM(BE131:BE234)),  2)</f>
        <v>0</v>
      </c>
      <c r="I35" s="96">
        <v>0.21</v>
      </c>
      <c r="J35" s="84">
        <f>ROUND(((SUM(BE131:BE234))*I35),  2)</f>
        <v>0</v>
      </c>
      <c r="L35" s="32"/>
    </row>
    <row r="36" spans="2:12" s="1" customFormat="1" ht="14.5" customHeight="1">
      <c r="B36" s="32"/>
      <c r="E36" s="27" t="s">
        <v>39</v>
      </c>
      <c r="F36" s="84">
        <f>ROUND((SUM(BF131:BF234)),  2)</f>
        <v>0</v>
      </c>
      <c r="I36" s="96">
        <v>0.12</v>
      </c>
      <c r="J36" s="84">
        <f>ROUND(((SUM(BF131:BF234))*I36),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4">
        <f>ROUND((SUM(BG131:BG234)),  2)</f>
        <v>0</v>
      </c>
      <c r="I37" s="96">
        <v>0.21</v>
      </c>
      <c r="J37" s="84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4">
        <f>ROUND((SUM(BH131:BH234)),  2)</f>
        <v>0</v>
      </c>
      <c r="I38" s="96">
        <v>0.12</v>
      </c>
      <c r="J38" s="84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4">
        <f>ROUND((SUM(BI131:BI234)),  2)</f>
        <v>0</v>
      </c>
      <c r="I39" s="96">
        <v>0</v>
      </c>
      <c r="J39" s="84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25" customHeight="1">
      <c r="B41" s="32"/>
      <c r="C41" s="97"/>
      <c r="D41" s="98" t="s">
        <v>43</v>
      </c>
      <c r="E41" s="55"/>
      <c r="F41" s="55"/>
      <c r="G41" s="99" t="s">
        <v>44</v>
      </c>
      <c r="H41" s="100" t="s">
        <v>45</v>
      </c>
      <c r="I41" s="55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2" t="s">
        <v>48</v>
      </c>
      <c r="E61" s="34"/>
      <c r="F61" s="103" t="s">
        <v>49</v>
      </c>
      <c r="G61" s="42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2" t="s">
        <v>48</v>
      </c>
      <c r="E76" s="34"/>
      <c r="F76" s="103" t="s">
        <v>49</v>
      </c>
      <c r="G76" s="42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12" s="1" customFormat="1" ht="25" customHeight="1">
      <c r="B82" s="32"/>
      <c r="C82" s="21" t="s">
        <v>137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133</v>
      </c>
      <c r="L86" s="20"/>
    </row>
    <row r="87" spans="2:12" s="1" customFormat="1" ht="16.5" customHeight="1">
      <c r="B87" s="32"/>
      <c r="E87" s="241" t="s">
        <v>134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135</v>
      </c>
      <c r="L88" s="32"/>
    </row>
    <row r="89" spans="2:12" s="1" customFormat="1" ht="16.5" customHeight="1">
      <c r="B89" s="32"/>
      <c r="E89" s="236" t="str">
        <f>E11</f>
        <v>Vrty TČ SO02 - Vrty TČ vč. dopojení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1" t="str">
        <f>IF(J14="","",J14)</f>
        <v>1. 11. 2024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138</v>
      </c>
      <c r="D96" s="97"/>
      <c r="E96" s="97"/>
      <c r="F96" s="97"/>
      <c r="G96" s="97"/>
      <c r="H96" s="97"/>
      <c r="I96" s="97"/>
      <c r="J96" s="106" t="s">
        <v>139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3" customHeight="1">
      <c r="B98" s="32"/>
      <c r="C98" s="107" t="s">
        <v>140</v>
      </c>
      <c r="J98" s="64">
        <f>J131</f>
        <v>0</v>
      </c>
      <c r="L98" s="32"/>
      <c r="AU98" s="17" t="s">
        <v>141</v>
      </c>
    </row>
    <row r="99" spans="2:47" s="8" customFormat="1" ht="25" customHeight="1">
      <c r="B99" s="108"/>
      <c r="D99" s="109" t="s">
        <v>142</v>
      </c>
      <c r="E99" s="110"/>
      <c r="F99" s="110"/>
      <c r="G99" s="110"/>
      <c r="H99" s="110"/>
      <c r="I99" s="110"/>
      <c r="J99" s="111">
        <f>J132</f>
        <v>0</v>
      </c>
      <c r="L99" s="108"/>
    </row>
    <row r="100" spans="2:47" s="9" customFormat="1" ht="20" customHeight="1">
      <c r="B100" s="112"/>
      <c r="D100" s="113" t="s">
        <v>143</v>
      </c>
      <c r="E100" s="114"/>
      <c r="F100" s="114"/>
      <c r="G100" s="114"/>
      <c r="H100" s="114"/>
      <c r="I100" s="114"/>
      <c r="J100" s="115">
        <f>J133</f>
        <v>0</v>
      </c>
      <c r="L100" s="112"/>
    </row>
    <row r="101" spans="2:47" s="9" customFormat="1" ht="20" customHeight="1">
      <c r="B101" s="112"/>
      <c r="D101" s="113" t="s">
        <v>144</v>
      </c>
      <c r="E101" s="114"/>
      <c r="F101" s="114"/>
      <c r="G101" s="114"/>
      <c r="H101" s="114"/>
      <c r="I101" s="114"/>
      <c r="J101" s="115">
        <f>J175</f>
        <v>0</v>
      </c>
      <c r="L101" s="112"/>
    </row>
    <row r="102" spans="2:47" s="9" customFormat="1" ht="20" customHeight="1">
      <c r="B102" s="112"/>
      <c r="D102" s="113" t="s">
        <v>149</v>
      </c>
      <c r="E102" s="114"/>
      <c r="F102" s="114"/>
      <c r="G102" s="114"/>
      <c r="H102" s="114"/>
      <c r="I102" s="114"/>
      <c r="J102" s="115">
        <f>J186</f>
        <v>0</v>
      </c>
      <c r="L102" s="112"/>
    </row>
    <row r="103" spans="2:47" s="9" customFormat="1" ht="20" customHeight="1">
      <c r="B103" s="112"/>
      <c r="D103" s="113" t="s">
        <v>151</v>
      </c>
      <c r="E103" s="114"/>
      <c r="F103" s="114"/>
      <c r="G103" s="114"/>
      <c r="H103" s="114"/>
      <c r="I103" s="114"/>
      <c r="J103" s="115">
        <f>J213</f>
        <v>0</v>
      </c>
      <c r="L103" s="112"/>
    </row>
    <row r="104" spans="2:47" s="8" customFormat="1" ht="25" customHeight="1">
      <c r="B104" s="108"/>
      <c r="D104" s="109" t="s">
        <v>152</v>
      </c>
      <c r="E104" s="110"/>
      <c r="F104" s="110"/>
      <c r="G104" s="110"/>
      <c r="H104" s="110"/>
      <c r="I104" s="110"/>
      <c r="J104" s="111">
        <f>J215</f>
        <v>0</v>
      </c>
      <c r="L104" s="108"/>
    </row>
    <row r="105" spans="2:47" s="9" customFormat="1" ht="20" customHeight="1">
      <c r="B105" s="112"/>
      <c r="D105" s="113" t="s">
        <v>3231</v>
      </c>
      <c r="E105" s="114"/>
      <c r="F105" s="114"/>
      <c r="G105" s="114"/>
      <c r="H105" s="114"/>
      <c r="I105" s="114"/>
      <c r="J105" s="115">
        <f>J216</f>
        <v>0</v>
      </c>
      <c r="L105" s="112"/>
    </row>
    <row r="106" spans="2:47" s="9" customFormat="1" ht="20" customHeight="1">
      <c r="B106" s="112"/>
      <c r="D106" s="113" t="s">
        <v>3232</v>
      </c>
      <c r="E106" s="114"/>
      <c r="F106" s="114"/>
      <c r="G106" s="114"/>
      <c r="H106" s="114"/>
      <c r="I106" s="114"/>
      <c r="J106" s="115">
        <f>J221</f>
        <v>0</v>
      </c>
      <c r="L106" s="112"/>
    </row>
    <row r="107" spans="2:47" s="8" customFormat="1" ht="25" customHeight="1">
      <c r="B107" s="108"/>
      <c r="D107" s="109" t="s">
        <v>3233</v>
      </c>
      <c r="E107" s="110"/>
      <c r="F107" s="110"/>
      <c r="G107" s="110"/>
      <c r="H107" s="110"/>
      <c r="I107" s="110"/>
      <c r="J107" s="111">
        <f>J227</f>
        <v>0</v>
      </c>
      <c r="L107" s="108"/>
    </row>
    <row r="108" spans="2:47" s="9" customFormat="1" ht="20" customHeight="1">
      <c r="B108" s="112"/>
      <c r="D108" s="113" t="s">
        <v>3234</v>
      </c>
      <c r="E108" s="114"/>
      <c r="F108" s="114"/>
      <c r="G108" s="114"/>
      <c r="H108" s="114"/>
      <c r="I108" s="114"/>
      <c r="J108" s="115">
        <f>J228</f>
        <v>0</v>
      </c>
      <c r="L108" s="112"/>
    </row>
    <row r="109" spans="2:47" s="8" customFormat="1" ht="25" customHeight="1">
      <c r="B109" s="108"/>
      <c r="D109" s="109" t="s">
        <v>2961</v>
      </c>
      <c r="E109" s="110"/>
      <c r="F109" s="110"/>
      <c r="G109" s="110"/>
      <c r="H109" s="110"/>
      <c r="I109" s="110"/>
      <c r="J109" s="111">
        <f>J231</f>
        <v>0</v>
      </c>
      <c r="L109" s="108"/>
    </row>
    <row r="110" spans="2:47" s="1" customFormat="1" ht="21.75" customHeight="1">
      <c r="B110" s="32"/>
      <c r="L110" s="32"/>
    </row>
    <row r="111" spans="2:47" s="1" customFormat="1" ht="7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2"/>
    </row>
    <row r="115" spans="2:12" s="1" customFormat="1" ht="7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32"/>
    </row>
    <row r="116" spans="2:12" s="1" customFormat="1" ht="25" customHeight="1">
      <c r="B116" s="32"/>
      <c r="C116" s="21" t="s">
        <v>184</v>
      </c>
      <c r="L116" s="32"/>
    </row>
    <row r="117" spans="2:12" s="1" customFormat="1" ht="7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16.5" customHeight="1">
      <c r="B119" s="32"/>
      <c r="E119" s="241" t="str">
        <f>E7</f>
        <v>Rozšíření kom.soc. služeb CSS Stod</v>
      </c>
      <c r="F119" s="242"/>
      <c r="G119" s="242"/>
      <c r="H119" s="242"/>
      <c r="L119" s="32"/>
    </row>
    <row r="120" spans="2:12" ht="12" customHeight="1">
      <c r="B120" s="20"/>
      <c r="C120" s="27" t="s">
        <v>133</v>
      </c>
      <c r="L120" s="20"/>
    </row>
    <row r="121" spans="2:12" s="1" customFormat="1" ht="16.5" customHeight="1">
      <c r="B121" s="32"/>
      <c r="E121" s="241" t="s">
        <v>134</v>
      </c>
      <c r="F121" s="240"/>
      <c r="G121" s="240"/>
      <c r="H121" s="240"/>
      <c r="L121" s="32"/>
    </row>
    <row r="122" spans="2:12" s="1" customFormat="1" ht="12" customHeight="1">
      <c r="B122" s="32"/>
      <c r="C122" s="27" t="s">
        <v>135</v>
      </c>
      <c r="L122" s="32"/>
    </row>
    <row r="123" spans="2:12" s="1" customFormat="1" ht="16.5" customHeight="1">
      <c r="B123" s="32"/>
      <c r="E123" s="236" t="str">
        <f>E11</f>
        <v>Vrty TČ SO02 - Vrty TČ vč. dopojení</v>
      </c>
      <c r="F123" s="240"/>
      <c r="G123" s="240"/>
      <c r="H123" s="240"/>
      <c r="L123" s="32"/>
    </row>
    <row r="124" spans="2:12" s="1" customFormat="1" ht="7" customHeight="1">
      <c r="B124" s="32"/>
      <c r="L124" s="32"/>
    </row>
    <row r="125" spans="2:12" s="1" customFormat="1" ht="12" customHeight="1">
      <c r="B125" s="32"/>
      <c r="C125" s="27" t="s">
        <v>20</v>
      </c>
      <c r="F125" s="25" t="str">
        <f>F14</f>
        <v xml:space="preserve"> </v>
      </c>
      <c r="I125" s="27" t="s">
        <v>22</v>
      </c>
      <c r="J125" s="51" t="str">
        <f>IF(J14="","",J14)</f>
        <v>1. 11. 2024</v>
      </c>
      <c r="L125" s="32"/>
    </row>
    <row r="126" spans="2:12" s="1" customFormat="1" ht="7" customHeight="1">
      <c r="B126" s="32"/>
      <c r="L126" s="32"/>
    </row>
    <row r="127" spans="2:12" s="1" customFormat="1" ht="15.25" customHeight="1">
      <c r="B127" s="32"/>
      <c r="C127" s="27" t="s">
        <v>24</v>
      </c>
      <c r="F127" s="25" t="str">
        <f>E17</f>
        <v xml:space="preserve"> </v>
      </c>
      <c r="I127" s="27" t="s">
        <v>29</v>
      </c>
      <c r="J127" s="30" t="str">
        <f>E23</f>
        <v xml:space="preserve"> </v>
      </c>
      <c r="L127" s="32"/>
    </row>
    <row r="128" spans="2:12" s="1" customFormat="1" ht="15.25" customHeight="1">
      <c r="B128" s="32"/>
      <c r="C128" s="27" t="s">
        <v>27</v>
      </c>
      <c r="F128" s="25" t="str">
        <f>IF(E20="","",E20)</f>
        <v>Vyplň údaj</v>
      </c>
      <c r="I128" s="27" t="s">
        <v>31</v>
      </c>
      <c r="J128" s="30" t="str">
        <f>E26</f>
        <v xml:space="preserve"> </v>
      </c>
      <c r="L128" s="32"/>
    </row>
    <row r="129" spans="2:65" s="1" customFormat="1" ht="10.25" customHeight="1">
      <c r="B129" s="32"/>
      <c r="L129" s="32"/>
    </row>
    <row r="130" spans="2:65" s="10" customFormat="1" ht="29.25" customHeight="1">
      <c r="B130" s="116"/>
      <c r="C130" s="117" t="s">
        <v>185</v>
      </c>
      <c r="D130" s="118" t="s">
        <v>58</v>
      </c>
      <c r="E130" s="118" t="s">
        <v>54</v>
      </c>
      <c r="F130" s="118" t="s">
        <v>55</v>
      </c>
      <c r="G130" s="118" t="s">
        <v>186</v>
      </c>
      <c r="H130" s="118" t="s">
        <v>187</v>
      </c>
      <c r="I130" s="118" t="s">
        <v>188</v>
      </c>
      <c r="J130" s="119" t="s">
        <v>139</v>
      </c>
      <c r="K130" s="120" t="s">
        <v>189</v>
      </c>
      <c r="L130" s="116"/>
      <c r="M130" s="57" t="s">
        <v>1</v>
      </c>
      <c r="N130" s="58" t="s">
        <v>37</v>
      </c>
      <c r="O130" s="58" t="s">
        <v>190</v>
      </c>
      <c r="P130" s="58" t="s">
        <v>191</v>
      </c>
      <c r="Q130" s="58" t="s">
        <v>192</v>
      </c>
      <c r="R130" s="58" t="s">
        <v>193</v>
      </c>
      <c r="S130" s="58" t="s">
        <v>194</v>
      </c>
      <c r="T130" s="59" t="s">
        <v>195</v>
      </c>
    </row>
    <row r="131" spans="2:65" s="1" customFormat="1" ht="23" customHeight="1">
      <c r="B131" s="32"/>
      <c r="C131" s="62" t="s">
        <v>196</v>
      </c>
      <c r="J131" s="121">
        <f>BK131</f>
        <v>0</v>
      </c>
      <c r="L131" s="32"/>
      <c r="M131" s="60"/>
      <c r="N131" s="52"/>
      <c r="O131" s="52"/>
      <c r="P131" s="122">
        <f>P132+P215+P227+P231</f>
        <v>0</v>
      </c>
      <c r="Q131" s="52"/>
      <c r="R131" s="122">
        <f>R132+R215+R227+R231</f>
        <v>20.64196325</v>
      </c>
      <c r="S131" s="52"/>
      <c r="T131" s="123">
        <f>T132+T215+T227+T231</f>
        <v>0</v>
      </c>
      <c r="AT131" s="17" t="s">
        <v>72</v>
      </c>
      <c r="AU131" s="17" t="s">
        <v>141</v>
      </c>
      <c r="BK131" s="124">
        <f>BK132+BK215+BK227+BK231</f>
        <v>0</v>
      </c>
    </row>
    <row r="132" spans="2:65" s="11" customFormat="1" ht="26" customHeight="1">
      <c r="B132" s="125"/>
      <c r="D132" s="126" t="s">
        <v>72</v>
      </c>
      <c r="E132" s="127" t="s">
        <v>197</v>
      </c>
      <c r="F132" s="127" t="s">
        <v>198</v>
      </c>
      <c r="I132" s="128"/>
      <c r="J132" s="129">
        <f>BK132</f>
        <v>0</v>
      </c>
      <c r="L132" s="125"/>
      <c r="M132" s="130"/>
      <c r="P132" s="131">
        <f>P133+P175+P186+P213</f>
        <v>0</v>
      </c>
      <c r="R132" s="131">
        <f>R133+R175+R186+R213</f>
        <v>20.603253250000002</v>
      </c>
      <c r="T132" s="132">
        <f>T133+T175+T186+T213</f>
        <v>0</v>
      </c>
      <c r="AR132" s="126" t="s">
        <v>80</v>
      </c>
      <c r="AT132" s="133" t="s">
        <v>72</v>
      </c>
      <c r="AU132" s="133" t="s">
        <v>73</v>
      </c>
      <c r="AY132" s="126" t="s">
        <v>199</v>
      </c>
      <c r="BK132" s="134">
        <f>BK133+BK175+BK186+BK213</f>
        <v>0</v>
      </c>
    </row>
    <row r="133" spans="2:65" s="11" customFormat="1" ht="23" customHeight="1">
      <c r="B133" s="125"/>
      <c r="D133" s="126" t="s">
        <v>72</v>
      </c>
      <c r="E133" s="135" t="s">
        <v>80</v>
      </c>
      <c r="F133" s="135" t="s">
        <v>200</v>
      </c>
      <c r="I133" s="128"/>
      <c r="J133" s="136">
        <f>BK133</f>
        <v>0</v>
      </c>
      <c r="L133" s="125"/>
      <c r="M133" s="130"/>
      <c r="P133" s="131">
        <f>SUM(P134:P174)</f>
        <v>0</v>
      </c>
      <c r="R133" s="131">
        <f>SUM(R134:R174)</f>
        <v>17.815887249999999</v>
      </c>
      <c r="T133" s="132">
        <f>SUM(T134:T174)</f>
        <v>0</v>
      </c>
      <c r="AR133" s="126" t="s">
        <v>80</v>
      </c>
      <c r="AT133" s="133" t="s">
        <v>72</v>
      </c>
      <c r="AU133" s="133" t="s">
        <v>80</v>
      </c>
      <c r="AY133" s="126" t="s">
        <v>199</v>
      </c>
      <c r="BK133" s="134">
        <f>SUM(BK134:BK174)</f>
        <v>0</v>
      </c>
    </row>
    <row r="134" spans="2:65" s="1" customFormat="1" ht="33" customHeight="1">
      <c r="B134" s="32"/>
      <c r="C134" s="137" t="s">
        <v>80</v>
      </c>
      <c r="D134" s="137" t="s">
        <v>201</v>
      </c>
      <c r="E134" s="138" t="s">
        <v>2962</v>
      </c>
      <c r="F134" s="139" t="s">
        <v>2963</v>
      </c>
      <c r="G134" s="140" t="s">
        <v>213</v>
      </c>
      <c r="H134" s="141">
        <v>35.200000000000003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39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205</v>
      </c>
      <c r="AT134" s="149" t="s">
        <v>201</v>
      </c>
      <c r="AU134" s="149" t="s">
        <v>86</v>
      </c>
      <c r="AY134" s="17" t="s">
        <v>199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86</v>
      </c>
      <c r="BK134" s="150">
        <f>ROUND(I134*H134,2)</f>
        <v>0</v>
      </c>
      <c r="BL134" s="17" t="s">
        <v>205</v>
      </c>
      <c r="BM134" s="149" t="s">
        <v>4165</v>
      </c>
    </row>
    <row r="135" spans="2:65" s="12" customFormat="1" ht="12">
      <c r="B135" s="151"/>
      <c r="D135" s="152" t="s">
        <v>207</v>
      </c>
      <c r="E135" s="153" t="s">
        <v>1</v>
      </c>
      <c r="F135" s="154" t="s">
        <v>4166</v>
      </c>
      <c r="H135" s="155">
        <v>35.200000000000003</v>
      </c>
      <c r="I135" s="156"/>
      <c r="L135" s="151"/>
      <c r="M135" s="157"/>
      <c r="T135" s="158"/>
      <c r="AT135" s="153" t="s">
        <v>207</v>
      </c>
      <c r="AU135" s="153" t="s">
        <v>86</v>
      </c>
      <c r="AV135" s="12" t="s">
        <v>86</v>
      </c>
      <c r="AW135" s="12" t="s">
        <v>30</v>
      </c>
      <c r="AX135" s="12" t="s">
        <v>73</v>
      </c>
      <c r="AY135" s="153" t="s">
        <v>199</v>
      </c>
    </row>
    <row r="136" spans="2:65" s="13" customFormat="1" ht="12">
      <c r="B136" s="159"/>
      <c r="D136" s="152" t="s">
        <v>207</v>
      </c>
      <c r="E136" s="160" t="s">
        <v>1</v>
      </c>
      <c r="F136" s="161" t="s">
        <v>209</v>
      </c>
      <c r="H136" s="162">
        <v>35.200000000000003</v>
      </c>
      <c r="I136" s="163"/>
      <c r="L136" s="159"/>
      <c r="M136" s="164"/>
      <c r="T136" s="165"/>
      <c r="AT136" s="160" t="s">
        <v>207</v>
      </c>
      <c r="AU136" s="160" t="s">
        <v>86</v>
      </c>
      <c r="AV136" s="13" t="s">
        <v>205</v>
      </c>
      <c r="AW136" s="13" t="s">
        <v>30</v>
      </c>
      <c r="AX136" s="13" t="s">
        <v>80</v>
      </c>
      <c r="AY136" s="160" t="s">
        <v>199</v>
      </c>
    </row>
    <row r="137" spans="2:65" s="1" customFormat="1" ht="24.25" customHeight="1">
      <c r="B137" s="32"/>
      <c r="C137" s="137" t="s">
        <v>86</v>
      </c>
      <c r="D137" s="137" t="s">
        <v>201</v>
      </c>
      <c r="E137" s="138" t="s">
        <v>2966</v>
      </c>
      <c r="F137" s="139" t="s">
        <v>2967</v>
      </c>
      <c r="G137" s="140" t="s">
        <v>213</v>
      </c>
      <c r="H137" s="141">
        <v>2.4750000000000001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39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205</v>
      </c>
      <c r="AT137" s="149" t="s">
        <v>201</v>
      </c>
      <c r="AU137" s="149" t="s">
        <v>86</v>
      </c>
      <c r="AY137" s="17" t="s">
        <v>199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86</v>
      </c>
      <c r="BK137" s="150">
        <f>ROUND(I137*H137,2)</f>
        <v>0</v>
      </c>
      <c r="BL137" s="17" t="s">
        <v>205</v>
      </c>
      <c r="BM137" s="149" t="s">
        <v>4167</v>
      </c>
    </row>
    <row r="138" spans="2:65" s="12" customFormat="1" ht="12">
      <c r="B138" s="151"/>
      <c r="D138" s="152" t="s">
        <v>207</v>
      </c>
      <c r="E138" s="153" t="s">
        <v>1</v>
      </c>
      <c r="F138" s="154" t="s">
        <v>3238</v>
      </c>
      <c r="H138" s="155">
        <v>2.4750000000000001</v>
      </c>
      <c r="I138" s="156"/>
      <c r="L138" s="151"/>
      <c r="M138" s="157"/>
      <c r="T138" s="158"/>
      <c r="AT138" s="153" t="s">
        <v>207</v>
      </c>
      <c r="AU138" s="153" t="s">
        <v>86</v>
      </c>
      <c r="AV138" s="12" t="s">
        <v>86</v>
      </c>
      <c r="AW138" s="12" t="s">
        <v>30</v>
      </c>
      <c r="AX138" s="12" t="s">
        <v>73</v>
      </c>
      <c r="AY138" s="153" t="s">
        <v>199</v>
      </c>
    </row>
    <row r="139" spans="2:65" s="13" customFormat="1" ht="12">
      <c r="B139" s="159"/>
      <c r="D139" s="152" t="s">
        <v>207</v>
      </c>
      <c r="E139" s="160" t="s">
        <v>1</v>
      </c>
      <c r="F139" s="161" t="s">
        <v>3239</v>
      </c>
      <c r="H139" s="162">
        <v>2.4750000000000001</v>
      </c>
      <c r="I139" s="163"/>
      <c r="L139" s="159"/>
      <c r="M139" s="164"/>
      <c r="T139" s="165"/>
      <c r="AT139" s="160" t="s">
        <v>207</v>
      </c>
      <c r="AU139" s="160" t="s">
        <v>86</v>
      </c>
      <c r="AV139" s="13" t="s">
        <v>205</v>
      </c>
      <c r="AW139" s="13" t="s">
        <v>30</v>
      </c>
      <c r="AX139" s="13" t="s">
        <v>80</v>
      </c>
      <c r="AY139" s="160" t="s">
        <v>199</v>
      </c>
    </row>
    <row r="140" spans="2:65" s="1" customFormat="1" ht="33" customHeight="1">
      <c r="B140" s="32"/>
      <c r="C140" s="137" t="s">
        <v>223</v>
      </c>
      <c r="D140" s="137" t="s">
        <v>201</v>
      </c>
      <c r="E140" s="138" t="s">
        <v>235</v>
      </c>
      <c r="F140" s="139" t="s">
        <v>236</v>
      </c>
      <c r="G140" s="140" t="s">
        <v>213</v>
      </c>
      <c r="H140" s="141">
        <v>10.824999999999999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39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205</v>
      </c>
      <c r="AT140" s="149" t="s">
        <v>201</v>
      </c>
      <c r="AU140" s="149" t="s">
        <v>86</v>
      </c>
      <c r="AY140" s="17" t="s">
        <v>199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86</v>
      </c>
      <c r="BK140" s="150">
        <f>ROUND(I140*H140,2)</f>
        <v>0</v>
      </c>
      <c r="BL140" s="17" t="s">
        <v>205</v>
      </c>
      <c r="BM140" s="149" t="s">
        <v>4168</v>
      </c>
    </row>
    <row r="141" spans="2:65" s="12" customFormat="1" ht="12">
      <c r="B141" s="151"/>
      <c r="D141" s="152" t="s">
        <v>207</v>
      </c>
      <c r="E141" s="153" t="s">
        <v>1</v>
      </c>
      <c r="F141" s="154" t="s">
        <v>4169</v>
      </c>
      <c r="H141" s="155">
        <v>10.824999999999999</v>
      </c>
      <c r="I141" s="156"/>
      <c r="L141" s="151"/>
      <c r="M141" s="157"/>
      <c r="T141" s="158"/>
      <c r="AT141" s="153" t="s">
        <v>207</v>
      </c>
      <c r="AU141" s="153" t="s">
        <v>86</v>
      </c>
      <c r="AV141" s="12" t="s">
        <v>86</v>
      </c>
      <c r="AW141" s="12" t="s">
        <v>30</v>
      </c>
      <c r="AX141" s="12" t="s">
        <v>73</v>
      </c>
      <c r="AY141" s="153" t="s">
        <v>199</v>
      </c>
    </row>
    <row r="142" spans="2:65" s="13" customFormat="1" ht="12">
      <c r="B142" s="159"/>
      <c r="D142" s="152" t="s">
        <v>207</v>
      </c>
      <c r="E142" s="160" t="s">
        <v>1</v>
      </c>
      <c r="F142" s="161" t="s">
        <v>2978</v>
      </c>
      <c r="H142" s="162">
        <v>10.824999999999999</v>
      </c>
      <c r="I142" s="163"/>
      <c r="L142" s="159"/>
      <c r="M142" s="164"/>
      <c r="T142" s="165"/>
      <c r="AT142" s="160" t="s">
        <v>207</v>
      </c>
      <c r="AU142" s="160" t="s">
        <v>86</v>
      </c>
      <c r="AV142" s="13" t="s">
        <v>205</v>
      </c>
      <c r="AW142" s="13" t="s">
        <v>30</v>
      </c>
      <c r="AX142" s="13" t="s">
        <v>80</v>
      </c>
      <c r="AY142" s="160" t="s">
        <v>199</v>
      </c>
    </row>
    <row r="143" spans="2:65" s="1" customFormat="1" ht="38" customHeight="1">
      <c r="B143" s="32"/>
      <c r="C143" s="137" t="s">
        <v>205</v>
      </c>
      <c r="D143" s="137" t="s">
        <v>201</v>
      </c>
      <c r="E143" s="138" t="s">
        <v>240</v>
      </c>
      <c r="F143" s="139" t="s">
        <v>241</v>
      </c>
      <c r="G143" s="140" t="s">
        <v>213</v>
      </c>
      <c r="H143" s="141">
        <v>162.375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39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205</v>
      </c>
      <c r="AT143" s="149" t="s">
        <v>201</v>
      </c>
      <c r="AU143" s="149" t="s">
        <v>86</v>
      </c>
      <c r="AY143" s="17" t="s">
        <v>199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86</v>
      </c>
      <c r="BK143" s="150">
        <f>ROUND(I143*H143,2)</f>
        <v>0</v>
      </c>
      <c r="BL143" s="17" t="s">
        <v>205</v>
      </c>
      <c r="BM143" s="149" t="s">
        <v>4170</v>
      </c>
    </row>
    <row r="144" spans="2:65" s="12" customFormat="1" ht="12">
      <c r="B144" s="151"/>
      <c r="D144" s="152" t="s">
        <v>207</v>
      </c>
      <c r="E144" s="153" t="s">
        <v>1</v>
      </c>
      <c r="F144" s="154" t="s">
        <v>4171</v>
      </c>
      <c r="H144" s="155">
        <v>162.375</v>
      </c>
      <c r="I144" s="156"/>
      <c r="L144" s="151"/>
      <c r="M144" s="157"/>
      <c r="T144" s="158"/>
      <c r="AT144" s="153" t="s">
        <v>207</v>
      </c>
      <c r="AU144" s="153" t="s">
        <v>86</v>
      </c>
      <c r="AV144" s="12" t="s">
        <v>86</v>
      </c>
      <c r="AW144" s="12" t="s">
        <v>30</v>
      </c>
      <c r="AX144" s="12" t="s">
        <v>73</v>
      </c>
      <c r="AY144" s="153" t="s">
        <v>199</v>
      </c>
    </row>
    <row r="145" spans="2:65" s="13" customFormat="1" ht="12">
      <c r="B145" s="159"/>
      <c r="D145" s="152" t="s">
        <v>207</v>
      </c>
      <c r="E145" s="160" t="s">
        <v>1</v>
      </c>
      <c r="F145" s="161" t="s">
        <v>209</v>
      </c>
      <c r="H145" s="162">
        <v>162.375</v>
      </c>
      <c r="I145" s="163"/>
      <c r="L145" s="159"/>
      <c r="M145" s="164"/>
      <c r="T145" s="165"/>
      <c r="AT145" s="160" t="s">
        <v>207</v>
      </c>
      <c r="AU145" s="160" t="s">
        <v>86</v>
      </c>
      <c r="AV145" s="13" t="s">
        <v>205</v>
      </c>
      <c r="AW145" s="13" t="s">
        <v>30</v>
      </c>
      <c r="AX145" s="13" t="s">
        <v>80</v>
      </c>
      <c r="AY145" s="160" t="s">
        <v>199</v>
      </c>
    </row>
    <row r="146" spans="2:65" s="1" customFormat="1" ht="33" customHeight="1">
      <c r="B146" s="32"/>
      <c r="C146" s="137" t="s">
        <v>234</v>
      </c>
      <c r="D146" s="137" t="s">
        <v>201</v>
      </c>
      <c r="E146" s="138" t="s">
        <v>245</v>
      </c>
      <c r="F146" s="139" t="s">
        <v>246</v>
      </c>
      <c r="G146" s="140" t="s">
        <v>247</v>
      </c>
      <c r="H146" s="141">
        <v>19.484999999999999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39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205</v>
      </c>
      <c r="AT146" s="149" t="s">
        <v>201</v>
      </c>
      <c r="AU146" s="149" t="s">
        <v>86</v>
      </c>
      <c r="AY146" s="17" t="s">
        <v>199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86</v>
      </c>
      <c r="BK146" s="150">
        <f>ROUND(I146*H146,2)</f>
        <v>0</v>
      </c>
      <c r="BL146" s="17" t="s">
        <v>205</v>
      </c>
      <c r="BM146" s="149" t="s">
        <v>4172</v>
      </c>
    </row>
    <row r="147" spans="2:65" s="12" customFormat="1" ht="12">
      <c r="B147" s="151"/>
      <c r="D147" s="152" t="s">
        <v>207</v>
      </c>
      <c r="E147" s="153" t="s">
        <v>1</v>
      </c>
      <c r="F147" s="154" t="s">
        <v>4173</v>
      </c>
      <c r="H147" s="155">
        <v>19.484999999999999</v>
      </c>
      <c r="I147" s="156"/>
      <c r="L147" s="151"/>
      <c r="M147" s="157"/>
      <c r="T147" s="158"/>
      <c r="AT147" s="153" t="s">
        <v>207</v>
      </c>
      <c r="AU147" s="153" t="s">
        <v>86</v>
      </c>
      <c r="AV147" s="12" t="s">
        <v>86</v>
      </c>
      <c r="AW147" s="12" t="s">
        <v>30</v>
      </c>
      <c r="AX147" s="12" t="s">
        <v>73</v>
      </c>
      <c r="AY147" s="153" t="s">
        <v>199</v>
      </c>
    </row>
    <row r="148" spans="2:65" s="13" customFormat="1" ht="12">
      <c r="B148" s="159"/>
      <c r="D148" s="152" t="s">
        <v>207</v>
      </c>
      <c r="E148" s="160" t="s">
        <v>1</v>
      </c>
      <c r="F148" s="161" t="s">
        <v>209</v>
      </c>
      <c r="H148" s="162">
        <v>19.484999999999999</v>
      </c>
      <c r="I148" s="163"/>
      <c r="L148" s="159"/>
      <c r="M148" s="164"/>
      <c r="T148" s="165"/>
      <c r="AT148" s="160" t="s">
        <v>207</v>
      </c>
      <c r="AU148" s="160" t="s">
        <v>86</v>
      </c>
      <c r="AV148" s="13" t="s">
        <v>205</v>
      </c>
      <c r="AW148" s="13" t="s">
        <v>30</v>
      </c>
      <c r="AX148" s="13" t="s">
        <v>80</v>
      </c>
      <c r="AY148" s="160" t="s">
        <v>199</v>
      </c>
    </row>
    <row r="149" spans="2:65" s="1" customFormat="1" ht="24.25" customHeight="1">
      <c r="B149" s="32"/>
      <c r="C149" s="137" t="s">
        <v>239</v>
      </c>
      <c r="D149" s="137" t="s">
        <v>201</v>
      </c>
      <c r="E149" s="138" t="s">
        <v>251</v>
      </c>
      <c r="F149" s="139" t="s">
        <v>252</v>
      </c>
      <c r="G149" s="140" t="s">
        <v>213</v>
      </c>
      <c r="H149" s="141">
        <v>26.85</v>
      </c>
      <c r="I149" s="142"/>
      <c r="J149" s="143">
        <f>ROUND(I149*H149,2)</f>
        <v>0</v>
      </c>
      <c r="K149" s="144"/>
      <c r="L149" s="32"/>
      <c r="M149" s="145" t="s">
        <v>1</v>
      </c>
      <c r="N149" s="146" t="s">
        <v>39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205</v>
      </c>
      <c r="AT149" s="149" t="s">
        <v>201</v>
      </c>
      <c r="AU149" s="149" t="s">
        <v>86</v>
      </c>
      <c r="AY149" s="17" t="s">
        <v>199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86</v>
      </c>
      <c r="BK149" s="150">
        <f>ROUND(I149*H149,2)</f>
        <v>0</v>
      </c>
      <c r="BL149" s="17" t="s">
        <v>205</v>
      </c>
      <c r="BM149" s="149" t="s">
        <v>4174</v>
      </c>
    </row>
    <row r="150" spans="2:65" s="12" customFormat="1" ht="12">
      <c r="B150" s="151"/>
      <c r="D150" s="152" t="s">
        <v>207</v>
      </c>
      <c r="E150" s="153" t="s">
        <v>1</v>
      </c>
      <c r="F150" s="154" t="s">
        <v>4175</v>
      </c>
      <c r="H150" s="155">
        <v>25.6</v>
      </c>
      <c r="I150" s="156"/>
      <c r="L150" s="151"/>
      <c r="M150" s="157"/>
      <c r="T150" s="158"/>
      <c r="AT150" s="153" t="s">
        <v>207</v>
      </c>
      <c r="AU150" s="153" t="s">
        <v>86</v>
      </c>
      <c r="AV150" s="12" t="s">
        <v>86</v>
      </c>
      <c r="AW150" s="12" t="s">
        <v>30</v>
      </c>
      <c r="AX150" s="12" t="s">
        <v>73</v>
      </c>
      <c r="AY150" s="153" t="s">
        <v>199</v>
      </c>
    </row>
    <row r="151" spans="2:65" s="14" customFormat="1" ht="12">
      <c r="B151" s="166"/>
      <c r="D151" s="152" t="s">
        <v>207</v>
      </c>
      <c r="E151" s="167" t="s">
        <v>1</v>
      </c>
      <c r="F151" s="168" t="s">
        <v>3248</v>
      </c>
      <c r="H151" s="169">
        <v>25.6</v>
      </c>
      <c r="I151" s="170"/>
      <c r="L151" s="166"/>
      <c r="M151" s="171"/>
      <c r="T151" s="172"/>
      <c r="AT151" s="167" t="s">
        <v>207</v>
      </c>
      <c r="AU151" s="167" t="s">
        <v>86</v>
      </c>
      <c r="AV151" s="14" t="s">
        <v>223</v>
      </c>
      <c r="AW151" s="14" t="s">
        <v>30</v>
      </c>
      <c r="AX151" s="14" t="s">
        <v>73</v>
      </c>
      <c r="AY151" s="167" t="s">
        <v>199</v>
      </c>
    </row>
    <row r="152" spans="2:65" s="12" customFormat="1" ht="12">
      <c r="B152" s="151"/>
      <c r="D152" s="152" t="s">
        <v>207</v>
      </c>
      <c r="E152" s="153" t="s">
        <v>1</v>
      </c>
      <c r="F152" s="154" t="s">
        <v>3249</v>
      </c>
      <c r="H152" s="155">
        <v>2.25</v>
      </c>
      <c r="I152" s="156"/>
      <c r="L152" s="151"/>
      <c r="M152" s="157"/>
      <c r="T152" s="158"/>
      <c r="AT152" s="153" t="s">
        <v>207</v>
      </c>
      <c r="AU152" s="153" t="s">
        <v>86</v>
      </c>
      <c r="AV152" s="12" t="s">
        <v>86</v>
      </c>
      <c r="AW152" s="12" t="s">
        <v>30</v>
      </c>
      <c r="AX152" s="12" t="s">
        <v>73</v>
      </c>
      <c r="AY152" s="153" t="s">
        <v>199</v>
      </c>
    </row>
    <row r="153" spans="2:65" s="12" customFormat="1" ht="12">
      <c r="B153" s="151"/>
      <c r="D153" s="152" t="s">
        <v>207</v>
      </c>
      <c r="E153" s="153" t="s">
        <v>1</v>
      </c>
      <c r="F153" s="154" t="s">
        <v>3250</v>
      </c>
      <c r="H153" s="155">
        <v>-1</v>
      </c>
      <c r="I153" s="156"/>
      <c r="L153" s="151"/>
      <c r="M153" s="157"/>
      <c r="T153" s="158"/>
      <c r="AT153" s="153" t="s">
        <v>207</v>
      </c>
      <c r="AU153" s="153" t="s">
        <v>86</v>
      </c>
      <c r="AV153" s="12" t="s">
        <v>86</v>
      </c>
      <c r="AW153" s="12" t="s">
        <v>30</v>
      </c>
      <c r="AX153" s="12" t="s">
        <v>73</v>
      </c>
      <c r="AY153" s="153" t="s">
        <v>199</v>
      </c>
    </row>
    <row r="154" spans="2:65" s="14" customFormat="1" ht="12">
      <c r="B154" s="166"/>
      <c r="D154" s="152" t="s">
        <v>207</v>
      </c>
      <c r="E154" s="167" t="s">
        <v>1</v>
      </c>
      <c r="F154" s="168" t="s">
        <v>3251</v>
      </c>
      <c r="H154" s="169">
        <v>1.25</v>
      </c>
      <c r="I154" s="170"/>
      <c r="L154" s="166"/>
      <c r="M154" s="171"/>
      <c r="T154" s="172"/>
      <c r="AT154" s="167" t="s">
        <v>207</v>
      </c>
      <c r="AU154" s="167" t="s">
        <v>86</v>
      </c>
      <c r="AV154" s="14" t="s">
        <v>223</v>
      </c>
      <c r="AW154" s="14" t="s">
        <v>30</v>
      </c>
      <c r="AX154" s="14" t="s">
        <v>73</v>
      </c>
      <c r="AY154" s="167" t="s">
        <v>199</v>
      </c>
    </row>
    <row r="155" spans="2:65" s="13" customFormat="1" ht="12">
      <c r="B155" s="159"/>
      <c r="D155" s="152" t="s">
        <v>207</v>
      </c>
      <c r="E155" s="160" t="s">
        <v>1</v>
      </c>
      <c r="F155" s="161" t="s">
        <v>209</v>
      </c>
      <c r="H155" s="162">
        <v>26.85</v>
      </c>
      <c r="I155" s="163"/>
      <c r="L155" s="159"/>
      <c r="M155" s="164"/>
      <c r="T155" s="165"/>
      <c r="AT155" s="160" t="s">
        <v>207</v>
      </c>
      <c r="AU155" s="160" t="s">
        <v>86</v>
      </c>
      <c r="AV155" s="13" t="s">
        <v>205</v>
      </c>
      <c r="AW155" s="13" t="s">
        <v>30</v>
      </c>
      <c r="AX155" s="13" t="s">
        <v>80</v>
      </c>
      <c r="AY155" s="160" t="s">
        <v>199</v>
      </c>
    </row>
    <row r="156" spans="2:65" s="1" customFormat="1" ht="24.25" customHeight="1">
      <c r="B156" s="32"/>
      <c r="C156" s="137" t="s">
        <v>244</v>
      </c>
      <c r="D156" s="137" t="s">
        <v>201</v>
      </c>
      <c r="E156" s="138" t="s">
        <v>2989</v>
      </c>
      <c r="F156" s="139" t="s">
        <v>2990</v>
      </c>
      <c r="G156" s="140" t="s">
        <v>213</v>
      </c>
      <c r="H156" s="141">
        <v>6.3</v>
      </c>
      <c r="I156" s="142"/>
      <c r="J156" s="143">
        <f>ROUND(I156*H156,2)</f>
        <v>0</v>
      </c>
      <c r="K156" s="144"/>
      <c r="L156" s="32"/>
      <c r="M156" s="145" t="s">
        <v>1</v>
      </c>
      <c r="N156" s="146" t="s">
        <v>39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205</v>
      </c>
      <c r="AT156" s="149" t="s">
        <v>201</v>
      </c>
      <c r="AU156" s="149" t="s">
        <v>86</v>
      </c>
      <c r="AY156" s="17" t="s">
        <v>199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86</v>
      </c>
      <c r="BK156" s="150">
        <f>ROUND(I156*H156,2)</f>
        <v>0</v>
      </c>
      <c r="BL156" s="17" t="s">
        <v>205</v>
      </c>
      <c r="BM156" s="149" t="s">
        <v>4176</v>
      </c>
    </row>
    <row r="157" spans="2:65" s="12" customFormat="1" ht="12">
      <c r="B157" s="151"/>
      <c r="D157" s="152" t="s">
        <v>207</v>
      </c>
      <c r="E157" s="153" t="s">
        <v>1</v>
      </c>
      <c r="F157" s="154" t="s">
        <v>4177</v>
      </c>
      <c r="H157" s="155">
        <v>6.4</v>
      </c>
      <c r="I157" s="156"/>
      <c r="L157" s="151"/>
      <c r="M157" s="157"/>
      <c r="T157" s="158"/>
      <c r="AT157" s="153" t="s">
        <v>207</v>
      </c>
      <c r="AU157" s="153" t="s">
        <v>86</v>
      </c>
      <c r="AV157" s="12" t="s">
        <v>86</v>
      </c>
      <c r="AW157" s="12" t="s">
        <v>30</v>
      </c>
      <c r="AX157" s="12" t="s">
        <v>73</v>
      </c>
      <c r="AY157" s="153" t="s">
        <v>199</v>
      </c>
    </row>
    <row r="158" spans="2:65" s="12" customFormat="1" ht="12">
      <c r="B158" s="151"/>
      <c r="D158" s="152" t="s">
        <v>207</v>
      </c>
      <c r="E158" s="153" t="s">
        <v>1</v>
      </c>
      <c r="F158" s="154" t="s">
        <v>4178</v>
      </c>
      <c r="H158" s="155">
        <v>-0.1</v>
      </c>
      <c r="I158" s="156"/>
      <c r="L158" s="151"/>
      <c r="M158" s="157"/>
      <c r="T158" s="158"/>
      <c r="AT158" s="153" t="s">
        <v>207</v>
      </c>
      <c r="AU158" s="153" t="s">
        <v>86</v>
      </c>
      <c r="AV158" s="12" t="s">
        <v>86</v>
      </c>
      <c r="AW158" s="12" t="s">
        <v>30</v>
      </c>
      <c r="AX158" s="12" t="s">
        <v>73</v>
      </c>
      <c r="AY158" s="153" t="s">
        <v>199</v>
      </c>
    </row>
    <row r="159" spans="2:65" s="13" customFormat="1" ht="12">
      <c r="B159" s="159"/>
      <c r="D159" s="152" t="s">
        <v>207</v>
      </c>
      <c r="E159" s="160" t="s">
        <v>1</v>
      </c>
      <c r="F159" s="161" t="s">
        <v>209</v>
      </c>
      <c r="H159" s="162">
        <v>6.3000000000000007</v>
      </c>
      <c r="I159" s="163"/>
      <c r="L159" s="159"/>
      <c r="M159" s="164"/>
      <c r="T159" s="165"/>
      <c r="AT159" s="160" t="s">
        <v>207</v>
      </c>
      <c r="AU159" s="160" t="s">
        <v>86</v>
      </c>
      <c r="AV159" s="13" t="s">
        <v>205</v>
      </c>
      <c r="AW159" s="13" t="s">
        <v>30</v>
      </c>
      <c r="AX159" s="13" t="s">
        <v>80</v>
      </c>
      <c r="AY159" s="160" t="s">
        <v>199</v>
      </c>
    </row>
    <row r="160" spans="2:65" s="1" customFormat="1" ht="16.5" customHeight="1">
      <c r="B160" s="32"/>
      <c r="C160" s="173" t="s">
        <v>250</v>
      </c>
      <c r="D160" s="173" t="s">
        <v>288</v>
      </c>
      <c r="E160" s="174" t="s">
        <v>2993</v>
      </c>
      <c r="F160" s="175" t="s">
        <v>2994</v>
      </c>
      <c r="G160" s="176" t="s">
        <v>247</v>
      </c>
      <c r="H160" s="177">
        <v>11.34</v>
      </c>
      <c r="I160" s="178"/>
      <c r="J160" s="179">
        <f>ROUND(I160*H160,2)</f>
        <v>0</v>
      </c>
      <c r="K160" s="180"/>
      <c r="L160" s="181"/>
      <c r="M160" s="182" t="s">
        <v>1</v>
      </c>
      <c r="N160" s="183" t="s">
        <v>39</v>
      </c>
      <c r="P160" s="147">
        <f>O160*H160</f>
        <v>0</v>
      </c>
      <c r="Q160" s="147">
        <v>1</v>
      </c>
      <c r="R160" s="147">
        <f>Q160*H160</f>
        <v>11.34</v>
      </c>
      <c r="S160" s="147">
        <v>0</v>
      </c>
      <c r="T160" s="148">
        <f>S160*H160</f>
        <v>0</v>
      </c>
      <c r="AR160" s="149" t="s">
        <v>250</v>
      </c>
      <c r="AT160" s="149" t="s">
        <v>288</v>
      </c>
      <c r="AU160" s="149" t="s">
        <v>86</v>
      </c>
      <c r="AY160" s="17" t="s">
        <v>199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86</v>
      </c>
      <c r="BK160" s="150">
        <f>ROUND(I160*H160,2)</f>
        <v>0</v>
      </c>
      <c r="BL160" s="17" t="s">
        <v>205</v>
      </c>
      <c r="BM160" s="149" t="s">
        <v>4179</v>
      </c>
    </row>
    <row r="161" spans="2:65" s="12" customFormat="1" ht="12">
      <c r="B161" s="151"/>
      <c r="D161" s="152" t="s">
        <v>207</v>
      </c>
      <c r="E161" s="153" t="s">
        <v>1</v>
      </c>
      <c r="F161" s="154" t="s">
        <v>4180</v>
      </c>
      <c r="H161" s="155">
        <v>11.34</v>
      </c>
      <c r="I161" s="156"/>
      <c r="L161" s="151"/>
      <c r="M161" s="157"/>
      <c r="T161" s="158"/>
      <c r="AT161" s="153" t="s">
        <v>207</v>
      </c>
      <c r="AU161" s="153" t="s">
        <v>86</v>
      </c>
      <c r="AV161" s="12" t="s">
        <v>86</v>
      </c>
      <c r="AW161" s="12" t="s">
        <v>30</v>
      </c>
      <c r="AX161" s="12" t="s">
        <v>73</v>
      </c>
      <c r="AY161" s="153" t="s">
        <v>199</v>
      </c>
    </row>
    <row r="162" spans="2:65" s="13" customFormat="1" ht="12">
      <c r="B162" s="159"/>
      <c r="D162" s="152" t="s">
        <v>207</v>
      </c>
      <c r="E162" s="160" t="s">
        <v>1</v>
      </c>
      <c r="F162" s="161" t="s">
        <v>209</v>
      </c>
      <c r="H162" s="162">
        <v>11.34</v>
      </c>
      <c r="I162" s="163"/>
      <c r="L162" s="159"/>
      <c r="M162" s="164"/>
      <c r="T162" s="165"/>
      <c r="AT162" s="160" t="s">
        <v>207</v>
      </c>
      <c r="AU162" s="160" t="s">
        <v>86</v>
      </c>
      <c r="AV162" s="13" t="s">
        <v>205</v>
      </c>
      <c r="AW162" s="13" t="s">
        <v>30</v>
      </c>
      <c r="AX162" s="13" t="s">
        <v>80</v>
      </c>
      <c r="AY162" s="160" t="s">
        <v>199</v>
      </c>
    </row>
    <row r="163" spans="2:65" s="1" customFormat="1" ht="24.25" customHeight="1">
      <c r="B163" s="32"/>
      <c r="C163" s="137" t="s">
        <v>255</v>
      </c>
      <c r="D163" s="137" t="s">
        <v>201</v>
      </c>
      <c r="E163" s="138" t="s">
        <v>2996</v>
      </c>
      <c r="F163" s="139" t="s">
        <v>2997</v>
      </c>
      <c r="G163" s="140" t="s">
        <v>213</v>
      </c>
      <c r="H163" s="141">
        <v>3.4249999999999998</v>
      </c>
      <c r="I163" s="142"/>
      <c r="J163" s="143">
        <f>ROUND(I163*H163,2)</f>
        <v>0</v>
      </c>
      <c r="K163" s="144"/>
      <c r="L163" s="32"/>
      <c r="M163" s="145" t="s">
        <v>1</v>
      </c>
      <c r="N163" s="146" t="s">
        <v>39</v>
      </c>
      <c r="P163" s="147">
        <f>O163*H163</f>
        <v>0</v>
      </c>
      <c r="Q163" s="147">
        <v>1.8907700000000001</v>
      </c>
      <c r="R163" s="147">
        <f>Q163*H163</f>
        <v>6.4758872499999995</v>
      </c>
      <c r="S163" s="147">
        <v>0</v>
      </c>
      <c r="T163" s="148">
        <f>S163*H163</f>
        <v>0</v>
      </c>
      <c r="AR163" s="149" t="s">
        <v>205</v>
      </c>
      <c r="AT163" s="149" t="s">
        <v>201</v>
      </c>
      <c r="AU163" s="149" t="s">
        <v>86</v>
      </c>
      <c r="AY163" s="17" t="s">
        <v>199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86</v>
      </c>
      <c r="BK163" s="150">
        <f>ROUND(I163*H163,2)</f>
        <v>0</v>
      </c>
      <c r="BL163" s="17" t="s">
        <v>205</v>
      </c>
      <c r="BM163" s="149" t="s">
        <v>4181</v>
      </c>
    </row>
    <row r="164" spans="2:65" s="12" customFormat="1" ht="12">
      <c r="B164" s="151"/>
      <c r="D164" s="152" t="s">
        <v>207</v>
      </c>
      <c r="E164" s="153" t="s">
        <v>1</v>
      </c>
      <c r="F164" s="154" t="s">
        <v>4182</v>
      </c>
      <c r="H164" s="155">
        <v>3.2</v>
      </c>
      <c r="I164" s="156"/>
      <c r="L164" s="151"/>
      <c r="M164" s="157"/>
      <c r="T164" s="158"/>
      <c r="AT164" s="153" t="s">
        <v>207</v>
      </c>
      <c r="AU164" s="153" t="s">
        <v>86</v>
      </c>
      <c r="AV164" s="12" t="s">
        <v>86</v>
      </c>
      <c r="AW164" s="12" t="s">
        <v>30</v>
      </c>
      <c r="AX164" s="12" t="s">
        <v>73</v>
      </c>
      <c r="AY164" s="153" t="s">
        <v>199</v>
      </c>
    </row>
    <row r="165" spans="2:65" s="14" customFormat="1" ht="12">
      <c r="B165" s="166"/>
      <c r="D165" s="152" t="s">
        <v>207</v>
      </c>
      <c r="E165" s="167" t="s">
        <v>1</v>
      </c>
      <c r="F165" s="168" t="s">
        <v>3248</v>
      </c>
      <c r="H165" s="169">
        <v>3.2</v>
      </c>
      <c r="I165" s="170"/>
      <c r="L165" s="166"/>
      <c r="M165" s="171"/>
      <c r="T165" s="172"/>
      <c r="AT165" s="167" t="s">
        <v>207</v>
      </c>
      <c r="AU165" s="167" t="s">
        <v>86</v>
      </c>
      <c r="AV165" s="14" t="s">
        <v>223</v>
      </c>
      <c r="AW165" s="14" t="s">
        <v>30</v>
      </c>
      <c r="AX165" s="14" t="s">
        <v>73</v>
      </c>
      <c r="AY165" s="167" t="s">
        <v>199</v>
      </c>
    </row>
    <row r="166" spans="2:65" s="12" customFormat="1" ht="12">
      <c r="B166" s="151"/>
      <c r="D166" s="152" t="s">
        <v>207</v>
      </c>
      <c r="E166" s="153" t="s">
        <v>1</v>
      </c>
      <c r="F166" s="154" t="s">
        <v>3259</v>
      </c>
      <c r="H166" s="155">
        <v>0.22500000000000001</v>
      </c>
      <c r="I166" s="156"/>
      <c r="L166" s="151"/>
      <c r="M166" s="157"/>
      <c r="T166" s="158"/>
      <c r="AT166" s="153" t="s">
        <v>207</v>
      </c>
      <c r="AU166" s="153" t="s">
        <v>86</v>
      </c>
      <c r="AV166" s="12" t="s">
        <v>86</v>
      </c>
      <c r="AW166" s="12" t="s">
        <v>30</v>
      </c>
      <c r="AX166" s="12" t="s">
        <v>73</v>
      </c>
      <c r="AY166" s="153" t="s">
        <v>199</v>
      </c>
    </row>
    <row r="167" spans="2:65" s="14" customFormat="1" ht="12">
      <c r="B167" s="166"/>
      <c r="D167" s="152" t="s">
        <v>207</v>
      </c>
      <c r="E167" s="167" t="s">
        <v>1</v>
      </c>
      <c r="F167" s="168" t="s">
        <v>3251</v>
      </c>
      <c r="H167" s="169">
        <v>0.22500000000000001</v>
      </c>
      <c r="I167" s="170"/>
      <c r="L167" s="166"/>
      <c r="M167" s="171"/>
      <c r="T167" s="172"/>
      <c r="AT167" s="167" t="s">
        <v>207</v>
      </c>
      <c r="AU167" s="167" t="s">
        <v>86</v>
      </c>
      <c r="AV167" s="14" t="s">
        <v>223</v>
      </c>
      <c r="AW167" s="14" t="s">
        <v>30</v>
      </c>
      <c r="AX167" s="14" t="s">
        <v>73</v>
      </c>
      <c r="AY167" s="167" t="s">
        <v>199</v>
      </c>
    </row>
    <row r="168" spans="2:65" s="13" customFormat="1" ht="12">
      <c r="B168" s="159"/>
      <c r="D168" s="152" t="s">
        <v>207</v>
      </c>
      <c r="E168" s="160" t="s">
        <v>1</v>
      </c>
      <c r="F168" s="161" t="s">
        <v>209</v>
      </c>
      <c r="H168" s="162">
        <v>3.4250000000000003</v>
      </c>
      <c r="I168" s="163"/>
      <c r="L168" s="159"/>
      <c r="M168" s="164"/>
      <c r="T168" s="165"/>
      <c r="AT168" s="160" t="s">
        <v>207</v>
      </c>
      <c r="AU168" s="160" t="s">
        <v>86</v>
      </c>
      <c r="AV168" s="13" t="s">
        <v>205</v>
      </c>
      <c r="AW168" s="13" t="s">
        <v>30</v>
      </c>
      <c r="AX168" s="13" t="s">
        <v>80</v>
      </c>
      <c r="AY168" s="160" t="s">
        <v>199</v>
      </c>
    </row>
    <row r="169" spans="2:65" s="1" customFormat="1" ht="16.5" customHeight="1">
      <c r="B169" s="32"/>
      <c r="C169" s="137" t="s">
        <v>261</v>
      </c>
      <c r="D169" s="137" t="s">
        <v>201</v>
      </c>
      <c r="E169" s="138" t="s">
        <v>3001</v>
      </c>
      <c r="F169" s="139" t="s">
        <v>3002</v>
      </c>
      <c r="G169" s="140" t="s">
        <v>204</v>
      </c>
      <c r="H169" s="141">
        <v>34.25</v>
      </c>
      <c r="I169" s="142"/>
      <c r="J169" s="143">
        <f>ROUND(I169*H169,2)</f>
        <v>0</v>
      </c>
      <c r="K169" s="144"/>
      <c r="L169" s="32"/>
      <c r="M169" s="145" t="s">
        <v>1</v>
      </c>
      <c r="N169" s="146" t="s">
        <v>39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205</v>
      </c>
      <c r="AT169" s="149" t="s">
        <v>201</v>
      </c>
      <c r="AU169" s="149" t="s">
        <v>86</v>
      </c>
      <c r="AY169" s="17" t="s">
        <v>199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86</v>
      </c>
      <c r="BK169" s="150">
        <f>ROUND(I169*H169,2)</f>
        <v>0</v>
      </c>
      <c r="BL169" s="17" t="s">
        <v>205</v>
      </c>
      <c r="BM169" s="149" t="s">
        <v>4183</v>
      </c>
    </row>
    <row r="170" spans="2:65" s="12" customFormat="1" ht="12">
      <c r="B170" s="151"/>
      <c r="D170" s="152" t="s">
        <v>207</v>
      </c>
      <c r="E170" s="153" t="s">
        <v>1</v>
      </c>
      <c r="F170" s="154" t="s">
        <v>4184</v>
      </c>
      <c r="H170" s="155">
        <v>32</v>
      </c>
      <c r="I170" s="156"/>
      <c r="L170" s="151"/>
      <c r="M170" s="157"/>
      <c r="T170" s="158"/>
      <c r="AT170" s="153" t="s">
        <v>207</v>
      </c>
      <c r="AU170" s="153" t="s">
        <v>86</v>
      </c>
      <c r="AV170" s="12" t="s">
        <v>86</v>
      </c>
      <c r="AW170" s="12" t="s">
        <v>30</v>
      </c>
      <c r="AX170" s="12" t="s">
        <v>73</v>
      </c>
      <c r="AY170" s="153" t="s">
        <v>199</v>
      </c>
    </row>
    <row r="171" spans="2:65" s="14" customFormat="1" ht="12">
      <c r="B171" s="166"/>
      <c r="D171" s="152" t="s">
        <v>207</v>
      </c>
      <c r="E171" s="167" t="s">
        <v>1</v>
      </c>
      <c r="F171" s="168" t="s">
        <v>3248</v>
      </c>
      <c r="H171" s="169">
        <v>32</v>
      </c>
      <c r="I171" s="170"/>
      <c r="L171" s="166"/>
      <c r="M171" s="171"/>
      <c r="T171" s="172"/>
      <c r="AT171" s="167" t="s">
        <v>207</v>
      </c>
      <c r="AU171" s="167" t="s">
        <v>86</v>
      </c>
      <c r="AV171" s="14" t="s">
        <v>223</v>
      </c>
      <c r="AW171" s="14" t="s">
        <v>30</v>
      </c>
      <c r="AX171" s="14" t="s">
        <v>73</v>
      </c>
      <c r="AY171" s="167" t="s">
        <v>199</v>
      </c>
    </row>
    <row r="172" spans="2:65" s="12" customFormat="1" ht="12">
      <c r="B172" s="151"/>
      <c r="D172" s="152" t="s">
        <v>207</v>
      </c>
      <c r="E172" s="153" t="s">
        <v>1</v>
      </c>
      <c r="F172" s="154" t="s">
        <v>3262</v>
      </c>
      <c r="H172" s="155">
        <v>2.25</v>
      </c>
      <c r="I172" s="156"/>
      <c r="L172" s="151"/>
      <c r="M172" s="157"/>
      <c r="T172" s="158"/>
      <c r="AT172" s="153" t="s">
        <v>207</v>
      </c>
      <c r="AU172" s="153" t="s">
        <v>86</v>
      </c>
      <c r="AV172" s="12" t="s">
        <v>86</v>
      </c>
      <c r="AW172" s="12" t="s">
        <v>30</v>
      </c>
      <c r="AX172" s="12" t="s">
        <v>73</v>
      </c>
      <c r="AY172" s="153" t="s">
        <v>199</v>
      </c>
    </row>
    <row r="173" spans="2:65" s="14" customFormat="1" ht="12">
      <c r="B173" s="166"/>
      <c r="D173" s="152" t="s">
        <v>207</v>
      </c>
      <c r="E173" s="167" t="s">
        <v>1</v>
      </c>
      <c r="F173" s="168" t="s">
        <v>3251</v>
      </c>
      <c r="H173" s="169">
        <v>2.25</v>
      </c>
      <c r="I173" s="170"/>
      <c r="L173" s="166"/>
      <c r="M173" s="171"/>
      <c r="T173" s="172"/>
      <c r="AT173" s="167" t="s">
        <v>207</v>
      </c>
      <c r="AU173" s="167" t="s">
        <v>86</v>
      </c>
      <c r="AV173" s="14" t="s">
        <v>223</v>
      </c>
      <c r="AW173" s="14" t="s">
        <v>30</v>
      </c>
      <c r="AX173" s="14" t="s">
        <v>73</v>
      </c>
      <c r="AY173" s="167" t="s">
        <v>199</v>
      </c>
    </row>
    <row r="174" spans="2:65" s="13" customFormat="1" ht="12">
      <c r="B174" s="159"/>
      <c r="D174" s="152" t="s">
        <v>207</v>
      </c>
      <c r="E174" s="160" t="s">
        <v>1</v>
      </c>
      <c r="F174" s="161" t="s">
        <v>209</v>
      </c>
      <c r="H174" s="162">
        <v>34.25</v>
      </c>
      <c r="I174" s="163"/>
      <c r="L174" s="159"/>
      <c r="M174" s="164"/>
      <c r="T174" s="165"/>
      <c r="AT174" s="160" t="s">
        <v>207</v>
      </c>
      <c r="AU174" s="160" t="s">
        <v>86</v>
      </c>
      <c r="AV174" s="13" t="s">
        <v>205</v>
      </c>
      <c r="AW174" s="13" t="s">
        <v>30</v>
      </c>
      <c r="AX174" s="13" t="s">
        <v>80</v>
      </c>
      <c r="AY174" s="160" t="s">
        <v>199</v>
      </c>
    </row>
    <row r="175" spans="2:65" s="11" customFormat="1" ht="23" customHeight="1">
      <c r="B175" s="125"/>
      <c r="D175" s="126" t="s">
        <v>72</v>
      </c>
      <c r="E175" s="135" t="s">
        <v>86</v>
      </c>
      <c r="F175" s="135" t="s">
        <v>260</v>
      </c>
      <c r="I175" s="128"/>
      <c r="J175" s="136">
        <f>BK175</f>
        <v>0</v>
      </c>
      <c r="L175" s="125"/>
      <c r="M175" s="130"/>
      <c r="P175" s="131">
        <f>SUM(P176:P185)</f>
        <v>0</v>
      </c>
      <c r="R175" s="131">
        <f>SUM(R176:R185)</f>
        <v>2.2047399999999997</v>
      </c>
      <c r="T175" s="132">
        <f>SUM(T176:T185)</f>
        <v>0</v>
      </c>
      <c r="AR175" s="126" t="s">
        <v>80</v>
      </c>
      <c r="AT175" s="133" t="s">
        <v>72</v>
      </c>
      <c r="AU175" s="133" t="s">
        <v>80</v>
      </c>
      <c r="AY175" s="126" t="s">
        <v>199</v>
      </c>
      <c r="BK175" s="134">
        <f>SUM(BK176:BK185)</f>
        <v>0</v>
      </c>
    </row>
    <row r="176" spans="2:65" s="1" customFormat="1" ht="24.25" customHeight="1">
      <c r="B176" s="32"/>
      <c r="C176" s="137" t="s">
        <v>269</v>
      </c>
      <c r="D176" s="137" t="s">
        <v>201</v>
      </c>
      <c r="E176" s="138" t="s">
        <v>3263</v>
      </c>
      <c r="F176" s="139" t="s">
        <v>3264</v>
      </c>
      <c r="G176" s="140" t="s">
        <v>264</v>
      </c>
      <c r="H176" s="141">
        <v>160</v>
      </c>
      <c r="I176" s="142"/>
      <c r="J176" s="143">
        <f>ROUND(I176*H176,2)</f>
        <v>0</v>
      </c>
      <c r="K176" s="144"/>
      <c r="L176" s="32"/>
      <c r="M176" s="145" t="s">
        <v>1</v>
      </c>
      <c r="N176" s="146" t="s">
        <v>39</v>
      </c>
      <c r="P176" s="147">
        <f>O176*H176</f>
        <v>0</v>
      </c>
      <c r="Q176" s="147">
        <v>1.7000000000000001E-4</v>
      </c>
      <c r="R176" s="147">
        <f>Q176*H176</f>
        <v>2.7200000000000002E-2</v>
      </c>
      <c r="S176" s="147">
        <v>0</v>
      </c>
      <c r="T176" s="148">
        <f>S176*H176</f>
        <v>0</v>
      </c>
      <c r="AR176" s="149" t="s">
        <v>205</v>
      </c>
      <c r="AT176" s="149" t="s">
        <v>201</v>
      </c>
      <c r="AU176" s="149" t="s">
        <v>86</v>
      </c>
      <c r="AY176" s="17" t="s">
        <v>199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86</v>
      </c>
      <c r="BK176" s="150">
        <f>ROUND(I176*H176,2)</f>
        <v>0</v>
      </c>
      <c r="BL176" s="17" t="s">
        <v>205</v>
      </c>
      <c r="BM176" s="149" t="s">
        <v>4185</v>
      </c>
    </row>
    <row r="177" spans="2:65" s="12" customFormat="1" ht="12">
      <c r="B177" s="151"/>
      <c r="D177" s="152" t="s">
        <v>207</v>
      </c>
      <c r="E177" s="153" t="s">
        <v>1</v>
      </c>
      <c r="F177" s="154" t="s">
        <v>3266</v>
      </c>
      <c r="H177" s="155">
        <v>160</v>
      </c>
      <c r="I177" s="156"/>
      <c r="L177" s="151"/>
      <c r="M177" s="157"/>
      <c r="T177" s="158"/>
      <c r="AT177" s="153" t="s">
        <v>207</v>
      </c>
      <c r="AU177" s="153" t="s">
        <v>86</v>
      </c>
      <c r="AV177" s="12" t="s">
        <v>86</v>
      </c>
      <c r="AW177" s="12" t="s">
        <v>30</v>
      </c>
      <c r="AX177" s="12" t="s">
        <v>73</v>
      </c>
      <c r="AY177" s="153" t="s">
        <v>199</v>
      </c>
    </row>
    <row r="178" spans="2:65" s="13" customFormat="1" ht="12">
      <c r="B178" s="159"/>
      <c r="D178" s="152" t="s">
        <v>207</v>
      </c>
      <c r="E178" s="160" t="s">
        <v>1</v>
      </c>
      <c r="F178" s="161" t="s">
        <v>209</v>
      </c>
      <c r="H178" s="162">
        <v>160</v>
      </c>
      <c r="I178" s="163"/>
      <c r="L178" s="159"/>
      <c r="M178" s="164"/>
      <c r="T178" s="165"/>
      <c r="AT178" s="160" t="s">
        <v>207</v>
      </c>
      <c r="AU178" s="160" t="s">
        <v>86</v>
      </c>
      <c r="AV178" s="13" t="s">
        <v>205</v>
      </c>
      <c r="AW178" s="13" t="s">
        <v>30</v>
      </c>
      <c r="AX178" s="13" t="s">
        <v>80</v>
      </c>
      <c r="AY178" s="160" t="s">
        <v>199</v>
      </c>
    </row>
    <row r="179" spans="2:65" s="1" customFormat="1" ht="44.25" customHeight="1">
      <c r="B179" s="32"/>
      <c r="C179" s="137" t="s">
        <v>8</v>
      </c>
      <c r="D179" s="137" t="s">
        <v>201</v>
      </c>
      <c r="E179" s="138" t="s">
        <v>3267</v>
      </c>
      <c r="F179" s="139" t="s">
        <v>3268</v>
      </c>
      <c r="G179" s="140" t="s">
        <v>296</v>
      </c>
      <c r="H179" s="141">
        <v>2</v>
      </c>
      <c r="I179" s="142"/>
      <c r="J179" s="143">
        <f>ROUND(I179*H179,2)</f>
        <v>0</v>
      </c>
      <c r="K179" s="144"/>
      <c r="L179" s="32"/>
      <c r="M179" s="145" t="s">
        <v>1</v>
      </c>
      <c r="N179" s="146" t="s">
        <v>39</v>
      </c>
      <c r="P179" s="147">
        <f>O179*H179</f>
        <v>0</v>
      </c>
      <c r="Q179" s="147">
        <v>0.10337</v>
      </c>
      <c r="R179" s="147">
        <f>Q179*H179</f>
        <v>0.20674000000000001</v>
      </c>
      <c r="S179" s="147">
        <v>0</v>
      </c>
      <c r="T179" s="148">
        <f>S179*H179</f>
        <v>0</v>
      </c>
      <c r="AR179" s="149" t="s">
        <v>205</v>
      </c>
      <c r="AT179" s="149" t="s">
        <v>201</v>
      </c>
      <c r="AU179" s="149" t="s">
        <v>86</v>
      </c>
      <c r="AY179" s="17" t="s">
        <v>199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86</v>
      </c>
      <c r="BK179" s="150">
        <f>ROUND(I179*H179,2)</f>
        <v>0</v>
      </c>
      <c r="BL179" s="17" t="s">
        <v>205</v>
      </c>
      <c r="BM179" s="149" t="s">
        <v>4186</v>
      </c>
    </row>
    <row r="180" spans="2:65" s="1" customFormat="1" ht="21.75" customHeight="1">
      <c r="B180" s="32"/>
      <c r="C180" s="137" t="s">
        <v>287</v>
      </c>
      <c r="D180" s="137" t="s">
        <v>201</v>
      </c>
      <c r="E180" s="138" t="s">
        <v>3270</v>
      </c>
      <c r="F180" s="139" t="s">
        <v>3271</v>
      </c>
      <c r="G180" s="140" t="s">
        <v>264</v>
      </c>
      <c r="H180" s="141">
        <v>160</v>
      </c>
      <c r="I180" s="142"/>
      <c r="J180" s="143">
        <f>ROUND(I180*H180,2)</f>
        <v>0</v>
      </c>
      <c r="K180" s="144"/>
      <c r="L180" s="32"/>
      <c r="M180" s="145" t="s">
        <v>1</v>
      </c>
      <c r="N180" s="146" t="s">
        <v>39</v>
      </c>
      <c r="P180" s="147">
        <f>O180*H180</f>
        <v>0</v>
      </c>
      <c r="Q180" s="147">
        <v>1.2279999999999999E-2</v>
      </c>
      <c r="R180" s="147">
        <f>Q180*H180</f>
        <v>1.9647999999999999</v>
      </c>
      <c r="S180" s="147">
        <v>0</v>
      </c>
      <c r="T180" s="148">
        <f>S180*H180</f>
        <v>0</v>
      </c>
      <c r="AR180" s="149" t="s">
        <v>205</v>
      </c>
      <c r="AT180" s="149" t="s">
        <v>201</v>
      </c>
      <c r="AU180" s="149" t="s">
        <v>86</v>
      </c>
      <c r="AY180" s="17" t="s">
        <v>199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86</v>
      </c>
      <c r="BK180" s="150">
        <f>ROUND(I180*H180,2)</f>
        <v>0</v>
      </c>
      <c r="BL180" s="17" t="s">
        <v>205</v>
      </c>
      <c r="BM180" s="149" t="s">
        <v>4187</v>
      </c>
    </row>
    <row r="181" spans="2:65" s="12" customFormat="1" ht="12">
      <c r="B181" s="151"/>
      <c r="D181" s="152" t="s">
        <v>207</v>
      </c>
      <c r="E181" s="153" t="s">
        <v>1</v>
      </c>
      <c r="F181" s="154" t="s">
        <v>3266</v>
      </c>
      <c r="H181" s="155">
        <v>160</v>
      </c>
      <c r="I181" s="156"/>
      <c r="L181" s="151"/>
      <c r="M181" s="157"/>
      <c r="T181" s="158"/>
      <c r="AT181" s="153" t="s">
        <v>207</v>
      </c>
      <c r="AU181" s="153" t="s">
        <v>86</v>
      </c>
      <c r="AV181" s="12" t="s">
        <v>86</v>
      </c>
      <c r="AW181" s="12" t="s">
        <v>30</v>
      </c>
      <c r="AX181" s="12" t="s">
        <v>73</v>
      </c>
      <c r="AY181" s="153" t="s">
        <v>199</v>
      </c>
    </row>
    <row r="182" spans="2:65" s="13" customFormat="1" ht="12">
      <c r="B182" s="159"/>
      <c r="D182" s="152" t="s">
        <v>207</v>
      </c>
      <c r="E182" s="160" t="s">
        <v>1</v>
      </c>
      <c r="F182" s="161" t="s">
        <v>209</v>
      </c>
      <c r="H182" s="162">
        <v>160</v>
      </c>
      <c r="I182" s="163"/>
      <c r="L182" s="159"/>
      <c r="M182" s="164"/>
      <c r="T182" s="165"/>
      <c r="AT182" s="160" t="s">
        <v>207</v>
      </c>
      <c r="AU182" s="160" t="s">
        <v>86</v>
      </c>
      <c r="AV182" s="13" t="s">
        <v>205</v>
      </c>
      <c r="AW182" s="13" t="s">
        <v>30</v>
      </c>
      <c r="AX182" s="13" t="s">
        <v>80</v>
      </c>
      <c r="AY182" s="160" t="s">
        <v>199</v>
      </c>
    </row>
    <row r="183" spans="2:65" s="1" customFormat="1" ht="21.75" customHeight="1">
      <c r="B183" s="32"/>
      <c r="C183" s="137" t="s">
        <v>3014</v>
      </c>
      <c r="D183" s="137" t="s">
        <v>201</v>
      </c>
      <c r="E183" s="138" t="s">
        <v>3273</v>
      </c>
      <c r="F183" s="139" t="s">
        <v>3274</v>
      </c>
      <c r="G183" s="140" t="s">
        <v>296</v>
      </c>
      <c r="H183" s="141">
        <v>2</v>
      </c>
      <c r="I183" s="142"/>
      <c r="J183" s="143">
        <f>ROUND(I183*H183,2)</f>
        <v>0</v>
      </c>
      <c r="K183" s="144"/>
      <c r="L183" s="32"/>
      <c r="M183" s="145" t="s">
        <v>1</v>
      </c>
      <c r="N183" s="146" t="s">
        <v>39</v>
      </c>
      <c r="P183" s="147">
        <f>O183*H183</f>
        <v>0</v>
      </c>
      <c r="Q183" s="147">
        <v>3.0000000000000001E-3</v>
      </c>
      <c r="R183" s="147">
        <f>Q183*H183</f>
        <v>6.0000000000000001E-3</v>
      </c>
      <c r="S183" s="147">
        <v>0</v>
      </c>
      <c r="T183" s="148">
        <f>S183*H183</f>
        <v>0</v>
      </c>
      <c r="AR183" s="149" t="s">
        <v>205</v>
      </c>
      <c r="AT183" s="149" t="s">
        <v>201</v>
      </c>
      <c r="AU183" s="149" t="s">
        <v>86</v>
      </c>
      <c r="AY183" s="17" t="s">
        <v>199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86</v>
      </c>
      <c r="BK183" s="150">
        <f>ROUND(I183*H183,2)</f>
        <v>0</v>
      </c>
      <c r="BL183" s="17" t="s">
        <v>205</v>
      </c>
      <c r="BM183" s="149" t="s">
        <v>4188</v>
      </c>
    </row>
    <row r="184" spans="2:65" s="12" customFormat="1" ht="12">
      <c r="B184" s="151"/>
      <c r="D184" s="152" t="s">
        <v>207</v>
      </c>
      <c r="E184" s="153" t="s">
        <v>1</v>
      </c>
      <c r="F184" s="154" t="s">
        <v>1449</v>
      </c>
      <c r="H184" s="155">
        <v>2</v>
      </c>
      <c r="I184" s="156"/>
      <c r="L184" s="151"/>
      <c r="M184" s="157"/>
      <c r="T184" s="158"/>
      <c r="AT184" s="153" t="s">
        <v>207</v>
      </c>
      <c r="AU184" s="153" t="s">
        <v>86</v>
      </c>
      <c r="AV184" s="12" t="s">
        <v>86</v>
      </c>
      <c r="AW184" s="12" t="s">
        <v>30</v>
      </c>
      <c r="AX184" s="12" t="s">
        <v>73</v>
      </c>
      <c r="AY184" s="153" t="s">
        <v>199</v>
      </c>
    </row>
    <row r="185" spans="2:65" s="13" customFormat="1" ht="12">
      <c r="B185" s="159"/>
      <c r="D185" s="152" t="s">
        <v>207</v>
      </c>
      <c r="E185" s="160" t="s">
        <v>1</v>
      </c>
      <c r="F185" s="161" t="s">
        <v>209</v>
      </c>
      <c r="H185" s="162">
        <v>2</v>
      </c>
      <c r="I185" s="163"/>
      <c r="L185" s="159"/>
      <c r="M185" s="164"/>
      <c r="T185" s="165"/>
      <c r="AT185" s="160" t="s">
        <v>207</v>
      </c>
      <c r="AU185" s="160" t="s">
        <v>86</v>
      </c>
      <c r="AV185" s="13" t="s">
        <v>205</v>
      </c>
      <c r="AW185" s="13" t="s">
        <v>30</v>
      </c>
      <c r="AX185" s="13" t="s">
        <v>80</v>
      </c>
      <c r="AY185" s="160" t="s">
        <v>199</v>
      </c>
    </row>
    <row r="186" spans="2:65" s="11" customFormat="1" ht="23" customHeight="1">
      <c r="B186" s="125"/>
      <c r="D186" s="126" t="s">
        <v>72</v>
      </c>
      <c r="E186" s="135" t="s">
        <v>250</v>
      </c>
      <c r="F186" s="135" t="s">
        <v>892</v>
      </c>
      <c r="I186" s="128"/>
      <c r="J186" s="136">
        <f>BK186</f>
        <v>0</v>
      </c>
      <c r="L186" s="125"/>
      <c r="M186" s="130"/>
      <c r="P186" s="131">
        <f>SUM(P187:P212)</f>
        <v>0</v>
      </c>
      <c r="R186" s="131">
        <f>SUM(R187:R212)</f>
        <v>0.58262600000000009</v>
      </c>
      <c r="T186" s="132">
        <f>SUM(T187:T212)</f>
        <v>0</v>
      </c>
      <c r="AR186" s="126" t="s">
        <v>80</v>
      </c>
      <c r="AT186" s="133" t="s">
        <v>72</v>
      </c>
      <c r="AU186" s="133" t="s">
        <v>80</v>
      </c>
      <c r="AY186" s="126" t="s">
        <v>199</v>
      </c>
      <c r="BK186" s="134">
        <f>SUM(BK187:BK212)</f>
        <v>0</v>
      </c>
    </row>
    <row r="187" spans="2:65" s="1" customFormat="1" ht="24.25" customHeight="1">
      <c r="B187" s="32"/>
      <c r="C187" s="137" t="s">
        <v>293</v>
      </c>
      <c r="D187" s="137" t="s">
        <v>201</v>
      </c>
      <c r="E187" s="138" t="s">
        <v>3276</v>
      </c>
      <c r="F187" s="139" t="s">
        <v>3277</v>
      </c>
      <c r="G187" s="140" t="s">
        <v>264</v>
      </c>
      <c r="H187" s="141">
        <v>80</v>
      </c>
      <c r="I187" s="142"/>
      <c r="J187" s="143">
        <f>ROUND(I187*H187,2)</f>
        <v>0</v>
      </c>
      <c r="K187" s="144"/>
      <c r="L187" s="32"/>
      <c r="M187" s="145" t="s">
        <v>1</v>
      </c>
      <c r="N187" s="146" t="s">
        <v>39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205</v>
      </c>
      <c r="AT187" s="149" t="s">
        <v>201</v>
      </c>
      <c r="AU187" s="149" t="s">
        <v>86</v>
      </c>
      <c r="AY187" s="17" t="s">
        <v>199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86</v>
      </c>
      <c r="BK187" s="150">
        <f>ROUND(I187*H187,2)</f>
        <v>0</v>
      </c>
      <c r="BL187" s="17" t="s">
        <v>205</v>
      </c>
      <c r="BM187" s="149" t="s">
        <v>4189</v>
      </c>
    </row>
    <row r="188" spans="2:65" s="12" customFormat="1" ht="12">
      <c r="B188" s="151"/>
      <c r="D188" s="152" t="s">
        <v>207</v>
      </c>
      <c r="E188" s="153" t="s">
        <v>1</v>
      </c>
      <c r="F188" s="154" t="s">
        <v>4190</v>
      </c>
      <c r="H188" s="155">
        <v>80</v>
      </c>
      <c r="I188" s="156"/>
      <c r="L188" s="151"/>
      <c r="M188" s="157"/>
      <c r="T188" s="158"/>
      <c r="AT188" s="153" t="s">
        <v>207</v>
      </c>
      <c r="AU188" s="153" t="s">
        <v>86</v>
      </c>
      <c r="AV188" s="12" t="s">
        <v>86</v>
      </c>
      <c r="AW188" s="12" t="s">
        <v>30</v>
      </c>
      <c r="AX188" s="12" t="s">
        <v>73</v>
      </c>
      <c r="AY188" s="153" t="s">
        <v>199</v>
      </c>
    </row>
    <row r="189" spans="2:65" s="13" customFormat="1" ht="12">
      <c r="B189" s="159"/>
      <c r="D189" s="152" t="s">
        <v>207</v>
      </c>
      <c r="E189" s="160" t="s">
        <v>1</v>
      </c>
      <c r="F189" s="161" t="s">
        <v>3280</v>
      </c>
      <c r="H189" s="162">
        <v>80</v>
      </c>
      <c r="I189" s="163"/>
      <c r="L189" s="159"/>
      <c r="M189" s="164"/>
      <c r="T189" s="165"/>
      <c r="AT189" s="160" t="s">
        <v>207</v>
      </c>
      <c r="AU189" s="160" t="s">
        <v>86</v>
      </c>
      <c r="AV189" s="13" t="s">
        <v>205</v>
      </c>
      <c r="AW189" s="13" t="s">
        <v>30</v>
      </c>
      <c r="AX189" s="13" t="s">
        <v>80</v>
      </c>
      <c r="AY189" s="160" t="s">
        <v>199</v>
      </c>
    </row>
    <row r="190" spans="2:65" s="1" customFormat="1" ht="24.25" customHeight="1">
      <c r="B190" s="32"/>
      <c r="C190" s="173" t="s">
        <v>298</v>
      </c>
      <c r="D190" s="173" t="s">
        <v>288</v>
      </c>
      <c r="E190" s="174" t="s">
        <v>3281</v>
      </c>
      <c r="F190" s="175" t="s">
        <v>3282</v>
      </c>
      <c r="G190" s="176" t="s">
        <v>264</v>
      </c>
      <c r="H190" s="177">
        <v>81.2</v>
      </c>
      <c r="I190" s="178"/>
      <c r="J190" s="179">
        <f>ROUND(I190*H190,2)</f>
        <v>0</v>
      </c>
      <c r="K190" s="180"/>
      <c r="L190" s="181"/>
      <c r="M190" s="182" t="s">
        <v>1</v>
      </c>
      <c r="N190" s="183" t="s">
        <v>39</v>
      </c>
      <c r="P190" s="147">
        <f>O190*H190</f>
        <v>0</v>
      </c>
      <c r="Q190" s="147">
        <v>4.2999999999999999E-4</v>
      </c>
      <c r="R190" s="147">
        <f>Q190*H190</f>
        <v>3.4916000000000003E-2</v>
      </c>
      <c r="S190" s="147">
        <v>0</v>
      </c>
      <c r="T190" s="148">
        <f>S190*H190</f>
        <v>0</v>
      </c>
      <c r="AR190" s="149" t="s">
        <v>250</v>
      </c>
      <c r="AT190" s="149" t="s">
        <v>288</v>
      </c>
      <c r="AU190" s="149" t="s">
        <v>86</v>
      </c>
      <c r="AY190" s="17" t="s">
        <v>199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86</v>
      </c>
      <c r="BK190" s="150">
        <f>ROUND(I190*H190,2)</f>
        <v>0</v>
      </c>
      <c r="BL190" s="17" t="s">
        <v>205</v>
      </c>
      <c r="BM190" s="149" t="s">
        <v>4191</v>
      </c>
    </row>
    <row r="191" spans="2:65" s="12" customFormat="1" ht="12">
      <c r="B191" s="151"/>
      <c r="D191" s="152" t="s">
        <v>207</v>
      </c>
      <c r="E191" s="153" t="s">
        <v>1</v>
      </c>
      <c r="F191" s="154" t="s">
        <v>4192</v>
      </c>
      <c r="H191" s="155">
        <v>81.2</v>
      </c>
      <c r="I191" s="156"/>
      <c r="L191" s="151"/>
      <c r="M191" s="157"/>
      <c r="T191" s="158"/>
      <c r="AT191" s="153" t="s">
        <v>207</v>
      </c>
      <c r="AU191" s="153" t="s">
        <v>86</v>
      </c>
      <c r="AV191" s="12" t="s">
        <v>86</v>
      </c>
      <c r="AW191" s="12" t="s">
        <v>30</v>
      </c>
      <c r="AX191" s="12" t="s">
        <v>80</v>
      </c>
      <c r="AY191" s="153" t="s">
        <v>199</v>
      </c>
    </row>
    <row r="192" spans="2:65" s="1" customFormat="1" ht="33" customHeight="1">
      <c r="B192" s="32"/>
      <c r="C192" s="137" t="s">
        <v>302</v>
      </c>
      <c r="D192" s="137" t="s">
        <v>201</v>
      </c>
      <c r="E192" s="138" t="s">
        <v>3285</v>
      </c>
      <c r="F192" s="139" t="s">
        <v>3286</v>
      </c>
      <c r="G192" s="140" t="s">
        <v>264</v>
      </c>
      <c r="H192" s="141">
        <v>80</v>
      </c>
      <c r="I192" s="142"/>
      <c r="J192" s="143">
        <f>ROUND(I192*H192,2)</f>
        <v>0</v>
      </c>
      <c r="K192" s="144"/>
      <c r="L192" s="32"/>
      <c r="M192" s="145" t="s">
        <v>1</v>
      </c>
      <c r="N192" s="146" t="s">
        <v>39</v>
      </c>
      <c r="P192" s="147">
        <f>O192*H192</f>
        <v>0</v>
      </c>
      <c r="Q192" s="147">
        <v>1.9000000000000001E-4</v>
      </c>
      <c r="R192" s="147">
        <f>Q192*H192</f>
        <v>1.5200000000000002E-2</v>
      </c>
      <c r="S192" s="147">
        <v>0</v>
      </c>
      <c r="T192" s="148">
        <f>S192*H192</f>
        <v>0</v>
      </c>
      <c r="AR192" s="149" t="s">
        <v>298</v>
      </c>
      <c r="AT192" s="149" t="s">
        <v>201</v>
      </c>
      <c r="AU192" s="149" t="s">
        <v>86</v>
      </c>
      <c r="AY192" s="17" t="s">
        <v>199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86</v>
      </c>
      <c r="BK192" s="150">
        <f>ROUND(I192*H192,2)</f>
        <v>0</v>
      </c>
      <c r="BL192" s="17" t="s">
        <v>298</v>
      </c>
      <c r="BM192" s="149" t="s">
        <v>4193</v>
      </c>
    </row>
    <row r="193" spans="2:65" s="12" customFormat="1" ht="12">
      <c r="B193" s="151"/>
      <c r="D193" s="152" t="s">
        <v>207</v>
      </c>
      <c r="E193" s="153" t="s">
        <v>1</v>
      </c>
      <c r="F193" s="154" t="s">
        <v>4190</v>
      </c>
      <c r="H193" s="155">
        <v>80</v>
      </c>
      <c r="I193" s="156"/>
      <c r="L193" s="151"/>
      <c r="M193" s="157"/>
      <c r="T193" s="158"/>
      <c r="AT193" s="153" t="s">
        <v>207</v>
      </c>
      <c r="AU193" s="153" t="s">
        <v>86</v>
      </c>
      <c r="AV193" s="12" t="s">
        <v>86</v>
      </c>
      <c r="AW193" s="12" t="s">
        <v>30</v>
      </c>
      <c r="AX193" s="12" t="s">
        <v>73</v>
      </c>
      <c r="AY193" s="153" t="s">
        <v>199</v>
      </c>
    </row>
    <row r="194" spans="2:65" s="13" customFormat="1" ht="12">
      <c r="B194" s="159"/>
      <c r="D194" s="152" t="s">
        <v>207</v>
      </c>
      <c r="E194" s="160" t="s">
        <v>1</v>
      </c>
      <c r="F194" s="161" t="s">
        <v>209</v>
      </c>
      <c r="H194" s="162">
        <v>80</v>
      </c>
      <c r="I194" s="163"/>
      <c r="L194" s="159"/>
      <c r="M194" s="164"/>
      <c r="T194" s="165"/>
      <c r="AT194" s="160" t="s">
        <v>207</v>
      </c>
      <c r="AU194" s="160" t="s">
        <v>86</v>
      </c>
      <c r="AV194" s="13" t="s">
        <v>205</v>
      </c>
      <c r="AW194" s="13" t="s">
        <v>30</v>
      </c>
      <c r="AX194" s="13" t="s">
        <v>80</v>
      </c>
      <c r="AY194" s="160" t="s">
        <v>199</v>
      </c>
    </row>
    <row r="195" spans="2:65" s="1" customFormat="1" ht="24.25" customHeight="1">
      <c r="B195" s="32"/>
      <c r="C195" s="137" t="s">
        <v>307</v>
      </c>
      <c r="D195" s="137" t="s">
        <v>201</v>
      </c>
      <c r="E195" s="138" t="s">
        <v>3291</v>
      </c>
      <c r="F195" s="139" t="s">
        <v>3292</v>
      </c>
      <c r="G195" s="140" t="s">
        <v>264</v>
      </c>
      <c r="H195" s="141">
        <v>240</v>
      </c>
      <c r="I195" s="142"/>
      <c r="J195" s="143">
        <f>ROUND(I195*H195,2)</f>
        <v>0</v>
      </c>
      <c r="K195" s="144"/>
      <c r="L195" s="32"/>
      <c r="M195" s="145" t="s">
        <v>1</v>
      </c>
      <c r="N195" s="146" t="s">
        <v>39</v>
      </c>
      <c r="P195" s="147">
        <f>O195*H195</f>
        <v>0</v>
      </c>
      <c r="Q195" s="147">
        <v>1.9000000000000001E-4</v>
      </c>
      <c r="R195" s="147">
        <f>Q195*H195</f>
        <v>4.5600000000000002E-2</v>
      </c>
      <c r="S195" s="147">
        <v>0</v>
      </c>
      <c r="T195" s="148">
        <f>S195*H195</f>
        <v>0</v>
      </c>
      <c r="AR195" s="149" t="s">
        <v>298</v>
      </c>
      <c r="AT195" s="149" t="s">
        <v>201</v>
      </c>
      <c r="AU195" s="149" t="s">
        <v>86</v>
      </c>
      <c r="AY195" s="17" t="s">
        <v>199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86</v>
      </c>
      <c r="BK195" s="150">
        <f>ROUND(I195*H195,2)</f>
        <v>0</v>
      </c>
      <c r="BL195" s="17" t="s">
        <v>298</v>
      </c>
      <c r="BM195" s="149" t="s">
        <v>4194</v>
      </c>
    </row>
    <row r="196" spans="2:65" s="12" customFormat="1" ht="12">
      <c r="B196" s="151"/>
      <c r="D196" s="152" t="s">
        <v>207</v>
      </c>
      <c r="E196" s="153" t="s">
        <v>1</v>
      </c>
      <c r="F196" s="154" t="s">
        <v>4195</v>
      </c>
      <c r="H196" s="155">
        <v>240</v>
      </c>
      <c r="I196" s="156"/>
      <c r="L196" s="151"/>
      <c r="M196" s="157"/>
      <c r="T196" s="158"/>
      <c r="AT196" s="153" t="s">
        <v>207</v>
      </c>
      <c r="AU196" s="153" t="s">
        <v>86</v>
      </c>
      <c r="AV196" s="12" t="s">
        <v>86</v>
      </c>
      <c r="AW196" s="12" t="s">
        <v>30</v>
      </c>
      <c r="AX196" s="12" t="s">
        <v>73</v>
      </c>
      <c r="AY196" s="153" t="s">
        <v>199</v>
      </c>
    </row>
    <row r="197" spans="2:65" s="13" customFormat="1" ht="12">
      <c r="B197" s="159"/>
      <c r="D197" s="152" t="s">
        <v>207</v>
      </c>
      <c r="E197" s="160" t="s">
        <v>1</v>
      </c>
      <c r="F197" s="161" t="s">
        <v>209</v>
      </c>
      <c r="H197" s="162">
        <v>240</v>
      </c>
      <c r="I197" s="163"/>
      <c r="L197" s="159"/>
      <c r="M197" s="164"/>
      <c r="T197" s="165"/>
      <c r="AT197" s="160" t="s">
        <v>207</v>
      </c>
      <c r="AU197" s="160" t="s">
        <v>86</v>
      </c>
      <c r="AV197" s="13" t="s">
        <v>205</v>
      </c>
      <c r="AW197" s="13" t="s">
        <v>30</v>
      </c>
      <c r="AX197" s="13" t="s">
        <v>80</v>
      </c>
      <c r="AY197" s="160" t="s">
        <v>199</v>
      </c>
    </row>
    <row r="198" spans="2:65" s="1" customFormat="1" ht="24.25" customHeight="1">
      <c r="B198" s="32"/>
      <c r="C198" s="137" t="s">
        <v>313</v>
      </c>
      <c r="D198" s="137" t="s">
        <v>201</v>
      </c>
      <c r="E198" s="138" t="s">
        <v>1641</v>
      </c>
      <c r="F198" s="139" t="s">
        <v>3288</v>
      </c>
      <c r="G198" s="140" t="s">
        <v>264</v>
      </c>
      <c r="H198" s="141">
        <v>240</v>
      </c>
      <c r="I198" s="142"/>
      <c r="J198" s="143">
        <f>ROUND(I198*H198,2)</f>
        <v>0</v>
      </c>
      <c r="K198" s="144"/>
      <c r="L198" s="32"/>
      <c r="M198" s="145" t="s">
        <v>1</v>
      </c>
      <c r="N198" s="146" t="s">
        <v>39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298</v>
      </c>
      <c r="AT198" s="149" t="s">
        <v>201</v>
      </c>
      <c r="AU198" s="149" t="s">
        <v>86</v>
      </c>
      <c r="AY198" s="17" t="s">
        <v>199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86</v>
      </c>
      <c r="BK198" s="150">
        <f>ROUND(I198*H198,2)</f>
        <v>0</v>
      </c>
      <c r="BL198" s="17" t="s">
        <v>298</v>
      </c>
      <c r="BM198" s="149" t="s">
        <v>4196</v>
      </c>
    </row>
    <row r="199" spans="2:65" s="12" customFormat="1" ht="12">
      <c r="B199" s="151"/>
      <c r="D199" s="152" t="s">
        <v>207</v>
      </c>
      <c r="E199" s="153" t="s">
        <v>1</v>
      </c>
      <c r="F199" s="154" t="s">
        <v>4195</v>
      </c>
      <c r="H199" s="155">
        <v>240</v>
      </c>
      <c r="I199" s="156"/>
      <c r="L199" s="151"/>
      <c r="M199" s="157"/>
      <c r="T199" s="158"/>
      <c r="AT199" s="153" t="s">
        <v>207</v>
      </c>
      <c r="AU199" s="153" t="s">
        <v>86</v>
      </c>
      <c r="AV199" s="12" t="s">
        <v>86</v>
      </c>
      <c r="AW199" s="12" t="s">
        <v>30</v>
      </c>
      <c r="AX199" s="12" t="s">
        <v>73</v>
      </c>
      <c r="AY199" s="153" t="s">
        <v>199</v>
      </c>
    </row>
    <row r="200" spans="2:65" s="13" customFormat="1" ht="12">
      <c r="B200" s="159"/>
      <c r="D200" s="152" t="s">
        <v>207</v>
      </c>
      <c r="E200" s="160" t="s">
        <v>1</v>
      </c>
      <c r="F200" s="161" t="s">
        <v>209</v>
      </c>
      <c r="H200" s="162">
        <v>240</v>
      </c>
      <c r="I200" s="163"/>
      <c r="L200" s="159"/>
      <c r="M200" s="164"/>
      <c r="T200" s="165"/>
      <c r="AT200" s="160" t="s">
        <v>207</v>
      </c>
      <c r="AU200" s="160" t="s">
        <v>86</v>
      </c>
      <c r="AV200" s="13" t="s">
        <v>205</v>
      </c>
      <c r="AW200" s="13" t="s">
        <v>30</v>
      </c>
      <c r="AX200" s="13" t="s">
        <v>80</v>
      </c>
      <c r="AY200" s="160" t="s">
        <v>199</v>
      </c>
    </row>
    <row r="201" spans="2:65" s="1" customFormat="1" ht="33" customHeight="1">
      <c r="B201" s="32"/>
      <c r="C201" s="137" t="s">
        <v>319</v>
      </c>
      <c r="D201" s="137" t="s">
        <v>201</v>
      </c>
      <c r="E201" s="138" t="s">
        <v>3021</v>
      </c>
      <c r="F201" s="139" t="s">
        <v>3022</v>
      </c>
      <c r="G201" s="140" t="s">
        <v>296</v>
      </c>
      <c r="H201" s="141">
        <v>1</v>
      </c>
      <c r="I201" s="142"/>
      <c r="J201" s="143">
        <f>ROUND(I201*H201,2)</f>
        <v>0</v>
      </c>
      <c r="K201" s="144"/>
      <c r="L201" s="32"/>
      <c r="M201" s="145" t="s">
        <v>1</v>
      </c>
      <c r="N201" s="146" t="s">
        <v>39</v>
      </c>
      <c r="P201" s="147">
        <f>O201*H201</f>
        <v>0</v>
      </c>
      <c r="Q201" s="147">
        <v>0.36191000000000001</v>
      </c>
      <c r="R201" s="147">
        <f>Q201*H201</f>
        <v>0.36191000000000001</v>
      </c>
      <c r="S201" s="147">
        <v>0</v>
      </c>
      <c r="T201" s="148">
        <f>S201*H201</f>
        <v>0</v>
      </c>
      <c r="AR201" s="149" t="s">
        <v>205</v>
      </c>
      <c r="AT201" s="149" t="s">
        <v>201</v>
      </c>
      <c r="AU201" s="149" t="s">
        <v>86</v>
      </c>
      <c r="AY201" s="17" t="s">
        <v>199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86</v>
      </c>
      <c r="BK201" s="150">
        <f>ROUND(I201*H201,2)</f>
        <v>0</v>
      </c>
      <c r="BL201" s="17" t="s">
        <v>205</v>
      </c>
      <c r="BM201" s="149" t="s">
        <v>4197</v>
      </c>
    </row>
    <row r="202" spans="2:65" s="12" customFormat="1" ht="12">
      <c r="B202" s="151"/>
      <c r="D202" s="152" t="s">
        <v>207</v>
      </c>
      <c r="E202" s="153" t="s">
        <v>1</v>
      </c>
      <c r="F202" s="154" t="s">
        <v>1245</v>
      </c>
      <c r="H202" s="155">
        <v>1</v>
      </c>
      <c r="I202" s="156"/>
      <c r="L202" s="151"/>
      <c r="M202" s="157"/>
      <c r="T202" s="158"/>
      <c r="AT202" s="153" t="s">
        <v>207</v>
      </c>
      <c r="AU202" s="153" t="s">
        <v>86</v>
      </c>
      <c r="AV202" s="12" t="s">
        <v>86</v>
      </c>
      <c r="AW202" s="12" t="s">
        <v>30</v>
      </c>
      <c r="AX202" s="12" t="s">
        <v>73</v>
      </c>
      <c r="AY202" s="153" t="s">
        <v>199</v>
      </c>
    </row>
    <row r="203" spans="2:65" s="13" customFormat="1" ht="12">
      <c r="B203" s="159"/>
      <c r="D203" s="152" t="s">
        <v>207</v>
      </c>
      <c r="E203" s="160" t="s">
        <v>1</v>
      </c>
      <c r="F203" s="161" t="s">
        <v>3295</v>
      </c>
      <c r="H203" s="162">
        <v>1</v>
      </c>
      <c r="I203" s="163"/>
      <c r="L203" s="159"/>
      <c r="M203" s="164"/>
      <c r="T203" s="165"/>
      <c r="AT203" s="160" t="s">
        <v>207</v>
      </c>
      <c r="AU203" s="160" t="s">
        <v>86</v>
      </c>
      <c r="AV203" s="13" t="s">
        <v>205</v>
      </c>
      <c r="AW203" s="13" t="s">
        <v>30</v>
      </c>
      <c r="AX203" s="13" t="s">
        <v>80</v>
      </c>
      <c r="AY203" s="160" t="s">
        <v>199</v>
      </c>
    </row>
    <row r="204" spans="2:65" s="1" customFormat="1" ht="24.25" customHeight="1">
      <c r="B204" s="32"/>
      <c r="C204" s="173" t="s">
        <v>7</v>
      </c>
      <c r="D204" s="173" t="s">
        <v>288</v>
      </c>
      <c r="E204" s="174" t="s">
        <v>3024</v>
      </c>
      <c r="F204" s="175" t="s">
        <v>3025</v>
      </c>
      <c r="G204" s="176" t="s">
        <v>296</v>
      </c>
      <c r="H204" s="177">
        <v>1</v>
      </c>
      <c r="I204" s="178"/>
      <c r="J204" s="179">
        <f>ROUND(I204*H204,2)</f>
        <v>0</v>
      </c>
      <c r="K204" s="180"/>
      <c r="L204" s="181"/>
      <c r="M204" s="182" t="s">
        <v>1</v>
      </c>
      <c r="N204" s="183" t="s">
        <v>39</v>
      </c>
      <c r="P204" s="147">
        <f>O204*H204</f>
        <v>0</v>
      </c>
      <c r="Q204" s="147">
        <v>0.105</v>
      </c>
      <c r="R204" s="147">
        <f>Q204*H204</f>
        <v>0.105</v>
      </c>
      <c r="S204" s="147">
        <v>0</v>
      </c>
      <c r="T204" s="148">
        <f>S204*H204</f>
        <v>0</v>
      </c>
      <c r="AR204" s="149" t="s">
        <v>250</v>
      </c>
      <c r="AT204" s="149" t="s">
        <v>288</v>
      </c>
      <c r="AU204" s="149" t="s">
        <v>86</v>
      </c>
      <c r="AY204" s="17" t="s">
        <v>199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86</v>
      </c>
      <c r="BK204" s="150">
        <f>ROUND(I204*H204,2)</f>
        <v>0</v>
      </c>
      <c r="BL204" s="17" t="s">
        <v>205</v>
      </c>
      <c r="BM204" s="149" t="s">
        <v>4198</v>
      </c>
    </row>
    <row r="205" spans="2:65" s="12" customFormat="1" ht="12">
      <c r="B205" s="151"/>
      <c r="D205" s="152" t="s">
        <v>207</v>
      </c>
      <c r="E205" s="153" t="s">
        <v>1</v>
      </c>
      <c r="F205" s="154" t="s">
        <v>1245</v>
      </c>
      <c r="H205" s="155">
        <v>1</v>
      </c>
      <c r="I205" s="156"/>
      <c r="L205" s="151"/>
      <c r="M205" s="157"/>
      <c r="T205" s="158"/>
      <c r="AT205" s="153" t="s">
        <v>207</v>
      </c>
      <c r="AU205" s="153" t="s">
        <v>86</v>
      </c>
      <c r="AV205" s="12" t="s">
        <v>86</v>
      </c>
      <c r="AW205" s="12" t="s">
        <v>30</v>
      </c>
      <c r="AX205" s="12" t="s">
        <v>73</v>
      </c>
      <c r="AY205" s="153" t="s">
        <v>199</v>
      </c>
    </row>
    <row r="206" spans="2:65" s="13" customFormat="1" ht="12">
      <c r="B206" s="159"/>
      <c r="D206" s="152" t="s">
        <v>207</v>
      </c>
      <c r="E206" s="160" t="s">
        <v>1</v>
      </c>
      <c r="F206" s="161" t="s">
        <v>3297</v>
      </c>
      <c r="H206" s="162">
        <v>1</v>
      </c>
      <c r="I206" s="163"/>
      <c r="L206" s="159"/>
      <c r="M206" s="164"/>
      <c r="T206" s="165"/>
      <c r="AT206" s="160" t="s">
        <v>207</v>
      </c>
      <c r="AU206" s="160" t="s">
        <v>86</v>
      </c>
      <c r="AV206" s="13" t="s">
        <v>205</v>
      </c>
      <c r="AW206" s="13" t="s">
        <v>30</v>
      </c>
      <c r="AX206" s="13" t="s">
        <v>80</v>
      </c>
      <c r="AY206" s="160" t="s">
        <v>199</v>
      </c>
    </row>
    <row r="207" spans="2:65" s="1" customFormat="1" ht="16.5" customHeight="1">
      <c r="B207" s="32"/>
      <c r="C207" s="137" t="s">
        <v>329</v>
      </c>
      <c r="D207" s="137" t="s">
        <v>201</v>
      </c>
      <c r="E207" s="138" t="s">
        <v>3027</v>
      </c>
      <c r="F207" s="139" t="s">
        <v>3028</v>
      </c>
      <c r="G207" s="140" t="s">
        <v>264</v>
      </c>
      <c r="H207" s="141">
        <v>80</v>
      </c>
      <c r="I207" s="142"/>
      <c r="J207" s="143">
        <f>ROUND(I207*H207,2)</f>
        <v>0</v>
      </c>
      <c r="K207" s="144"/>
      <c r="L207" s="32"/>
      <c r="M207" s="145" t="s">
        <v>1</v>
      </c>
      <c r="N207" s="146" t="s">
        <v>39</v>
      </c>
      <c r="P207" s="147">
        <f>O207*H207</f>
        <v>0</v>
      </c>
      <c r="Q207" s="147">
        <v>1.9000000000000001E-4</v>
      </c>
      <c r="R207" s="147">
        <f>Q207*H207</f>
        <v>1.5200000000000002E-2</v>
      </c>
      <c r="S207" s="147">
        <v>0</v>
      </c>
      <c r="T207" s="148">
        <f>S207*H207</f>
        <v>0</v>
      </c>
      <c r="AR207" s="149" t="s">
        <v>205</v>
      </c>
      <c r="AT207" s="149" t="s">
        <v>201</v>
      </c>
      <c r="AU207" s="149" t="s">
        <v>86</v>
      </c>
      <c r="AY207" s="17" t="s">
        <v>199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86</v>
      </c>
      <c r="BK207" s="150">
        <f>ROUND(I207*H207,2)</f>
        <v>0</v>
      </c>
      <c r="BL207" s="17" t="s">
        <v>205</v>
      </c>
      <c r="BM207" s="149" t="s">
        <v>4199</v>
      </c>
    </row>
    <row r="208" spans="2:65" s="12" customFormat="1" ht="12">
      <c r="B208" s="151"/>
      <c r="D208" s="152" t="s">
        <v>207</v>
      </c>
      <c r="E208" s="153" t="s">
        <v>1</v>
      </c>
      <c r="F208" s="154" t="s">
        <v>4190</v>
      </c>
      <c r="H208" s="155">
        <v>80</v>
      </c>
      <c r="I208" s="156"/>
      <c r="L208" s="151"/>
      <c r="M208" s="157"/>
      <c r="T208" s="158"/>
      <c r="AT208" s="153" t="s">
        <v>207</v>
      </c>
      <c r="AU208" s="153" t="s">
        <v>86</v>
      </c>
      <c r="AV208" s="12" t="s">
        <v>86</v>
      </c>
      <c r="AW208" s="12" t="s">
        <v>30</v>
      </c>
      <c r="AX208" s="12" t="s">
        <v>73</v>
      </c>
      <c r="AY208" s="153" t="s">
        <v>199</v>
      </c>
    </row>
    <row r="209" spans="2:65" s="13" customFormat="1" ht="12">
      <c r="B209" s="159"/>
      <c r="D209" s="152" t="s">
        <v>207</v>
      </c>
      <c r="E209" s="160" t="s">
        <v>1</v>
      </c>
      <c r="F209" s="161" t="s">
        <v>209</v>
      </c>
      <c r="H209" s="162">
        <v>80</v>
      </c>
      <c r="I209" s="163"/>
      <c r="L209" s="159"/>
      <c r="M209" s="164"/>
      <c r="T209" s="165"/>
      <c r="AT209" s="160" t="s">
        <v>207</v>
      </c>
      <c r="AU209" s="160" t="s">
        <v>86</v>
      </c>
      <c r="AV209" s="13" t="s">
        <v>205</v>
      </c>
      <c r="AW209" s="13" t="s">
        <v>30</v>
      </c>
      <c r="AX209" s="13" t="s">
        <v>80</v>
      </c>
      <c r="AY209" s="160" t="s">
        <v>199</v>
      </c>
    </row>
    <row r="210" spans="2:65" s="1" customFormat="1" ht="21.75" customHeight="1">
      <c r="B210" s="32"/>
      <c r="C210" s="137" t="s">
        <v>334</v>
      </c>
      <c r="D210" s="137" t="s">
        <v>201</v>
      </c>
      <c r="E210" s="138" t="s">
        <v>3031</v>
      </c>
      <c r="F210" s="139" t="s">
        <v>3032</v>
      </c>
      <c r="G210" s="140" t="s">
        <v>264</v>
      </c>
      <c r="H210" s="141">
        <v>80</v>
      </c>
      <c r="I210" s="142"/>
      <c r="J210" s="143">
        <f>ROUND(I210*H210,2)</f>
        <v>0</v>
      </c>
      <c r="K210" s="144"/>
      <c r="L210" s="32"/>
      <c r="M210" s="145" t="s">
        <v>1</v>
      </c>
      <c r="N210" s="146" t="s">
        <v>39</v>
      </c>
      <c r="P210" s="147">
        <f>O210*H210</f>
        <v>0</v>
      </c>
      <c r="Q210" s="147">
        <v>6.0000000000000002E-5</v>
      </c>
      <c r="R210" s="147">
        <f>Q210*H210</f>
        <v>4.8000000000000004E-3</v>
      </c>
      <c r="S210" s="147">
        <v>0</v>
      </c>
      <c r="T210" s="148">
        <f>S210*H210</f>
        <v>0</v>
      </c>
      <c r="AR210" s="149" t="s">
        <v>205</v>
      </c>
      <c r="AT210" s="149" t="s">
        <v>201</v>
      </c>
      <c r="AU210" s="149" t="s">
        <v>86</v>
      </c>
      <c r="AY210" s="17" t="s">
        <v>199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86</v>
      </c>
      <c r="BK210" s="150">
        <f>ROUND(I210*H210,2)</f>
        <v>0</v>
      </c>
      <c r="BL210" s="17" t="s">
        <v>205</v>
      </c>
      <c r="BM210" s="149" t="s">
        <v>4200</v>
      </c>
    </row>
    <row r="211" spans="2:65" s="12" customFormat="1" ht="12">
      <c r="B211" s="151"/>
      <c r="D211" s="152" t="s">
        <v>207</v>
      </c>
      <c r="E211" s="153" t="s">
        <v>1</v>
      </c>
      <c r="F211" s="154" t="s">
        <v>4190</v>
      </c>
      <c r="H211" s="155">
        <v>80</v>
      </c>
      <c r="I211" s="156"/>
      <c r="L211" s="151"/>
      <c r="M211" s="157"/>
      <c r="T211" s="158"/>
      <c r="AT211" s="153" t="s">
        <v>207</v>
      </c>
      <c r="AU211" s="153" t="s">
        <v>86</v>
      </c>
      <c r="AV211" s="12" t="s">
        <v>86</v>
      </c>
      <c r="AW211" s="12" t="s">
        <v>30</v>
      </c>
      <c r="AX211" s="12" t="s">
        <v>73</v>
      </c>
      <c r="AY211" s="153" t="s">
        <v>199</v>
      </c>
    </row>
    <row r="212" spans="2:65" s="13" customFormat="1" ht="12">
      <c r="B212" s="159"/>
      <c r="D212" s="152" t="s">
        <v>207</v>
      </c>
      <c r="E212" s="160" t="s">
        <v>1</v>
      </c>
      <c r="F212" s="161" t="s">
        <v>209</v>
      </c>
      <c r="H212" s="162">
        <v>80</v>
      </c>
      <c r="I212" s="163"/>
      <c r="L212" s="159"/>
      <c r="M212" s="164"/>
      <c r="T212" s="165"/>
      <c r="AT212" s="160" t="s">
        <v>207</v>
      </c>
      <c r="AU212" s="160" t="s">
        <v>86</v>
      </c>
      <c r="AV212" s="13" t="s">
        <v>205</v>
      </c>
      <c r="AW212" s="13" t="s">
        <v>30</v>
      </c>
      <c r="AX212" s="13" t="s">
        <v>80</v>
      </c>
      <c r="AY212" s="160" t="s">
        <v>199</v>
      </c>
    </row>
    <row r="213" spans="2:65" s="11" customFormat="1" ht="23" customHeight="1">
      <c r="B213" s="125"/>
      <c r="D213" s="126" t="s">
        <v>72</v>
      </c>
      <c r="E213" s="135" t="s">
        <v>965</v>
      </c>
      <c r="F213" s="135" t="s">
        <v>966</v>
      </c>
      <c r="I213" s="128"/>
      <c r="J213" s="136">
        <f>BK213</f>
        <v>0</v>
      </c>
      <c r="L213" s="125"/>
      <c r="M213" s="130"/>
      <c r="P213" s="131">
        <f>P214</f>
        <v>0</v>
      </c>
      <c r="R213" s="131">
        <f>R214</f>
        <v>0</v>
      </c>
      <c r="T213" s="132">
        <f>T214</f>
        <v>0</v>
      </c>
      <c r="AR213" s="126" t="s">
        <v>80</v>
      </c>
      <c r="AT213" s="133" t="s">
        <v>72</v>
      </c>
      <c r="AU213" s="133" t="s">
        <v>80</v>
      </c>
      <c r="AY213" s="126" t="s">
        <v>199</v>
      </c>
      <c r="BK213" s="134">
        <f>BK214</f>
        <v>0</v>
      </c>
    </row>
    <row r="214" spans="2:65" s="1" customFormat="1" ht="24.25" customHeight="1">
      <c r="B214" s="32"/>
      <c r="C214" s="137" t="s">
        <v>340</v>
      </c>
      <c r="D214" s="137" t="s">
        <v>201</v>
      </c>
      <c r="E214" s="138" t="s">
        <v>3034</v>
      </c>
      <c r="F214" s="139" t="s">
        <v>3035</v>
      </c>
      <c r="G214" s="140" t="s">
        <v>247</v>
      </c>
      <c r="H214" s="141">
        <v>20.600999999999999</v>
      </c>
      <c r="I214" s="142"/>
      <c r="J214" s="143">
        <f>ROUND(I214*H214,2)</f>
        <v>0</v>
      </c>
      <c r="K214" s="144"/>
      <c r="L214" s="32"/>
      <c r="M214" s="145" t="s">
        <v>1</v>
      </c>
      <c r="N214" s="146" t="s">
        <v>39</v>
      </c>
      <c r="P214" s="147">
        <f>O214*H214</f>
        <v>0</v>
      </c>
      <c r="Q214" s="147">
        <v>0</v>
      </c>
      <c r="R214" s="147">
        <f>Q214*H214</f>
        <v>0</v>
      </c>
      <c r="S214" s="147">
        <v>0</v>
      </c>
      <c r="T214" s="148">
        <f>S214*H214</f>
        <v>0</v>
      </c>
      <c r="AR214" s="149" t="s">
        <v>205</v>
      </c>
      <c r="AT214" s="149" t="s">
        <v>201</v>
      </c>
      <c r="AU214" s="149" t="s">
        <v>86</v>
      </c>
      <c r="AY214" s="17" t="s">
        <v>199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86</v>
      </c>
      <c r="BK214" s="150">
        <f>ROUND(I214*H214,2)</f>
        <v>0</v>
      </c>
      <c r="BL214" s="17" t="s">
        <v>205</v>
      </c>
      <c r="BM214" s="149" t="s">
        <v>4201</v>
      </c>
    </row>
    <row r="215" spans="2:65" s="11" customFormat="1" ht="26" customHeight="1">
      <c r="B215" s="125"/>
      <c r="D215" s="126" t="s">
        <v>72</v>
      </c>
      <c r="E215" s="127" t="s">
        <v>971</v>
      </c>
      <c r="F215" s="127" t="s">
        <v>972</v>
      </c>
      <c r="I215" s="128"/>
      <c r="J215" s="129">
        <f>BK215</f>
        <v>0</v>
      </c>
      <c r="L215" s="125"/>
      <c r="M215" s="130"/>
      <c r="P215" s="131">
        <f>P216+P221</f>
        <v>0</v>
      </c>
      <c r="R215" s="131">
        <f>R216+R221</f>
        <v>3.7750000000000006E-2</v>
      </c>
      <c r="T215" s="132">
        <f>T216+T221</f>
        <v>0</v>
      </c>
      <c r="AR215" s="126" t="s">
        <v>86</v>
      </c>
      <c r="AT215" s="133" t="s">
        <v>72</v>
      </c>
      <c r="AU215" s="133" t="s">
        <v>73</v>
      </c>
      <c r="AY215" s="126" t="s">
        <v>199</v>
      </c>
      <c r="BK215" s="134">
        <f>BK216+BK221</f>
        <v>0</v>
      </c>
    </row>
    <row r="216" spans="2:65" s="11" customFormat="1" ht="23" customHeight="1">
      <c r="B216" s="125"/>
      <c r="D216" s="126" t="s">
        <v>72</v>
      </c>
      <c r="E216" s="135" t="s">
        <v>1568</v>
      </c>
      <c r="F216" s="135" t="s">
        <v>1569</v>
      </c>
      <c r="I216" s="128"/>
      <c r="J216" s="136">
        <f>BK216</f>
        <v>0</v>
      </c>
      <c r="L216" s="125"/>
      <c r="M216" s="130"/>
      <c r="P216" s="131">
        <f>SUM(P217:P220)</f>
        <v>0</v>
      </c>
      <c r="R216" s="131">
        <f>SUM(R217:R220)</f>
        <v>5.5399999999999998E-3</v>
      </c>
      <c r="T216" s="132">
        <f>SUM(T217:T220)</f>
        <v>0</v>
      </c>
      <c r="AR216" s="126" t="s">
        <v>86</v>
      </c>
      <c r="AT216" s="133" t="s">
        <v>72</v>
      </c>
      <c r="AU216" s="133" t="s">
        <v>80</v>
      </c>
      <c r="AY216" s="126" t="s">
        <v>199</v>
      </c>
      <c r="BK216" s="134">
        <f>SUM(BK217:BK220)</f>
        <v>0</v>
      </c>
    </row>
    <row r="217" spans="2:65" s="1" customFormat="1" ht="21.75" customHeight="1">
      <c r="B217" s="32"/>
      <c r="C217" s="137" t="s">
        <v>345</v>
      </c>
      <c r="D217" s="137" t="s">
        <v>201</v>
      </c>
      <c r="E217" s="138" t="s">
        <v>3301</v>
      </c>
      <c r="F217" s="139" t="s">
        <v>3302</v>
      </c>
      <c r="G217" s="140" t="s">
        <v>1239</v>
      </c>
      <c r="H217" s="141">
        <v>2</v>
      </c>
      <c r="I217" s="142"/>
      <c r="J217" s="143">
        <f>ROUND(I217*H217,2)</f>
        <v>0</v>
      </c>
      <c r="K217" s="144"/>
      <c r="L217" s="32"/>
      <c r="M217" s="145" t="s">
        <v>1</v>
      </c>
      <c r="N217" s="146" t="s">
        <v>39</v>
      </c>
      <c r="P217" s="147">
        <f>O217*H217</f>
        <v>0</v>
      </c>
      <c r="Q217" s="147">
        <v>9.7000000000000005E-4</v>
      </c>
      <c r="R217" s="147">
        <f>Q217*H217</f>
        <v>1.9400000000000001E-3</v>
      </c>
      <c r="S217" s="147">
        <v>0</v>
      </c>
      <c r="T217" s="148">
        <f>S217*H217</f>
        <v>0</v>
      </c>
      <c r="AR217" s="149" t="s">
        <v>298</v>
      </c>
      <c r="AT217" s="149" t="s">
        <v>201</v>
      </c>
      <c r="AU217" s="149" t="s">
        <v>86</v>
      </c>
      <c r="AY217" s="17" t="s">
        <v>199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86</v>
      </c>
      <c r="BK217" s="150">
        <f>ROUND(I217*H217,2)</f>
        <v>0</v>
      </c>
      <c r="BL217" s="17" t="s">
        <v>298</v>
      </c>
      <c r="BM217" s="149" t="s">
        <v>4202</v>
      </c>
    </row>
    <row r="218" spans="2:65" s="1" customFormat="1" ht="24.25" customHeight="1">
      <c r="B218" s="32"/>
      <c r="C218" s="137" t="s">
        <v>351</v>
      </c>
      <c r="D218" s="137" t="s">
        <v>201</v>
      </c>
      <c r="E218" s="138" t="s">
        <v>3304</v>
      </c>
      <c r="F218" s="139" t="s">
        <v>3305</v>
      </c>
      <c r="G218" s="140" t="s">
        <v>296</v>
      </c>
      <c r="H218" s="141">
        <v>2</v>
      </c>
      <c r="I218" s="142"/>
      <c r="J218" s="143">
        <f>ROUND(I218*H218,2)</f>
        <v>0</v>
      </c>
      <c r="K218" s="144"/>
      <c r="L218" s="32"/>
      <c r="M218" s="145" t="s">
        <v>1</v>
      </c>
      <c r="N218" s="146" t="s">
        <v>39</v>
      </c>
      <c r="P218" s="147">
        <f>O218*H218</f>
        <v>0</v>
      </c>
      <c r="Q218" s="147">
        <v>2.1000000000000001E-4</v>
      </c>
      <c r="R218" s="147">
        <f>Q218*H218</f>
        <v>4.2000000000000002E-4</v>
      </c>
      <c r="S218" s="147">
        <v>0</v>
      </c>
      <c r="T218" s="148">
        <f>S218*H218</f>
        <v>0</v>
      </c>
      <c r="AR218" s="149" t="s">
        <v>298</v>
      </c>
      <c r="AT218" s="149" t="s">
        <v>201</v>
      </c>
      <c r="AU218" s="149" t="s">
        <v>86</v>
      </c>
      <c r="AY218" s="17" t="s">
        <v>199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86</v>
      </c>
      <c r="BK218" s="150">
        <f>ROUND(I218*H218,2)</f>
        <v>0</v>
      </c>
      <c r="BL218" s="17" t="s">
        <v>298</v>
      </c>
      <c r="BM218" s="149" t="s">
        <v>4203</v>
      </c>
    </row>
    <row r="219" spans="2:65" s="1" customFormat="1" ht="24.25" customHeight="1">
      <c r="B219" s="32"/>
      <c r="C219" s="137" t="s">
        <v>356</v>
      </c>
      <c r="D219" s="137" t="s">
        <v>201</v>
      </c>
      <c r="E219" s="138" t="s">
        <v>3307</v>
      </c>
      <c r="F219" s="139" t="s">
        <v>3308</v>
      </c>
      <c r="G219" s="140" t="s">
        <v>1239</v>
      </c>
      <c r="H219" s="141">
        <v>2</v>
      </c>
      <c r="I219" s="142"/>
      <c r="J219" s="143">
        <f>ROUND(I219*H219,2)</f>
        <v>0</v>
      </c>
      <c r="K219" s="144"/>
      <c r="L219" s="32"/>
      <c r="M219" s="145" t="s">
        <v>1</v>
      </c>
      <c r="N219" s="146" t="s">
        <v>39</v>
      </c>
      <c r="P219" s="147">
        <f>O219*H219</f>
        <v>0</v>
      </c>
      <c r="Q219" s="147">
        <v>2.5000000000000001E-4</v>
      </c>
      <c r="R219" s="147">
        <f>Q219*H219</f>
        <v>5.0000000000000001E-4</v>
      </c>
      <c r="S219" s="147">
        <v>0</v>
      </c>
      <c r="T219" s="148">
        <f>S219*H219</f>
        <v>0</v>
      </c>
      <c r="AR219" s="149" t="s">
        <v>298</v>
      </c>
      <c r="AT219" s="149" t="s">
        <v>201</v>
      </c>
      <c r="AU219" s="149" t="s">
        <v>86</v>
      </c>
      <c r="AY219" s="17" t="s">
        <v>199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86</v>
      </c>
      <c r="BK219" s="150">
        <f>ROUND(I219*H219,2)</f>
        <v>0</v>
      </c>
      <c r="BL219" s="17" t="s">
        <v>298</v>
      </c>
      <c r="BM219" s="149" t="s">
        <v>4204</v>
      </c>
    </row>
    <row r="220" spans="2:65" s="1" customFormat="1" ht="16.5" customHeight="1">
      <c r="B220" s="32"/>
      <c r="C220" s="137" t="s">
        <v>363</v>
      </c>
      <c r="D220" s="137" t="s">
        <v>201</v>
      </c>
      <c r="E220" s="138" t="s">
        <v>3310</v>
      </c>
      <c r="F220" s="139" t="s">
        <v>3311</v>
      </c>
      <c r="G220" s="140" t="s">
        <v>264</v>
      </c>
      <c r="H220" s="141">
        <v>2</v>
      </c>
      <c r="I220" s="142"/>
      <c r="J220" s="143">
        <f>ROUND(I220*H220,2)</f>
        <v>0</v>
      </c>
      <c r="K220" s="144"/>
      <c r="L220" s="32"/>
      <c r="M220" s="145" t="s">
        <v>1</v>
      </c>
      <c r="N220" s="146" t="s">
        <v>39</v>
      </c>
      <c r="P220" s="147">
        <f>O220*H220</f>
        <v>0</v>
      </c>
      <c r="Q220" s="147">
        <v>1.34E-3</v>
      </c>
      <c r="R220" s="147">
        <f>Q220*H220</f>
        <v>2.6800000000000001E-3</v>
      </c>
      <c r="S220" s="147">
        <v>0</v>
      </c>
      <c r="T220" s="148">
        <f>S220*H220</f>
        <v>0</v>
      </c>
      <c r="AR220" s="149" t="s">
        <v>298</v>
      </c>
      <c r="AT220" s="149" t="s">
        <v>201</v>
      </c>
      <c r="AU220" s="149" t="s">
        <v>86</v>
      </c>
      <c r="AY220" s="17" t="s">
        <v>199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86</v>
      </c>
      <c r="BK220" s="150">
        <f>ROUND(I220*H220,2)</f>
        <v>0</v>
      </c>
      <c r="BL220" s="17" t="s">
        <v>298</v>
      </c>
      <c r="BM220" s="149" t="s">
        <v>4205</v>
      </c>
    </row>
    <row r="221" spans="2:65" s="11" customFormat="1" ht="23" customHeight="1">
      <c r="B221" s="125"/>
      <c r="D221" s="126" t="s">
        <v>72</v>
      </c>
      <c r="E221" s="135" t="s">
        <v>1676</v>
      </c>
      <c r="F221" s="135" t="s">
        <v>1677</v>
      </c>
      <c r="I221" s="128"/>
      <c r="J221" s="136">
        <f>BK221</f>
        <v>0</v>
      </c>
      <c r="L221" s="125"/>
      <c r="M221" s="130"/>
      <c r="P221" s="131">
        <f>SUM(P222:P226)</f>
        <v>0</v>
      </c>
      <c r="R221" s="131">
        <f>SUM(R222:R226)</f>
        <v>3.2210000000000003E-2</v>
      </c>
      <c r="T221" s="132">
        <f>SUM(T222:T226)</f>
        <v>0</v>
      </c>
      <c r="AR221" s="126" t="s">
        <v>86</v>
      </c>
      <c r="AT221" s="133" t="s">
        <v>72</v>
      </c>
      <c r="AU221" s="133" t="s">
        <v>80</v>
      </c>
      <c r="AY221" s="126" t="s">
        <v>199</v>
      </c>
      <c r="BK221" s="134">
        <f>SUM(BK222:BK226)</f>
        <v>0</v>
      </c>
    </row>
    <row r="222" spans="2:65" s="1" customFormat="1" ht="24.25" customHeight="1">
      <c r="B222" s="32"/>
      <c r="C222" s="137" t="s">
        <v>369</v>
      </c>
      <c r="D222" s="137" t="s">
        <v>201</v>
      </c>
      <c r="E222" s="138" t="s">
        <v>3313</v>
      </c>
      <c r="F222" s="139" t="s">
        <v>3314</v>
      </c>
      <c r="G222" s="140" t="s">
        <v>1239</v>
      </c>
      <c r="H222" s="141">
        <v>1</v>
      </c>
      <c r="I222" s="142"/>
      <c r="J222" s="143">
        <f>ROUND(I222*H222,2)</f>
        <v>0</v>
      </c>
      <c r="K222" s="144"/>
      <c r="L222" s="32"/>
      <c r="M222" s="145" t="s">
        <v>1</v>
      </c>
      <c r="N222" s="146" t="s">
        <v>39</v>
      </c>
      <c r="P222" s="147">
        <f>O222*H222</f>
        <v>0</v>
      </c>
      <c r="Q222" s="147">
        <v>1.494E-2</v>
      </c>
      <c r="R222" s="147">
        <f>Q222*H222</f>
        <v>1.494E-2</v>
      </c>
      <c r="S222" s="147">
        <v>0</v>
      </c>
      <c r="T222" s="148">
        <f>S222*H222</f>
        <v>0</v>
      </c>
      <c r="AR222" s="149" t="s">
        <v>298</v>
      </c>
      <c r="AT222" s="149" t="s">
        <v>201</v>
      </c>
      <c r="AU222" s="149" t="s">
        <v>86</v>
      </c>
      <c r="AY222" s="17" t="s">
        <v>199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86</v>
      </c>
      <c r="BK222" s="150">
        <f>ROUND(I222*H222,2)</f>
        <v>0</v>
      </c>
      <c r="BL222" s="17" t="s">
        <v>298</v>
      </c>
      <c r="BM222" s="149" t="s">
        <v>4206</v>
      </c>
    </row>
    <row r="223" spans="2:65" s="1" customFormat="1" ht="24.25" customHeight="1">
      <c r="B223" s="32"/>
      <c r="C223" s="137" t="s">
        <v>374</v>
      </c>
      <c r="D223" s="137" t="s">
        <v>201</v>
      </c>
      <c r="E223" s="138" t="s">
        <v>3316</v>
      </c>
      <c r="F223" s="139" t="s">
        <v>3317</v>
      </c>
      <c r="G223" s="140" t="s">
        <v>1239</v>
      </c>
      <c r="H223" s="141">
        <v>1</v>
      </c>
      <c r="I223" s="142"/>
      <c r="J223" s="143">
        <f>ROUND(I223*H223,2)</f>
        <v>0</v>
      </c>
      <c r="K223" s="144"/>
      <c r="L223" s="32"/>
      <c r="M223" s="145" t="s">
        <v>1</v>
      </c>
      <c r="N223" s="146" t="s">
        <v>39</v>
      </c>
      <c r="P223" s="147">
        <f>O223*H223</f>
        <v>0</v>
      </c>
      <c r="Q223" s="147">
        <v>1.3089999999999999E-2</v>
      </c>
      <c r="R223" s="147">
        <f>Q223*H223</f>
        <v>1.3089999999999999E-2</v>
      </c>
      <c r="S223" s="147">
        <v>0</v>
      </c>
      <c r="T223" s="148">
        <f>S223*H223</f>
        <v>0</v>
      </c>
      <c r="AR223" s="149" t="s">
        <v>298</v>
      </c>
      <c r="AT223" s="149" t="s">
        <v>201</v>
      </c>
      <c r="AU223" s="149" t="s">
        <v>86</v>
      </c>
      <c r="AY223" s="17" t="s">
        <v>199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86</v>
      </c>
      <c r="BK223" s="150">
        <f>ROUND(I223*H223,2)</f>
        <v>0</v>
      </c>
      <c r="BL223" s="17" t="s">
        <v>298</v>
      </c>
      <c r="BM223" s="149" t="s">
        <v>4207</v>
      </c>
    </row>
    <row r="224" spans="2:65" s="1" customFormat="1" ht="24.25" customHeight="1">
      <c r="B224" s="32"/>
      <c r="C224" s="137" t="s">
        <v>379</v>
      </c>
      <c r="D224" s="137" t="s">
        <v>201</v>
      </c>
      <c r="E224" s="138" t="s">
        <v>3319</v>
      </c>
      <c r="F224" s="139" t="s">
        <v>3320</v>
      </c>
      <c r="G224" s="140" t="s">
        <v>296</v>
      </c>
      <c r="H224" s="141">
        <v>2</v>
      </c>
      <c r="I224" s="142"/>
      <c r="J224" s="143">
        <f>ROUND(I224*H224,2)</f>
        <v>0</v>
      </c>
      <c r="K224" s="144"/>
      <c r="L224" s="32"/>
      <c r="M224" s="145" t="s">
        <v>1</v>
      </c>
      <c r="N224" s="146" t="s">
        <v>39</v>
      </c>
      <c r="P224" s="147">
        <f>O224*H224</f>
        <v>0</v>
      </c>
      <c r="Q224" s="147">
        <v>1.1900000000000001E-3</v>
      </c>
      <c r="R224" s="147">
        <f>Q224*H224</f>
        <v>2.3800000000000002E-3</v>
      </c>
      <c r="S224" s="147">
        <v>0</v>
      </c>
      <c r="T224" s="148">
        <f>S224*H224</f>
        <v>0</v>
      </c>
      <c r="AR224" s="149" t="s">
        <v>298</v>
      </c>
      <c r="AT224" s="149" t="s">
        <v>201</v>
      </c>
      <c r="AU224" s="149" t="s">
        <v>86</v>
      </c>
      <c r="AY224" s="17" t="s">
        <v>199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86</v>
      </c>
      <c r="BK224" s="150">
        <f>ROUND(I224*H224,2)</f>
        <v>0</v>
      </c>
      <c r="BL224" s="17" t="s">
        <v>298</v>
      </c>
      <c r="BM224" s="149" t="s">
        <v>4208</v>
      </c>
    </row>
    <row r="225" spans="2:65" s="1" customFormat="1" ht="33" customHeight="1">
      <c r="B225" s="32"/>
      <c r="C225" s="137" t="s">
        <v>384</v>
      </c>
      <c r="D225" s="137" t="s">
        <v>201</v>
      </c>
      <c r="E225" s="138" t="s">
        <v>3322</v>
      </c>
      <c r="F225" s="139" t="s">
        <v>3323</v>
      </c>
      <c r="G225" s="140" t="s">
        <v>1239</v>
      </c>
      <c r="H225" s="141">
        <v>1</v>
      </c>
      <c r="I225" s="142"/>
      <c r="J225" s="143">
        <f>ROUND(I225*H225,2)</f>
        <v>0</v>
      </c>
      <c r="K225" s="144"/>
      <c r="L225" s="32"/>
      <c r="M225" s="145" t="s">
        <v>1</v>
      </c>
      <c r="N225" s="146" t="s">
        <v>39</v>
      </c>
      <c r="P225" s="147">
        <f>O225*H225</f>
        <v>0</v>
      </c>
      <c r="Q225" s="147">
        <v>1.8E-3</v>
      </c>
      <c r="R225" s="147">
        <f>Q225*H225</f>
        <v>1.8E-3</v>
      </c>
      <c r="S225" s="147">
        <v>0</v>
      </c>
      <c r="T225" s="148">
        <f>S225*H225</f>
        <v>0</v>
      </c>
      <c r="AR225" s="149" t="s">
        <v>298</v>
      </c>
      <c r="AT225" s="149" t="s">
        <v>201</v>
      </c>
      <c r="AU225" s="149" t="s">
        <v>86</v>
      </c>
      <c r="AY225" s="17" t="s">
        <v>199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86</v>
      </c>
      <c r="BK225" s="150">
        <f>ROUND(I225*H225,2)</f>
        <v>0</v>
      </c>
      <c r="BL225" s="17" t="s">
        <v>298</v>
      </c>
      <c r="BM225" s="149" t="s">
        <v>4209</v>
      </c>
    </row>
    <row r="226" spans="2:65" s="1" customFormat="1" ht="24.25" customHeight="1">
      <c r="B226" s="32"/>
      <c r="C226" s="173" t="s">
        <v>388</v>
      </c>
      <c r="D226" s="173" t="s">
        <v>288</v>
      </c>
      <c r="E226" s="174" t="s">
        <v>3325</v>
      </c>
      <c r="F226" s="175" t="s">
        <v>3326</v>
      </c>
      <c r="G226" s="176" t="s">
        <v>296</v>
      </c>
      <c r="H226" s="177">
        <v>1</v>
      </c>
      <c r="I226" s="178"/>
      <c r="J226" s="179">
        <f>ROUND(I226*H226,2)</f>
        <v>0</v>
      </c>
      <c r="K226" s="180"/>
      <c r="L226" s="181"/>
      <c r="M226" s="182" t="s">
        <v>1</v>
      </c>
      <c r="N226" s="183" t="s">
        <v>39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384</v>
      </c>
      <c r="AT226" s="149" t="s">
        <v>288</v>
      </c>
      <c r="AU226" s="149" t="s">
        <v>86</v>
      </c>
      <c r="AY226" s="17" t="s">
        <v>199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86</v>
      </c>
      <c r="BK226" s="150">
        <f>ROUND(I226*H226,2)</f>
        <v>0</v>
      </c>
      <c r="BL226" s="17" t="s">
        <v>298</v>
      </c>
      <c r="BM226" s="149" t="s">
        <v>4210</v>
      </c>
    </row>
    <row r="227" spans="2:65" s="11" customFormat="1" ht="26" customHeight="1">
      <c r="B227" s="125"/>
      <c r="D227" s="126" t="s">
        <v>72</v>
      </c>
      <c r="E227" s="127" t="s">
        <v>288</v>
      </c>
      <c r="F227" s="127" t="s">
        <v>3328</v>
      </c>
      <c r="I227" s="128"/>
      <c r="J227" s="129">
        <f>BK227</f>
        <v>0</v>
      </c>
      <c r="L227" s="125"/>
      <c r="M227" s="130"/>
      <c r="P227" s="131">
        <f>P228</f>
        <v>0</v>
      </c>
      <c r="R227" s="131">
        <f>R228</f>
        <v>9.6000000000000002E-4</v>
      </c>
      <c r="T227" s="132">
        <f>T228</f>
        <v>0</v>
      </c>
      <c r="AR227" s="126" t="s">
        <v>223</v>
      </c>
      <c r="AT227" s="133" t="s">
        <v>72</v>
      </c>
      <c r="AU227" s="133" t="s">
        <v>73</v>
      </c>
      <c r="AY227" s="126" t="s">
        <v>199</v>
      </c>
      <c r="BK227" s="134">
        <f>BK228</f>
        <v>0</v>
      </c>
    </row>
    <row r="228" spans="2:65" s="11" customFormat="1" ht="23" customHeight="1">
      <c r="B228" s="125"/>
      <c r="D228" s="126" t="s">
        <v>72</v>
      </c>
      <c r="E228" s="135" t="s">
        <v>3329</v>
      </c>
      <c r="F228" s="135" t="s">
        <v>3330</v>
      </c>
      <c r="I228" s="128"/>
      <c r="J228" s="136">
        <f>BK228</f>
        <v>0</v>
      </c>
      <c r="L228" s="125"/>
      <c r="M228" s="130"/>
      <c r="P228" s="131">
        <f>SUM(P229:P230)</f>
        <v>0</v>
      </c>
      <c r="R228" s="131">
        <f>SUM(R229:R230)</f>
        <v>9.6000000000000002E-4</v>
      </c>
      <c r="T228" s="132">
        <f>SUM(T229:T230)</f>
        <v>0</v>
      </c>
      <c r="AR228" s="126" t="s">
        <v>223</v>
      </c>
      <c r="AT228" s="133" t="s">
        <v>72</v>
      </c>
      <c r="AU228" s="133" t="s">
        <v>80</v>
      </c>
      <c r="AY228" s="126" t="s">
        <v>199</v>
      </c>
      <c r="BK228" s="134">
        <f>SUM(BK229:BK230)</f>
        <v>0</v>
      </c>
    </row>
    <row r="229" spans="2:65" s="1" customFormat="1" ht="24.25" customHeight="1">
      <c r="B229" s="32"/>
      <c r="C229" s="137" t="s">
        <v>397</v>
      </c>
      <c r="D229" s="137" t="s">
        <v>201</v>
      </c>
      <c r="E229" s="138" t="s">
        <v>3331</v>
      </c>
      <c r="F229" s="139" t="s">
        <v>3332</v>
      </c>
      <c r="G229" s="140" t="s">
        <v>264</v>
      </c>
      <c r="H229" s="141">
        <v>2</v>
      </c>
      <c r="I229" s="142"/>
      <c r="J229" s="143">
        <f>ROUND(I229*H229,2)</f>
        <v>0</v>
      </c>
      <c r="K229" s="144"/>
      <c r="L229" s="32"/>
      <c r="M229" s="145" t="s">
        <v>1</v>
      </c>
      <c r="N229" s="146" t="s">
        <v>39</v>
      </c>
      <c r="P229" s="147">
        <f>O229*H229</f>
        <v>0</v>
      </c>
      <c r="Q229" s="147">
        <v>0</v>
      </c>
      <c r="R229" s="147">
        <f>Q229*H229</f>
        <v>0</v>
      </c>
      <c r="S229" s="147">
        <v>0</v>
      </c>
      <c r="T229" s="148">
        <f>S229*H229</f>
        <v>0</v>
      </c>
      <c r="AR229" s="149" t="s">
        <v>642</v>
      </c>
      <c r="AT229" s="149" t="s">
        <v>201</v>
      </c>
      <c r="AU229" s="149" t="s">
        <v>86</v>
      </c>
      <c r="AY229" s="17" t="s">
        <v>199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86</v>
      </c>
      <c r="BK229" s="150">
        <f>ROUND(I229*H229,2)</f>
        <v>0</v>
      </c>
      <c r="BL229" s="17" t="s">
        <v>642</v>
      </c>
      <c r="BM229" s="149" t="s">
        <v>4211</v>
      </c>
    </row>
    <row r="230" spans="2:65" s="1" customFormat="1" ht="21.75" customHeight="1">
      <c r="B230" s="32"/>
      <c r="C230" s="173" t="s">
        <v>401</v>
      </c>
      <c r="D230" s="173" t="s">
        <v>288</v>
      </c>
      <c r="E230" s="174" t="s">
        <v>3334</v>
      </c>
      <c r="F230" s="175" t="s">
        <v>3335</v>
      </c>
      <c r="G230" s="176" t="s">
        <v>264</v>
      </c>
      <c r="H230" s="177">
        <v>2</v>
      </c>
      <c r="I230" s="178"/>
      <c r="J230" s="179">
        <f>ROUND(I230*H230,2)</f>
        <v>0</v>
      </c>
      <c r="K230" s="180"/>
      <c r="L230" s="181"/>
      <c r="M230" s="182" t="s">
        <v>1</v>
      </c>
      <c r="N230" s="183" t="s">
        <v>39</v>
      </c>
      <c r="P230" s="147">
        <f>O230*H230</f>
        <v>0</v>
      </c>
      <c r="Q230" s="147">
        <v>4.8000000000000001E-4</v>
      </c>
      <c r="R230" s="147">
        <f>Q230*H230</f>
        <v>9.6000000000000002E-4</v>
      </c>
      <c r="S230" s="147">
        <v>0</v>
      </c>
      <c r="T230" s="148">
        <f>S230*H230</f>
        <v>0</v>
      </c>
      <c r="AR230" s="149" t="s">
        <v>1039</v>
      </c>
      <c r="AT230" s="149" t="s">
        <v>288</v>
      </c>
      <c r="AU230" s="149" t="s">
        <v>86</v>
      </c>
      <c r="AY230" s="17" t="s">
        <v>199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86</v>
      </c>
      <c r="BK230" s="150">
        <f>ROUND(I230*H230,2)</f>
        <v>0</v>
      </c>
      <c r="BL230" s="17" t="s">
        <v>1039</v>
      </c>
      <c r="BM230" s="149" t="s">
        <v>4212</v>
      </c>
    </row>
    <row r="231" spans="2:65" s="11" customFormat="1" ht="26" customHeight="1">
      <c r="B231" s="125"/>
      <c r="D231" s="126" t="s">
        <v>72</v>
      </c>
      <c r="E231" s="127" t="s">
        <v>3037</v>
      </c>
      <c r="F231" s="127" t="s">
        <v>3038</v>
      </c>
      <c r="I231" s="128"/>
      <c r="J231" s="129">
        <f>BK231</f>
        <v>0</v>
      </c>
      <c r="L231" s="125"/>
      <c r="M231" s="130"/>
      <c r="P231" s="131">
        <f>SUM(P232:P234)</f>
        <v>0</v>
      </c>
      <c r="R231" s="131">
        <f>SUM(R232:R234)</f>
        <v>0</v>
      </c>
      <c r="T231" s="132">
        <f>SUM(T232:T234)</f>
        <v>0</v>
      </c>
      <c r="AR231" s="126" t="s">
        <v>205</v>
      </c>
      <c r="AT231" s="133" t="s">
        <v>72</v>
      </c>
      <c r="AU231" s="133" t="s">
        <v>73</v>
      </c>
      <c r="AY231" s="126" t="s">
        <v>199</v>
      </c>
      <c r="BK231" s="134">
        <f>SUM(BK232:BK234)</f>
        <v>0</v>
      </c>
    </row>
    <row r="232" spans="2:65" s="1" customFormat="1" ht="16.5" customHeight="1">
      <c r="B232" s="32"/>
      <c r="C232" s="137" t="s">
        <v>404</v>
      </c>
      <c r="D232" s="137" t="s">
        <v>201</v>
      </c>
      <c r="E232" s="138" t="s">
        <v>3039</v>
      </c>
      <c r="F232" s="139" t="s">
        <v>3040</v>
      </c>
      <c r="G232" s="140" t="s">
        <v>1188</v>
      </c>
      <c r="H232" s="141">
        <v>16</v>
      </c>
      <c r="I232" s="142"/>
      <c r="J232" s="143">
        <f>ROUND(I232*H232,2)</f>
        <v>0</v>
      </c>
      <c r="K232" s="144"/>
      <c r="L232" s="32"/>
      <c r="M232" s="145" t="s">
        <v>1</v>
      </c>
      <c r="N232" s="146" t="s">
        <v>39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1179</v>
      </c>
      <c r="AT232" s="149" t="s">
        <v>201</v>
      </c>
      <c r="AU232" s="149" t="s">
        <v>80</v>
      </c>
      <c r="AY232" s="17" t="s">
        <v>199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86</v>
      </c>
      <c r="BK232" s="150">
        <f>ROUND(I232*H232,2)</f>
        <v>0</v>
      </c>
      <c r="BL232" s="17" t="s">
        <v>1179</v>
      </c>
      <c r="BM232" s="149" t="s">
        <v>4213</v>
      </c>
    </row>
    <row r="233" spans="2:65" s="12" customFormat="1" ht="12">
      <c r="B233" s="151"/>
      <c r="D233" s="152" t="s">
        <v>207</v>
      </c>
      <c r="E233" s="153" t="s">
        <v>1</v>
      </c>
      <c r="F233" s="154" t="s">
        <v>3338</v>
      </c>
      <c r="H233" s="155">
        <v>16</v>
      </c>
      <c r="I233" s="156"/>
      <c r="L233" s="151"/>
      <c r="M233" s="157"/>
      <c r="T233" s="158"/>
      <c r="AT233" s="153" t="s">
        <v>207</v>
      </c>
      <c r="AU233" s="153" t="s">
        <v>80</v>
      </c>
      <c r="AV233" s="12" t="s">
        <v>86</v>
      </c>
      <c r="AW233" s="12" t="s">
        <v>30</v>
      </c>
      <c r="AX233" s="12" t="s">
        <v>73</v>
      </c>
      <c r="AY233" s="153" t="s">
        <v>199</v>
      </c>
    </row>
    <row r="234" spans="2:65" s="13" customFormat="1" ht="12">
      <c r="B234" s="159"/>
      <c r="D234" s="152" t="s">
        <v>207</v>
      </c>
      <c r="E234" s="160" t="s">
        <v>1</v>
      </c>
      <c r="F234" s="161" t="s">
        <v>3339</v>
      </c>
      <c r="H234" s="162">
        <v>16</v>
      </c>
      <c r="I234" s="163"/>
      <c r="L234" s="159"/>
      <c r="M234" s="195"/>
      <c r="N234" s="196"/>
      <c r="O234" s="196"/>
      <c r="P234" s="196"/>
      <c r="Q234" s="196"/>
      <c r="R234" s="196"/>
      <c r="S234" s="196"/>
      <c r="T234" s="197"/>
      <c r="AT234" s="160" t="s">
        <v>207</v>
      </c>
      <c r="AU234" s="160" t="s">
        <v>80</v>
      </c>
      <c r="AV234" s="13" t="s">
        <v>205</v>
      </c>
      <c r="AW234" s="13" t="s">
        <v>30</v>
      </c>
      <c r="AX234" s="13" t="s">
        <v>80</v>
      </c>
      <c r="AY234" s="160" t="s">
        <v>199</v>
      </c>
    </row>
    <row r="235" spans="2:65" s="1" customFormat="1" ht="7" customHeight="1">
      <c r="B235" s="43"/>
      <c r="C235" s="44"/>
      <c r="D235" s="44"/>
      <c r="E235" s="44"/>
      <c r="F235" s="44"/>
      <c r="G235" s="44"/>
      <c r="H235" s="44"/>
      <c r="I235" s="44"/>
      <c r="J235" s="44"/>
      <c r="K235" s="44"/>
      <c r="L235" s="32"/>
    </row>
  </sheetData>
  <sheetProtection algorithmName="SHA-512" hashValue="Ljt27FtxKGNx9QsXdDmTP+RhZyoxqL/lA/D0a3mcdPf86W09WVRKhLbPqL59iJRkGl9no3joZGfxd/R4ZC1l3Q==" saltValue="y74oduuckUMmJ6iFaqWm3rutmLD2fTlaMIsyKQwJxIdpScugG7DV3T9ZWwX0WuFl66AywIYMN38n5Js94ueS8A==" spinCount="100000" sheet="1" objects="1" scenarios="1" formatColumns="0" formatRows="0" autoFilter="0"/>
  <autoFilter ref="C130:K234" xr:uid="{00000000-0009-0000-0000-00000C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50"/>
  <sheetViews>
    <sheetView showGridLines="0" workbookViewId="0"/>
  </sheetViews>
  <sheetFormatPr baseColWidth="10" defaultColWidth="8.7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118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132</v>
      </c>
      <c r="L4" s="20"/>
      <c r="M4" s="91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133</v>
      </c>
      <c r="L8" s="20"/>
    </row>
    <row r="9" spans="2:46" s="1" customFormat="1" ht="16.5" customHeight="1">
      <c r="B9" s="32"/>
      <c r="E9" s="241" t="s">
        <v>134</v>
      </c>
      <c r="F9" s="240"/>
      <c r="G9" s="240"/>
      <c r="H9" s="240"/>
      <c r="L9" s="32"/>
    </row>
    <row r="10" spans="2:46" s="1" customFormat="1" ht="12" customHeight="1">
      <c r="B10" s="32"/>
      <c r="D10" s="27" t="s">
        <v>135</v>
      </c>
      <c r="L10" s="32"/>
    </row>
    <row r="11" spans="2:46" s="1" customFormat="1" ht="16.5" customHeight="1">
      <c r="B11" s="32"/>
      <c r="E11" s="236" t="s">
        <v>4214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1" t="str">
        <f>'Rekapitulace stavby'!AN8</f>
        <v>1. 11. 2024</v>
      </c>
      <c r="L14" s="32"/>
    </row>
    <row r="15" spans="2:46" s="1" customFormat="1" ht="11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2"/>
      <c r="E29" s="228" t="s">
        <v>1</v>
      </c>
      <c r="F29" s="228"/>
      <c r="G29" s="228"/>
      <c r="H29" s="228"/>
      <c r="L29" s="92"/>
    </row>
    <row r="30" spans="2:12" s="1" customFormat="1" ht="7" customHeight="1">
      <c r="B30" s="32"/>
      <c r="L30" s="32"/>
    </row>
    <row r="31" spans="2:12" s="1" customFormat="1" ht="7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25.25" customHeight="1">
      <c r="B32" s="32"/>
      <c r="D32" s="93" t="s">
        <v>33</v>
      </c>
      <c r="J32" s="64">
        <f>ROUND(J123, 2)</f>
        <v>0</v>
      </c>
      <c r="L32" s="32"/>
    </row>
    <row r="33" spans="2:12" s="1" customFormat="1" ht="7" customHeight="1">
      <c r="B33" s="32"/>
      <c r="D33" s="52"/>
      <c r="E33" s="52"/>
      <c r="F33" s="52"/>
      <c r="G33" s="52"/>
      <c r="H33" s="52"/>
      <c r="I33" s="52"/>
      <c r="J33" s="52"/>
      <c r="K33" s="52"/>
      <c r="L33" s="32"/>
    </row>
    <row r="34" spans="2:12" s="1" customFormat="1" ht="14.5" customHeight="1">
      <c r="B34" s="32"/>
      <c r="F34" s="94" t="s">
        <v>35</v>
      </c>
      <c r="I34" s="94" t="s">
        <v>34</v>
      </c>
      <c r="J34" s="94" t="s">
        <v>36</v>
      </c>
      <c r="L34" s="32"/>
    </row>
    <row r="35" spans="2:12" s="1" customFormat="1" ht="14.5" customHeight="1">
      <c r="B35" s="32"/>
      <c r="D35" s="95" t="s">
        <v>37</v>
      </c>
      <c r="E35" s="27" t="s">
        <v>38</v>
      </c>
      <c r="F35" s="84">
        <f>ROUND((SUM(BE123:BE149)),  2)</f>
        <v>0</v>
      </c>
      <c r="I35" s="96">
        <v>0.21</v>
      </c>
      <c r="J35" s="84">
        <f>ROUND(((SUM(BE123:BE149))*I35),  2)</f>
        <v>0</v>
      </c>
      <c r="L35" s="32"/>
    </row>
    <row r="36" spans="2:12" s="1" customFormat="1" ht="14.5" customHeight="1">
      <c r="B36" s="32"/>
      <c r="E36" s="27" t="s">
        <v>39</v>
      </c>
      <c r="F36" s="84">
        <f>ROUND((SUM(BF123:BF149)),  2)</f>
        <v>0</v>
      </c>
      <c r="I36" s="96">
        <v>0.12</v>
      </c>
      <c r="J36" s="84">
        <f>ROUND(((SUM(BF123:BF149))*I36),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4">
        <f>ROUND((SUM(BG123:BG149)),  2)</f>
        <v>0</v>
      </c>
      <c r="I37" s="96">
        <v>0.21</v>
      </c>
      <c r="J37" s="84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4">
        <f>ROUND((SUM(BH123:BH149)),  2)</f>
        <v>0</v>
      </c>
      <c r="I38" s="96">
        <v>0.12</v>
      </c>
      <c r="J38" s="84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4">
        <f>ROUND((SUM(BI123:BI149)),  2)</f>
        <v>0</v>
      </c>
      <c r="I39" s="96">
        <v>0</v>
      </c>
      <c r="J39" s="84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25" customHeight="1">
      <c r="B41" s="32"/>
      <c r="C41" s="97"/>
      <c r="D41" s="98" t="s">
        <v>43</v>
      </c>
      <c r="E41" s="55"/>
      <c r="F41" s="55"/>
      <c r="G41" s="99" t="s">
        <v>44</v>
      </c>
      <c r="H41" s="100" t="s">
        <v>45</v>
      </c>
      <c r="I41" s="55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2" t="s">
        <v>48</v>
      </c>
      <c r="E61" s="34"/>
      <c r="F61" s="103" t="s">
        <v>49</v>
      </c>
      <c r="G61" s="42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2" t="s">
        <v>48</v>
      </c>
      <c r="E76" s="34"/>
      <c r="F76" s="103" t="s">
        <v>49</v>
      </c>
      <c r="G76" s="42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12" s="1" customFormat="1" ht="25" customHeight="1">
      <c r="B82" s="32"/>
      <c r="C82" s="21" t="s">
        <v>137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133</v>
      </c>
      <c r="L86" s="20"/>
    </row>
    <row r="87" spans="2:12" s="1" customFormat="1" ht="16.5" customHeight="1">
      <c r="B87" s="32"/>
      <c r="E87" s="241" t="s">
        <v>134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135</v>
      </c>
      <c r="L88" s="32"/>
    </row>
    <row r="89" spans="2:12" s="1" customFormat="1" ht="16.5" customHeight="1">
      <c r="B89" s="32"/>
      <c r="E89" s="236" t="str">
        <f>E11</f>
        <v>Přípojka el. NN - Přípojka NN SO01, SO02 zemní práce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1" t="str">
        <f>IF(J14="","",J14)</f>
        <v>1. 11. 2024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138</v>
      </c>
      <c r="D96" s="97"/>
      <c r="E96" s="97"/>
      <c r="F96" s="97"/>
      <c r="G96" s="97"/>
      <c r="H96" s="97"/>
      <c r="I96" s="97"/>
      <c r="J96" s="106" t="s">
        <v>139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3" customHeight="1">
      <c r="B98" s="32"/>
      <c r="C98" s="107" t="s">
        <v>140</v>
      </c>
      <c r="J98" s="64">
        <f>J123</f>
        <v>0</v>
      </c>
      <c r="L98" s="32"/>
      <c r="AU98" s="17" t="s">
        <v>141</v>
      </c>
    </row>
    <row r="99" spans="2:47" s="8" customFormat="1" ht="25" customHeight="1">
      <c r="B99" s="108"/>
      <c r="D99" s="109" t="s">
        <v>152</v>
      </c>
      <c r="E99" s="110"/>
      <c r="F99" s="110"/>
      <c r="G99" s="110"/>
      <c r="H99" s="110"/>
      <c r="I99" s="110"/>
      <c r="J99" s="111">
        <f>J124</f>
        <v>0</v>
      </c>
      <c r="L99" s="108"/>
    </row>
    <row r="100" spans="2:47" s="8" customFormat="1" ht="25" customHeight="1">
      <c r="B100" s="108"/>
      <c r="D100" s="109" t="s">
        <v>3233</v>
      </c>
      <c r="E100" s="110"/>
      <c r="F100" s="110"/>
      <c r="G100" s="110"/>
      <c r="H100" s="110"/>
      <c r="I100" s="110"/>
      <c r="J100" s="111">
        <f>J125</f>
        <v>0</v>
      </c>
      <c r="L100" s="108"/>
    </row>
    <row r="101" spans="2:47" s="9" customFormat="1" ht="20" customHeight="1">
      <c r="B101" s="112"/>
      <c r="D101" s="113" t="s">
        <v>4215</v>
      </c>
      <c r="E101" s="114"/>
      <c r="F101" s="114"/>
      <c r="G101" s="114"/>
      <c r="H101" s="114"/>
      <c r="I101" s="114"/>
      <c r="J101" s="115">
        <f>J126</f>
        <v>0</v>
      </c>
      <c r="L101" s="112"/>
    </row>
    <row r="102" spans="2:47" s="1" customFormat="1" ht="21.75" customHeight="1">
      <c r="B102" s="32"/>
      <c r="L102" s="32"/>
    </row>
    <row r="103" spans="2:47" s="1" customFormat="1" ht="7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2"/>
    </row>
    <row r="107" spans="2:47" s="1" customFormat="1" ht="7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2"/>
    </row>
    <row r="108" spans="2:47" s="1" customFormat="1" ht="25" customHeight="1">
      <c r="B108" s="32"/>
      <c r="C108" s="21" t="s">
        <v>184</v>
      </c>
      <c r="L108" s="32"/>
    </row>
    <row r="109" spans="2:47" s="1" customFormat="1" ht="7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16.5" customHeight="1">
      <c r="B111" s="32"/>
      <c r="E111" s="241" t="str">
        <f>E7</f>
        <v>Rozšíření kom.soc. služeb CSS Stod</v>
      </c>
      <c r="F111" s="242"/>
      <c r="G111" s="242"/>
      <c r="H111" s="242"/>
      <c r="L111" s="32"/>
    </row>
    <row r="112" spans="2:47" ht="12" customHeight="1">
      <c r="B112" s="20"/>
      <c r="C112" s="27" t="s">
        <v>133</v>
      </c>
      <c r="L112" s="20"/>
    </row>
    <row r="113" spans="2:65" s="1" customFormat="1" ht="16.5" customHeight="1">
      <c r="B113" s="32"/>
      <c r="E113" s="241" t="s">
        <v>134</v>
      </c>
      <c r="F113" s="240"/>
      <c r="G113" s="240"/>
      <c r="H113" s="240"/>
      <c r="L113" s="32"/>
    </row>
    <row r="114" spans="2:65" s="1" customFormat="1" ht="12" customHeight="1">
      <c r="B114" s="32"/>
      <c r="C114" s="27" t="s">
        <v>135</v>
      </c>
      <c r="L114" s="32"/>
    </row>
    <row r="115" spans="2:65" s="1" customFormat="1" ht="16.5" customHeight="1">
      <c r="B115" s="32"/>
      <c r="E115" s="236" t="str">
        <f>E11</f>
        <v>Přípojka el. NN - Přípojka NN SO01, SO02 zemní práce</v>
      </c>
      <c r="F115" s="240"/>
      <c r="G115" s="240"/>
      <c r="H115" s="240"/>
      <c r="L115" s="32"/>
    </row>
    <row r="116" spans="2:65" s="1" customFormat="1" ht="7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F14</f>
        <v xml:space="preserve"> </v>
      </c>
      <c r="I117" s="27" t="s">
        <v>22</v>
      </c>
      <c r="J117" s="51" t="str">
        <f>IF(J14="","",J14)</f>
        <v>1. 11. 2024</v>
      </c>
      <c r="L117" s="32"/>
    </row>
    <row r="118" spans="2:65" s="1" customFormat="1" ht="7" customHeight="1">
      <c r="B118" s="32"/>
      <c r="L118" s="32"/>
    </row>
    <row r="119" spans="2:65" s="1" customFormat="1" ht="15.25" customHeight="1">
      <c r="B119" s="32"/>
      <c r="C119" s="27" t="s">
        <v>24</v>
      </c>
      <c r="F119" s="25" t="str">
        <f>E17</f>
        <v xml:space="preserve"> </v>
      </c>
      <c r="I119" s="27" t="s">
        <v>29</v>
      </c>
      <c r="J119" s="30" t="str">
        <f>E23</f>
        <v xml:space="preserve"> </v>
      </c>
      <c r="L119" s="32"/>
    </row>
    <row r="120" spans="2:65" s="1" customFormat="1" ht="15.25" customHeight="1">
      <c r="B120" s="32"/>
      <c r="C120" s="27" t="s">
        <v>27</v>
      </c>
      <c r="F120" s="25" t="str">
        <f>IF(E20="","",E20)</f>
        <v>Vyplň údaj</v>
      </c>
      <c r="I120" s="27" t="s">
        <v>31</v>
      </c>
      <c r="J120" s="30" t="str">
        <f>E26</f>
        <v xml:space="preserve"> </v>
      </c>
      <c r="L120" s="32"/>
    </row>
    <row r="121" spans="2:65" s="1" customFormat="1" ht="10.25" customHeight="1">
      <c r="B121" s="32"/>
      <c r="L121" s="32"/>
    </row>
    <row r="122" spans="2:65" s="10" customFormat="1" ht="29.25" customHeight="1">
      <c r="B122" s="116"/>
      <c r="C122" s="117" t="s">
        <v>185</v>
      </c>
      <c r="D122" s="118" t="s">
        <v>58</v>
      </c>
      <c r="E122" s="118" t="s">
        <v>54</v>
      </c>
      <c r="F122" s="118" t="s">
        <v>55</v>
      </c>
      <c r="G122" s="118" t="s">
        <v>186</v>
      </c>
      <c r="H122" s="118" t="s">
        <v>187</v>
      </c>
      <c r="I122" s="118" t="s">
        <v>188</v>
      </c>
      <c r="J122" s="119" t="s">
        <v>139</v>
      </c>
      <c r="K122" s="120" t="s">
        <v>189</v>
      </c>
      <c r="L122" s="116"/>
      <c r="M122" s="57" t="s">
        <v>1</v>
      </c>
      <c r="N122" s="58" t="s">
        <v>37</v>
      </c>
      <c r="O122" s="58" t="s">
        <v>190</v>
      </c>
      <c r="P122" s="58" t="s">
        <v>191</v>
      </c>
      <c r="Q122" s="58" t="s">
        <v>192</v>
      </c>
      <c r="R122" s="58" t="s">
        <v>193</v>
      </c>
      <c r="S122" s="58" t="s">
        <v>194</v>
      </c>
      <c r="T122" s="59" t="s">
        <v>195</v>
      </c>
    </row>
    <row r="123" spans="2:65" s="1" customFormat="1" ht="23" customHeight="1">
      <c r="B123" s="32"/>
      <c r="C123" s="62" t="s">
        <v>196</v>
      </c>
      <c r="J123" s="121">
        <f>BK123</f>
        <v>0</v>
      </c>
      <c r="L123" s="32"/>
      <c r="M123" s="60"/>
      <c r="N123" s="52"/>
      <c r="O123" s="52"/>
      <c r="P123" s="122">
        <f>P124+P125</f>
        <v>0</v>
      </c>
      <c r="Q123" s="52"/>
      <c r="R123" s="122">
        <f>R124+R125</f>
        <v>40.7074</v>
      </c>
      <c r="S123" s="52"/>
      <c r="T123" s="123">
        <f>T124+T125</f>
        <v>0</v>
      </c>
      <c r="AT123" s="17" t="s">
        <v>72</v>
      </c>
      <c r="AU123" s="17" t="s">
        <v>141</v>
      </c>
      <c r="BK123" s="124">
        <f>BK124+BK125</f>
        <v>0</v>
      </c>
    </row>
    <row r="124" spans="2:65" s="11" customFormat="1" ht="26" customHeight="1">
      <c r="B124" s="125"/>
      <c r="D124" s="126" t="s">
        <v>72</v>
      </c>
      <c r="E124" s="127" t="s">
        <v>971</v>
      </c>
      <c r="F124" s="127" t="s">
        <v>972</v>
      </c>
      <c r="I124" s="128"/>
      <c r="J124" s="129">
        <f>BK124</f>
        <v>0</v>
      </c>
      <c r="L124" s="125"/>
      <c r="M124" s="130"/>
      <c r="P124" s="131">
        <v>0</v>
      </c>
      <c r="R124" s="131">
        <v>0</v>
      </c>
      <c r="T124" s="132">
        <v>0</v>
      </c>
      <c r="AR124" s="126" t="s">
        <v>86</v>
      </c>
      <c r="AT124" s="133" t="s">
        <v>72</v>
      </c>
      <c r="AU124" s="133" t="s">
        <v>73</v>
      </c>
      <c r="AY124" s="126" t="s">
        <v>199</v>
      </c>
      <c r="BK124" s="134">
        <v>0</v>
      </c>
    </row>
    <row r="125" spans="2:65" s="11" customFormat="1" ht="26" customHeight="1">
      <c r="B125" s="125"/>
      <c r="D125" s="126" t="s">
        <v>72</v>
      </c>
      <c r="E125" s="127" t="s">
        <v>288</v>
      </c>
      <c r="F125" s="127" t="s">
        <v>3328</v>
      </c>
      <c r="I125" s="128"/>
      <c r="J125" s="129">
        <f>BK125</f>
        <v>0</v>
      </c>
      <c r="L125" s="125"/>
      <c r="M125" s="130"/>
      <c r="P125" s="131">
        <f>P126</f>
        <v>0</v>
      </c>
      <c r="R125" s="131">
        <f>R126</f>
        <v>40.7074</v>
      </c>
      <c r="T125" s="132">
        <f>T126</f>
        <v>0</v>
      </c>
      <c r="AR125" s="126" t="s">
        <v>223</v>
      </c>
      <c r="AT125" s="133" t="s">
        <v>72</v>
      </c>
      <c r="AU125" s="133" t="s">
        <v>73</v>
      </c>
      <c r="AY125" s="126" t="s">
        <v>199</v>
      </c>
      <c r="BK125" s="134">
        <f>BK126</f>
        <v>0</v>
      </c>
    </row>
    <row r="126" spans="2:65" s="11" customFormat="1" ht="23" customHeight="1">
      <c r="B126" s="125"/>
      <c r="D126" s="126" t="s">
        <v>72</v>
      </c>
      <c r="E126" s="135" t="s">
        <v>4216</v>
      </c>
      <c r="F126" s="135" t="s">
        <v>4217</v>
      </c>
      <c r="I126" s="128"/>
      <c r="J126" s="136">
        <f>BK126</f>
        <v>0</v>
      </c>
      <c r="L126" s="125"/>
      <c r="M126" s="130"/>
      <c r="P126" s="131">
        <f>SUM(P127:P149)</f>
        <v>0</v>
      </c>
      <c r="R126" s="131">
        <f>SUM(R127:R149)</f>
        <v>40.7074</v>
      </c>
      <c r="T126" s="132">
        <f>SUM(T127:T149)</f>
        <v>0</v>
      </c>
      <c r="AR126" s="126" t="s">
        <v>223</v>
      </c>
      <c r="AT126" s="133" t="s">
        <v>72</v>
      </c>
      <c r="AU126" s="133" t="s">
        <v>80</v>
      </c>
      <c r="AY126" s="126" t="s">
        <v>199</v>
      </c>
      <c r="BK126" s="134">
        <f>SUM(BK127:BK149)</f>
        <v>0</v>
      </c>
    </row>
    <row r="127" spans="2:65" s="1" customFormat="1" ht="24.25" customHeight="1">
      <c r="B127" s="32"/>
      <c r="C127" s="137" t="s">
        <v>7</v>
      </c>
      <c r="D127" s="137" t="s">
        <v>201</v>
      </c>
      <c r="E127" s="138" t="s">
        <v>4218</v>
      </c>
      <c r="F127" s="139" t="s">
        <v>4219</v>
      </c>
      <c r="G127" s="140" t="s">
        <v>264</v>
      </c>
      <c r="H127" s="141">
        <v>135</v>
      </c>
      <c r="I127" s="142"/>
      <c r="J127" s="143">
        <f>ROUND(I127*H127,2)</f>
        <v>0</v>
      </c>
      <c r="K127" s="144"/>
      <c r="L127" s="32"/>
      <c r="M127" s="145" t="s">
        <v>1</v>
      </c>
      <c r="N127" s="146" t="s">
        <v>39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642</v>
      </c>
      <c r="AT127" s="149" t="s">
        <v>201</v>
      </c>
      <c r="AU127" s="149" t="s">
        <v>86</v>
      </c>
      <c r="AY127" s="17" t="s">
        <v>199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86</v>
      </c>
      <c r="BK127" s="150">
        <f>ROUND(I127*H127,2)</f>
        <v>0</v>
      </c>
      <c r="BL127" s="17" t="s">
        <v>642</v>
      </c>
      <c r="BM127" s="149" t="s">
        <v>4220</v>
      </c>
    </row>
    <row r="128" spans="2:65" s="1" customFormat="1" ht="38" customHeight="1">
      <c r="B128" s="32"/>
      <c r="C128" s="137" t="s">
        <v>329</v>
      </c>
      <c r="D128" s="137" t="s">
        <v>201</v>
      </c>
      <c r="E128" s="138" t="s">
        <v>4221</v>
      </c>
      <c r="F128" s="139" t="s">
        <v>4222</v>
      </c>
      <c r="G128" s="140" t="s">
        <v>213</v>
      </c>
      <c r="H128" s="141">
        <v>13.5</v>
      </c>
      <c r="I128" s="142"/>
      <c r="J128" s="143">
        <f>ROUND(I128*H128,2)</f>
        <v>0</v>
      </c>
      <c r="K128" s="144"/>
      <c r="L128" s="32"/>
      <c r="M128" s="145" t="s">
        <v>1</v>
      </c>
      <c r="N128" s="146" t="s">
        <v>39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642</v>
      </c>
      <c r="AT128" s="149" t="s">
        <v>201</v>
      </c>
      <c r="AU128" s="149" t="s">
        <v>86</v>
      </c>
      <c r="AY128" s="17" t="s">
        <v>199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86</v>
      </c>
      <c r="BK128" s="150">
        <f>ROUND(I128*H128,2)</f>
        <v>0</v>
      </c>
      <c r="BL128" s="17" t="s">
        <v>642</v>
      </c>
      <c r="BM128" s="149" t="s">
        <v>4223</v>
      </c>
    </row>
    <row r="129" spans="2:65" s="12" customFormat="1" ht="12">
      <c r="B129" s="151"/>
      <c r="D129" s="152" t="s">
        <v>207</v>
      </c>
      <c r="E129" s="153" t="s">
        <v>1</v>
      </c>
      <c r="F129" s="154" t="s">
        <v>4224</v>
      </c>
      <c r="H129" s="155">
        <v>13.5</v>
      </c>
      <c r="I129" s="156"/>
      <c r="L129" s="151"/>
      <c r="M129" s="157"/>
      <c r="T129" s="158"/>
      <c r="AT129" s="153" t="s">
        <v>207</v>
      </c>
      <c r="AU129" s="153" t="s">
        <v>86</v>
      </c>
      <c r="AV129" s="12" t="s">
        <v>86</v>
      </c>
      <c r="AW129" s="12" t="s">
        <v>30</v>
      </c>
      <c r="AX129" s="12" t="s">
        <v>73</v>
      </c>
      <c r="AY129" s="153" t="s">
        <v>199</v>
      </c>
    </row>
    <row r="130" spans="2:65" s="13" customFormat="1" ht="12">
      <c r="B130" s="159"/>
      <c r="D130" s="152" t="s">
        <v>207</v>
      </c>
      <c r="E130" s="160" t="s">
        <v>1</v>
      </c>
      <c r="F130" s="161" t="s">
        <v>2978</v>
      </c>
      <c r="H130" s="162">
        <v>13.5</v>
      </c>
      <c r="I130" s="163"/>
      <c r="L130" s="159"/>
      <c r="M130" s="164"/>
      <c r="T130" s="165"/>
      <c r="AT130" s="160" t="s">
        <v>207</v>
      </c>
      <c r="AU130" s="160" t="s">
        <v>86</v>
      </c>
      <c r="AV130" s="13" t="s">
        <v>205</v>
      </c>
      <c r="AW130" s="13" t="s">
        <v>30</v>
      </c>
      <c r="AX130" s="13" t="s">
        <v>80</v>
      </c>
      <c r="AY130" s="160" t="s">
        <v>199</v>
      </c>
    </row>
    <row r="131" spans="2:65" s="1" customFormat="1" ht="38" customHeight="1">
      <c r="B131" s="32"/>
      <c r="C131" s="137" t="s">
        <v>334</v>
      </c>
      <c r="D131" s="137" t="s">
        <v>201</v>
      </c>
      <c r="E131" s="138" t="s">
        <v>4225</v>
      </c>
      <c r="F131" s="139" t="s">
        <v>4226</v>
      </c>
      <c r="G131" s="140" t="s">
        <v>213</v>
      </c>
      <c r="H131" s="141">
        <v>202.5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39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642</v>
      </c>
      <c r="AT131" s="149" t="s">
        <v>201</v>
      </c>
      <c r="AU131" s="149" t="s">
        <v>86</v>
      </c>
      <c r="AY131" s="17" t="s">
        <v>199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86</v>
      </c>
      <c r="BK131" s="150">
        <f>ROUND(I131*H131,2)</f>
        <v>0</v>
      </c>
      <c r="BL131" s="17" t="s">
        <v>642</v>
      </c>
      <c r="BM131" s="149" t="s">
        <v>4227</v>
      </c>
    </row>
    <row r="132" spans="2:65" s="12" customFormat="1" ht="12">
      <c r="B132" s="151"/>
      <c r="D132" s="152" t="s">
        <v>207</v>
      </c>
      <c r="E132" s="153" t="s">
        <v>1</v>
      </c>
      <c r="F132" s="154" t="s">
        <v>4228</v>
      </c>
      <c r="H132" s="155">
        <v>202.5</v>
      </c>
      <c r="I132" s="156"/>
      <c r="L132" s="151"/>
      <c r="M132" s="157"/>
      <c r="T132" s="158"/>
      <c r="AT132" s="153" t="s">
        <v>207</v>
      </c>
      <c r="AU132" s="153" t="s">
        <v>86</v>
      </c>
      <c r="AV132" s="12" t="s">
        <v>86</v>
      </c>
      <c r="AW132" s="12" t="s">
        <v>30</v>
      </c>
      <c r="AX132" s="12" t="s">
        <v>73</v>
      </c>
      <c r="AY132" s="153" t="s">
        <v>199</v>
      </c>
    </row>
    <row r="133" spans="2:65" s="13" customFormat="1" ht="12">
      <c r="B133" s="159"/>
      <c r="D133" s="152" t="s">
        <v>207</v>
      </c>
      <c r="E133" s="160" t="s">
        <v>1</v>
      </c>
      <c r="F133" s="161" t="s">
        <v>209</v>
      </c>
      <c r="H133" s="162">
        <v>202.5</v>
      </c>
      <c r="I133" s="163"/>
      <c r="L133" s="159"/>
      <c r="M133" s="164"/>
      <c r="T133" s="165"/>
      <c r="AT133" s="160" t="s">
        <v>207</v>
      </c>
      <c r="AU133" s="160" t="s">
        <v>86</v>
      </c>
      <c r="AV133" s="13" t="s">
        <v>205</v>
      </c>
      <c r="AW133" s="13" t="s">
        <v>30</v>
      </c>
      <c r="AX133" s="13" t="s">
        <v>80</v>
      </c>
      <c r="AY133" s="160" t="s">
        <v>199</v>
      </c>
    </row>
    <row r="134" spans="2:65" s="1" customFormat="1" ht="24.25" customHeight="1">
      <c r="B134" s="32"/>
      <c r="C134" s="137" t="s">
        <v>340</v>
      </c>
      <c r="D134" s="137" t="s">
        <v>201</v>
      </c>
      <c r="E134" s="138" t="s">
        <v>4229</v>
      </c>
      <c r="F134" s="139" t="s">
        <v>4230</v>
      </c>
      <c r="G134" s="140" t="s">
        <v>247</v>
      </c>
      <c r="H134" s="141">
        <v>24.3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39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642</v>
      </c>
      <c r="AT134" s="149" t="s">
        <v>201</v>
      </c>
      <c r="AU134" s="149" t="s">
        <v>86</v>
      </c>
      <c r="AY134" s="17" t="s">
        <v>199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86</v>
      </c>
      <c r="BK134" s="150">
        <f>ROUND(I134*H134,2)</f>
        <v>0</v>
      </c>
      <c r="BL134" s="17" t="s">
        <v>642</v>
      </c>
      <c r="BM134" s="149" t="s">
        <v>4231</v>
      </c>
    </row>
    <row r="135" spans="2:65" s="12" customFormat="1" ht="12">
      <c r="B135" s="151"/>
      <c r="D135" s="152" t="s">
        <v>207</v>
      </c>
      <c r="E135" s="153" t="s">
        <v>1</v>
      </c>
      <c r="F135" s="154" t="s">
        <v>4232</v>
      </c>
      <c r="H135" s="155">
        <v>24.3</v>
      </c>
      <c r="I135" s="156"/>
      <c r="L135" s="151"/>
      <c r="M135" s="157"/>
      <c r="T135" s="158"/>
      <c r="AT135" s="153" t="s">
        <v>207</v>
      </c>
      <c r="AU135" s="153" t="s">
        <v>86</v>
      </c>
      <c r="AV135" s="12" t="s">
        <v>86</v>
      </c>
      <c r="AW135" s="12" t="s">
        <v>30</v>
      </c>
      <c r="AX135" s="12" t="s">
        <v>73</v>
      </c>
      <c r="AY135" s="153" t="s">
        <v>199</v>
      </c>
    </row>
    <row r="136" spans="2:65" s="13" customFormat="1" ht="12">
      <c r="B136" s="159"/>
      <c r="D136" s="152" t="s">
        <v>207</v>
      </c>
      <c r="E136" s="160" t="s">
        <v>1</v>
      </c>
      <c r="F136" s="161" t="s">
        <v>209</v>
      </c>
      <c r="H136" s="162">
        <v>24.3</v>
      </c>
      <c r="I136" s="163"/>
      <c r="L136" s="159"/>
      <c r="M136" s="164"/>
      <c r="T136" s="165"/>
      <c r="AT136" s="160" t="s">
        <v>207</v>
      </c>
      <c r="AU136" s="160" t="s">
        <v>86</v>
      </c>
      <c r="AV136" s="13" t="s">
        <v>205</v>
      </c>
      <c r="AW136" s="13" t="s">
        <v>30</v>
      </c>
      <c r="AX136" s="13" t="s">
        <v>80</v>
      </c>
      <c r="AY136" s="160" t="s">
        <v>199</v>
      </c>
    </row>
    <row r="137" spans="2:65" s="1" customFormat="1" ht="24.25" customHeight="1">
      <c r="B137" s="32"/>
      <c r="C137" s="137" t="s">
        <v>345</v>
      </c>
      <c r="D137" s="137" t="s">
        <v>201</v>
      </c>
      <c r="E137" s="138" t="s">
        <v>4233</v>
      </c>
      <c r="F137" s="139" t="s">
        <v>4234</v>
      </c>
      <c r="G137" s="140" t="s">
        <v>213</v>
      </c>
      <c r="H137" s="141">
        <v>13.5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39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642</v>
      </c>
      <c r="AT137" s="149" t="s">
        <v>201</v>
      </c>
      <c r="AU137" s="149" t="s">
        <v>86</v>
      </c>
      <c r="AY137" s="17" t="s">
        <v>199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86</v>
      </c>
      <c r="BK137" s="150">
        <f>ROUND(I137*H137,2)</f>
        <v>0</v>
      </c>
      <c r="BL137" s="17" t="s">
        <v>642</v>
      </c>
      <c r="BM137" s="149" t="s">
        <v>4235</v>
      </c>
    </row>
    <row r="138" spans="2:65" s="12" customFormat="1" ht="12">
      <c r="B138" s="151"/>
      <c r="D138" s="152" t="s">
        <v>207</v>
      </c>
      <c r="E138" s="153" t="s">
        <v>1</v>
      </c>
      <c r="F138" s="154" t="s">
        <v>4236</v>
      </c>
      <c r="H138" s="155">
        <v>13.5</v>
      </c>
      <c r="I138" s="156"/>
      <c r="L138" s="151"/>
      <c r="M138" s="157"/>
      <c r="T138" s="158"/>
      <c r="AT138" s="153" t="s">
        <v>207</v>
      </c>
      <c r="AU138" s="153" t="s">
        <v>86</v>
      </c>
      <c r="AV138" s="12" t="s">
        <v>86</v>
      </c>
      <c r="AW138" s="12" t="s">
        <v>30</v>
      </c>
      <c r="AX138" s="12" t="s">
        <v>73</v>
      </c>
      <c r="AY138" s="153" t="s">
        <v>199</v>
      </c>
    </row>
    <row r="139" spans="2:65" s="13" customFormat="1" ht="12">
      <c r="B139" s="159"/>
      <c r="D139" s="152" t="s">
        <v>207</v>
      </c>
      <c r="E139" s="160" t="s">
        <v>1</v>
      </c>
      <c r="F139" s="161" t="s">
        <v>209</v>
      </c>
      <c r="H139" s="162">
        <v>13.5</v>
      </c>
      <c r="I139" s="163"/>
      <c r="L139" s="159"/>
      <c r="M139" s="164"/>
      <c r="T139" s="165"/>
      <c r="AT139" s="160" t="s">
        <v>207</v>
      </c>
      <c r="AU139" s="160" t="s">
        <v>86</v>
      </c>
      <c r="AV139" s="13" t="s">
        <v>205</v>
      </c>
      <c r="AW139" s="13" t="s">
        <v>30</v>
      </c>
      <c r="AX139" s="13" t="s">
        <v>80</v>
      </c>
      <c r="AY139" s="160" t="s">
        <v>199</v>
      </c>
    </row>
    <row r="140" spans="2:65" s="1" customFormat="1" ht="24.25" customHeight="1">
      <c r="B140" s="32"/>
      <c r="C140" s="137" t="s">
        <v>351</v>
      </c>
      <c r="D140" s="137" t="s">
        <v>201</v>
      </c>
      <c r="E140" s="138" t="s">
        <v>4237</v>
      </c>
      <c r="F140" s="139" t="s">
        <v>4238</v>
      </c>
      <c r="G140" s="140" t="s">
        <v>264</v>
      </c>
      <c r="H140" s="141">
        <v>135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39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642</v>
      </c>
      <c r="AT140" s="149" t="s">
        <v>201</v>
      </c>
      <c r="AU140" s="149" t="s">
        <v>86</v>
      </c>
      <c r="AY140" s="17" t="s">
        <v>199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86</v>
      </c>
      <c r="BK140" s="150">
        <f>ROUND(I140*H140,2)</f>
        <v>0</v>
      </c>
      <c r="BL140" s="17" t="s">
        <v>642</v>
      </c>
      <c r="BM140" s="149" t="s">
        <v>4239</v>
      </c>
    </row>
    <row r="141" spans="2:65" s="1" customFormat="1" ht="33" customHeight="1">
      <c r="B141" s="32"/>
      <c r="C141" s="137" t="s">
        <v>356</v>
      </c>
      <c r="D141" s="137" t="s">
        <v>201</v>
      </c>
      <c r="E141" s="138" t="s">
        <v>4240</v>
      </c>
      <c r="F141" s="139" t="s">
        <v>4241</v>
      </c>
      <c r="G141" s="140" t="s">
        <v>204</v>
      </c>
      <c r="H141" s="141">
        <v>67.5</v>
      </c>
      <c r="I141" s="142"/>
      <c r="J141" s="143">
        <f>ROUND(I141*H141,2)</f>
        <v>0</v>
      </c>
      <c r="K141" s="144"/>
      <c r="L141" s="32"/>
      <c r="M141" s="145" t="s">
        <v>1</v>
      </c>
      <c r="N141" s="146" t="s">
        <v>39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642</v>
      </c>
      <c r="AT141" s="149" t="s">
        <v>201</v>
      </c>
      <c r="AU141" s="149" t="s">
        <v>86</v>
      </c>
      <c r="AY141" s="17" t="s">
        <v>199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86</v>
      </c>
      <c r="BK141" s="150">
        <f>ROUND(I141*H141,2)</f>
        <v>0</v>
      </c>
      <c r="BL141" s="17" t="s">
        <v>642</v>
      </c>
      <c r="BM141" s="149" t="s">
        <v>4242</v>
      </c>
    </row>
    <row r="142" spans="2:65" s="12" customFormat="1" ht="12">
      <c r="B142" s="151"/>
      <c r="D142" s="152" t="s">
        <v>207</v>
      </c>
      <c r="E142" s="153" t="s">
        <v>1</v>
      </c>
      <c r="F142" s="154" t="s">
        <v>4243</v>
      </c>
      <c r="H142" s="155">
        <v>67.5</v>
      </c>
      <c r="I142" s="156"/>
      <c r="L142" s="151"/>
      <c r="M142" s="157"/>
      <c r="T142" s="158"/>
      <c r="AT142" s="153" t="s">
        <v>207</v>
      </c>
      <c r="AU142" s="153" t="s">
        <v>86</v>
      </c>
      <c r="AV142" s="12" t="s">
        <v>86</v>
      </c>
      <c r="AW142" s="12" t="s">
        <v>30</v>
      </c>
      <c r="AX142" s="12" t="s">
        <v>73</v>
      </c>
      <c r="AY142" s="153" t="s">
        <v>199</v>
      </c>
    </row>
    <row r="143" spans="2:65" s="13" customFormat="1" ht="12">
      <c r="B143" s="159"/>
      <c r="D143" s="152" t="s">
        <v>207</v>
      </c>
      <c r="E143" s="160" t="s">
        <v>1</v>
      </c>
      <c r="F143" s="161" t="s">
        <v>209</v>
      </c>
      <c r="H143" s="162">
        <v>67.5</v>
      </c>
      <c r="I143" s="163"/>
      <c r="L143" s="159"/>
      <c r="M143" s="164"/>
      <c r="T143" s="165"/>
      <c r="AT143" s="160" t="s">
        <v>207</v>
      </c>
      <c r="AU143" s="160" t="s">
        <v>86</v>
      </c>
      <c r="AV143" s="13" t="s">
        <v>205</v>
      </c>
      <c r="AW143" s="13" t="s">
        <v>30</v>
      </c>
      <c r="AX143" s="13" t="s">
        <v>80</v>
      </c>
      <c r="AY143" s="160" t="s">
        <v>199</v>
      </c>
    </row>
    <row r="144" spans="2:65" s="1" customFormat="1" ht="24.25" customHeight="1">
      <c r="B144" s="32"/>
      <c r="C144" s="137" t="s">
        <v>363</v>
      </c>
      <c r="D144" s="137" t="s">
        <v>201</v>
      </c>
      <c r="E144" s="138" t="s">
        <v>4244</v>
      </c>
      <c r="F144" s="139" t="s">
        <v>4245</v>
      </c>
      <c r="G144" s="140" t="s">
        <v>264</v>
      </c>
      <c r="H144" s="141">
        <v>135</v>
      </c>
      <c r="I144" s="142"/>
      <c r="J144" s="143">
        <f t="shared" ref="J144:J149" si="0">ROUND(I144*H144,2)</f>
        <v>0</v>
      </c>
      <c r="K144" s="144"/>
      <c r="L144" s="32"/>
      <c r="M144" s="145" t="s">
        <v>1</v>
      </c>
      <c r="N144" s="146" t="s">
        <v>39</v>
      </c>
      <c r="P144" s="147">
        <f t="shared" ref="P144:P149" si="1">O144*H144</f>
        <v>0</v>
      </c>
      <c r="Q144" s="147">
        <v>0.29863000000000001</v>
      </c>
      <c r="R144" s="147">
        <f t="shared" ref="R144:R149" si="2">Q144*H144</f>
        <v>40.315049999999999</v>
      </c>
      <c r="S144" s="147">
        <v>0</v>
      </c>
      <c r="T144" s="148">
        <f t="shared" ref="T144:T149" si="3">S144*H144</f>
        <v>0</v>
      </c>
      <c r="AR144" s="149" t="s">
        <v>642</v>
      </c>
      <c r="AT144" s="149" t="s">
        <v>201</v>
      </c>
      <c r="AU144" s="149" t="s">
        <v>86</v>
      </c>
      <c r="AY144" s="17" t="s">
        <v>199</v>
      </c>
      <c r="BE144" s="150">
        <f t="shared" ref="BE144:BE149" si="4">IF(N144="základní",J144,0)</f>
        <v>0</v>
      </c>
      <c r="BF144" s="150">
        <f t="shared" ref="BF144:BF149" si="5">IF(N144="snížená",J144,0)</f>
        <v>0</v>
      </c>
      <c r="BG144" s="150">
        <f t="shared" ref="BG144:BG149" si="6">IF(N144="zákl. přenesená",J144,0)</f>
        <v>0</v>
      </c>
      <c r="BH144" s="150">
        <f t="shared" ref="BH144:BH149" si="7">IF(N144="sníž. přenesená",J144,0)</f>
        <v>0</v>
      </c>
      <c r="BI144" s="150">
        <f t="shared" ref="BI144:BI149" si="8">IF(N144="nulová",J144,0)</f>
        <v>0</v>
      </c>
      <c r="BJ144" s="17" t="s">
        <v>86</v>
      </c>
      <c r="BK144" s="150">
        <f t="shared" ref="BK144:BK149" si="9">ROUND(I144*H144,2)</f>
        <v>0</v>
      </c>
      <c r="BL144" s="17" t="s">
        <v>642</v>
      </c>
      <c r="BM144" s="149" t="s">
        <v>4246</v>
      </c>
    </row>
    <row r="145" spans="2:65" s="1" customFormat="1" ht="21.75" customHeight="1">
      <c r="B145" s="32"/>
      <c r="C145" s="137" t="s">
        <v>369</v>
      </c>
      <c r="D145" s="137" t="s">
        <v>201</v>
      </c>
      <c r="E145" s="138" t="s">
        <v>4247</v>
      </c>
      <c r="F145" s="139" t="s">
        <v>4248</v>
      </c>
      <c r="G145" s="140" t="s">
        <v>264</v>
      </c>
      <c r="H145" s="141">
        <v>135</v>
      </c>
      <c r="I145" s="142"/>
      <c r="J145" s="143">
        <f t="shared" si="0"/>
        <v>0</v>
      </c>
      <c r="K145" s="144"/>
      <c r="L145" s="32"/>
      <c r="M145" s="145" t="s">
        <v>1</v>
      </c>
      <c r="N145" s="146" t="s">
        <v>39</v>
      </c>
      <c r="P145" s="147">
        <f t="shared" si="1"/>
        <v>0</v>
      </c>
      <c r="Q145" s="147">
        <v>6.0000000000000002E-5</v>
      </c>
      <c r="R145" s="147">
        <f t="shared" si="2"/>
        <v>8.0999999999999996E-3</v>
      </c>
      <c r="S145" s="147">
        <v>0</v>
      </c>
      <c r="T145" s="148">
        <f t="shared" si="3"/>
        <v>0</v>
      </c>
      <c r="AR145" s="149" t="s">
        <v>642</v>
      </c>
      <c r="AT145" s="149" t="s">
        <v>201</v>
      </c>
      <c r="AU145" s="149" t="s">
        <v>86</v>
      </c>
      <c r="AY145" s="17" t="s">
        <v>199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86</v>
      </c>
      <c r="BK145" s="150">
        <f t="shared" si="9"/>
        <v>0</v>
      </c>
      <c r="BL145" s="17" t="s">
        <v>642</v>
      </c>
      <c r="BM145" s="149" t="s">
        <v>4249</v>
      </c>
    </row>
    <row r="146" spans="2:65" s="1" customFormat="1" ht="33" customHeight="1">
      <c r="B146" s="32"/>
      <c r="C146" s="137" t="s">
        <v>374</v>
      </c>
      <c r="D146" s="137" t="s">
        <v>201</v>
      </c>
      <c r="E146" s="138" t="s">
        <v>4250</v>
      </c>
      <c r="F146" s="139" t="s">
        <v>4251</v>
      </c>
      <c r="G146" s="140" t="s">
        <v>296</v>
      </c>
      <c r="H146" s="141">
        <v>1</v>
      </c>
      <c r="I146" s="142"/>
      <c r="J146" s="143">
        <f t="shared" si="0"/>
        <v>0</v>
      </c>
      <c r="K146" s="144"/>
      <c r="L146" s="32"/>
      <c r="M146" s="145" t="s">
        <v>1</v>
      </c>
      <c r="N146" s="146" t="s">
        <v>39</v>
      </c>
      <c r="P146" s="147">
        <f t="shared" si="1"/>
        <v>0</v>
      </c>
      <c r="Q146" s="147">
        <v>0.32624999999999998</v>
      </c>
      <c r="R146" s="147">
        <f t="shared" si="2"/>
        <v>0.32624999999999998</v>
      </c>
      <c r="S146" s="147">
        <v>0</v>
      </c>
      <c r="T146" s="148">
        <f t="shared" si="3"/>
        <v>0</v>
      </c>
      <c r="AR146" s="149" t="s">
        <v>642</v>
      </c>
      <c r="AT146" s="149" t="s">
        <v>201</v>
      </c>
      <c r="AU146" s="149" t="s">
        <v>86</v>
      </c>
      <c r="AY146" s="17" t="s">
        <v>199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86</v>
      </c>
      <c r="BK146" s="150">
        <f t="shared" si="9"/>
        <v>0</v>
      </c>
      <c r="BL146" s="17" t="s">
        <v>642</v>
      </c>
      <c r="BM146" s="149" t="s">
        <v>4252</v>
      </c>
    </row>
    <row r="147" spans="2:65" s="1" customFormat="1" ht="38" customHeight="1">
      <c r="B147" s="32"/>
      <c r="C147" s="173" t="s">
        <v>379</v>
      </c>
      <c r="D147" s="173" t="s">
        <v>288</v>
      </c>
      <c r="E147" s="174" t="s">
        <v>4253</v>
      </c>
      <c r="F147" s="175" t="s">
        <v>4254</v>
      </c>
      <c r="G147" s="176" t="s">
        <v>296</v>
      </c>
      <c r="H147" s="177">
        <v>1</v>
      </c>
      <c r="I147" s="178"/>
      <c r="J147" s="179">
        <f t="shared" si="0"/>
        <v>0</v>
      </c>
      <c r="K147" s="180"/>
      <c r="L147" s="181"/>
      <c r="M147" s="182" t="s">
        <v>1</v>
      </c>
      <c r="N147" s="183" t="s">
        <v>39</v>
      </c>
      <c r="P147" s="147">
        <f t="shared" si="1"/>
        <v>0</v>
      </c>
      <c r="Q147" s="147">
        <v>5.8000000000000003E-2</v>
      </c>
      <c r="R147" s="147">
        <f t="shared" si="2"/>
        <v>5.8000000000000003E-2</v>
      </c>
      <c r="S147" s="147">
        <v>0</v>
      </c>
      <c r="T147" s="148">
        <f t="shared" si="3"/>
        <v>0</v>
      </c>
      <c r="AR147" s="149" t="s">
        <v>1039</v>
      </c>
      <c r="AT147" s="149" t="s">
        <v>288</v>
      </c>
      <c r="AU147" s="149" t="s">
        <v>86</v>
      </c>
      <c r="AY147" s="17" t="s">
        <v>199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86</v>
      </c>
      <c r="BK147" s="150">
        <f t="shared" si="9"/>
        <v>0</v>
      </c>
      <c r="BL147" s="17" t="s">
        <v>1039</v>
      </c>
      <c r="BM147" s="149" t="s">
        <v>4255</v>
      </c>
    </row>
    <row r="148" spans="2:65" s="1" customFormat="1" ht="24.25" customHeight="1">
      <c r="B148" s="32"/>
      <c r="C148" s="137" t="s">
        <v>384</v>
      </c>
      <c r="D148" s="137" t="s">
        <v>201</v>
      </c>
      <c r="E148" s="138" t="s">
        <v>4256</v>
      </c>
      <c r="F148" s="139" t="s">
        <v>4257</v>
      </c>
      <c r="G148" s="140" t="s">
        <v>247</v>
      </c>
      <c r="H148" s="141">
        <v>40.707000000000001</v>
      </c>
      <c r="I148" s="142"/>
      <c r="J148" s="143">
        <f t="shared" si="0"/>
        <v>0</v>
      </c>
      <c r="K148" s="144"/>
      <c r="L148" s="32"/>
      <c r="M148" s="145" t="s">
        <v>1</v>
      </c>
      <c r="N148" s="146" t="s">
        <v>39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642</v>
      </c>
      <c r="AT148" s="149" t="s">
        <v>201</v>
      </c>
      <c r="AU148" s="149" t="s">
        <v>86</v>
      </c>
      <c r="AY148" s="17" t="s">
        <v>199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86</v>
      </c>
      <c r="BK148" s="150">
        <f t="shared" si="9"/>
        <v>0</v>
      </c>
      <c r="BL148" s="17" t="s">
        <v>642</v>
      </c>
      <c r="BM148" s="149" t="s">
        <v>4258</v>
      </c>
    </row>
    <row r="149" spans="2:65" s="1" customFormat="1" ht="24.25" customHeight="1">
      <c r="B149" s="32"/>
      <c r="C149" s="137" t="s">
        <v>388</v>
      </c>
      <c r="D149" s="137" t="s">
        <v>201</v>
      </c>
      <c r="E149" s="138" t="s">
        <v>4259</v>
      </c>
      <c r="F149" s="139" t="s">
        <v>4260</v>
      </c>
      <c r="G149" s="140" t="s">
        <v>247</v>
      </c>
      <c r="H149" s="141">
        <v>40.707000000000001</v>
      </c>
      <c r="I149" s="142"/>
      <c r="J149" s="143">
        <f t="shared" si="0"/>
        <v>0</v>
      </c>
      <c r="K149" s="144"/>
      <c r="L149" s="32"/>
      <c r="M149" s="190" t="s">
        <v>1</v>
      </c>
      <c r="N149" s="191" t="s">
        <v>39</v>
      </c>
      <c r="O149" s="192"/>
      <c r="P149" s="193">
        <f t="shared" si="1"/>
        <v>0</v>
      </c>
      <c r="Q149" s="193">
        <v>0</v>
      </c>
      <c r="R149" s="193">
        <f t="shared" si="2"/>
        <v>0</v>
      </c>
      <c r="S149" s="193">
        <v>0</v>
      </c>
      <c r="T149" s="194">
        <f t="shared" si="3"/>
        <v>0</v>
      </c>
      <c r="AR149" s="149" t="s">
        <v>642</v>
      </c>
      <c r="AT149" s="149" t="s">
        <v>201</v>
      </c>
      <c r="AU149" s="149" t="s">
        <v>86</v>
      </c>
      <c r="AY149" s="17" t="s">
        <v>199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86</v>
      </c>
      <c r="BK149" s="150">
        <f t="shared" si="9"/>
        <v>0</v>
      </c>
      <c r="BL149" s="17" t="s">
        <v>642</v>
      </c>
      <c r="BM149" s="149" t="s">
        <v>4261</v>
      </c>
    </row>
    <row r="150" spans="2:65" s="1" customFormat="1" ht="7" customHeight="1"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32"/>
    </row>
  </sheetData>
  <sheetProtection algorithmName="SHA-512" hashValue="SR8DcOUNeo8ahQgw++FOpg0lBzNkC+fTSKT2RlZef3HXvEjBvRrAJAfSEeNirj5OPv7NgaLAe2tPN3EHPYjyNw==" saltValue="o4qP5KzefBW5QJQT9SQ6YfXlMI6S2+D3Y8MeOKlFwGgGrCillyO5HgdSNemY/Ca8Ux8EUUn75I5AeZJpttexlg==" spinCount="100000" sheet="1" objects="1" scenarios="1" formatColumns="0" formatRows="0" autoFilter="0"/>
  <autoFilter ref="C122:K149" xr:uid="{00000000-0009-0000-0000-00000D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92"/>
  <sheetViews>
    <sheetView showGridLines="0" workbookViewId="0"/>
  </sheetViews>
  <sheetFormatPr baseColWidth="10" defaultColWidth="8.7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121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132</v>
      </c>
      <c r="L4" s="20"/>
      <c r="M4" s="91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133</v>
      </c>
      <c r="L8" s="20"/>
    </row>
    <row r="9" spans="2:46" s="1" customFormat="1" ht="16.5" customHeight="1">
      <c r="B9" s="32"/>
      <c r="E9" s="241" t="s">
        <v>134</v>
      </c>
      <c r="F9" s="240"/>
      <c r="G9" s="240"/>
      <c r="H9" s="240"/>
      <c r="L9" s="32"/>
    </row>
    <row r="10" spans="2:46" s="1" customFormat="1" ht="12" customHeight="1">
      <c r="B10" s="32"/>
      <c r="D10" s="27" t="s">
        <v>135</v>
      </c>
      <c r="L10" s="32"/>
    </row>
    <row r="11" spans="2:46" s="1" customFormat="1" ht="16.5" customHeight="1">
      <c r="B11" s="32"/>
      <c r="E11" s="236" t="s">
        <v>4262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1" t="str">
        <f>'Rekapitulace stavby'!AN8</f>
        <v>1. 11. 2024</v>
      </c>
      <c r="L14" s="32"/>
    </row>
    <row r="15" spans="2:46" s="1" customFormat="1" ht="11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2"/>
      <c r="E29" s="228" t="s">
        <v>1</v>
      </c>
      <c r="F29" s="228"/>
      <c r="G29" s="228"/>
      <c r="H29" s="228"/>
      <c r="L29" s="92"/>
    </row>
    <row r="30" spans="2:12" s="1" customFormat="1" ht="7" customHeight="1">
      <c r="B30" s="32"/>
      <c r="L30" s="32"/>
    </row>
    <row r="31" spans="2:12" s="1" customFormat="1" ht="7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25.25" customHeight="1">
      <c r="B32" s="32"/>
      <c r="D32" s="93" t="s">
        <v>33</v>
      </c>
      <c r="J32" s="64">
        <f>ROUND(J128, 2)</f>
        <v>0</v>
      </c>
      <c r="L32" s="32"/>
    </row>
    <row r="33" spans="2:12" s="1" customFormat="1" ht="7" customHeight="1">
      <c r="B33" s="32"/>
      <c r="D33" s="52"/>
      <c r="E33" s="52"/>
      <c r="F33" s="52"/>
      <c r="G33" s="52"/>
      <c r="H33" s="52"/>
      <c r="I33" s="52"/>
      <c r="J33" s="52"/>
      <c r="K33" s="52"/>
      <c r="L33" s="32"/>
    </row>
    <row r="34" spans="2:12" s="1" customFormat="1" ht="14.5" customHeight="1">
      <c r="B34" s="32"/>
      <c r="F34" s="94" t="s">
        <v>35</v>
      </c>
      <c r="I34" s="94" t="s">
        <v>34</v>
      </c>
      <c r="J34" s="94" t="s">
        <v>36</v>
      </c>
      <c r="L34" s="32"/>
    </row>
    <row r="35" spans="2:12" s="1" customFormat="1" ht="14.5" customHeight="1">
      <c r="B35" s="32"/>
      <c r="D35" s="95" t="s">
        <v>37</v>
      </c>
      <c r="E35" s="27" t="s">
        <v>38</v>
      </c>
      <c r="F35" s="84">
        <f>ROUND((SUM(BE128:BE191)),  2)</f>
        <v>0</v>
      </c>
      <c r="I35" s="96">
        <v>0.21</v>
      </c>
      <c r="J35" s="84">
        <f>ROUND(((SUM(BE128:BE191))*I35),  2)</f>
        <v>0</v>
      </c>
      <c r="L35" s="32"/>
    </row>
    <row r="36" spans="2:12" s="1" customFormat="1" ht="14.5" customHeight="1">
      <c r="B36" s="32"/>
      <c r="E36" s="27" t="s">
        <v>39</v>
      </c>
      <c r="F36" s="84">
        <f>ROUND((SUM(BF128:BF191)),  2)</f>
        <v>0</v>
      </c>
      <c r="I36" s="96">
        <v>0.12</v>
      </c>
      <c r="J36" s="84">
        <f>ROUND(((SUM(BF128:BF191))*I36),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4">
        <f>ROUND((SUM(BG128:BG191)),  2)</f>
        <v>0</v>
      </c>
      <c r="I37" s="96">
        <v>0.21</v>
      </c>
      <c r="J37" s="84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4">
        <f>ROUND((SUM(BH128:BH191)),  2)</f>
        <v>0</v>
      </c>
      <c r="I38" s="96">
        <v>0.12</v>
      </c>
      <c r="J38" s="84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4">
        <f>ROUND((SUM(BI128:BI191)),  2)</f>
        <v>0</v>
      </c>
      <c r="I39" s="96">
        <v>0</v>
      </c>
      <c r="J39" s="84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25" customHeight="1">
      <c r="B41" s="32"/>
      <c r="C41" s="97"/>
      <c r="D41" s="98" t="s">
        <v>43</v>
      </c>
      <c r="E41" s="55"/>
      <c r="F41" s="55"/>
      <c r="G41" s="99" t="s">
        <v>44</v>
      </c>
      <c r="H41" s="100" t="s">
        <v>45</v>
      </c>
      <c r="I41" s="55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2" t="s">
        <v>48</v>
      </c>
      <c r="E61" s="34"/>
      <c r="F61" s="103" t="s">
        <v>49</v>
      </c>
      <c r="G61" s="42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2" t="s">
        <v>48</v>
      </c>
      <c r="E76" s="34"/>
      <c r="F76" s="103" t="s">
        <v>49</v>
      </c>
      <c r="G76" s="42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12" s="1" customFormat="1" ht="25" customHeight="1">
      <c r="B82" s="32"/>
      <c r="C82" s="21" t="s">
        <v>137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133</v>
      </c>
      <c r="L86" s="20"/>
    </row>
    <row r="87" spans="2:12" s="1" customFormat="1" ht="16.5" customHeight="1">
      <c r="B87" s="32"/>
      <c r="E87" s="241" t="s">
        <v>134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135</v>
      </c>
      <c r="L88" s="32"/>
    </row>
    <row r="89" spans="2:12" s="1" customFormat="1" ht="16.5" customHeight="1">
      <c r="B89" s="32"/>
      <c r="E89" s="236" t="str">
        <f>E11</f>
        <v>00557 - SO03, SO04 - pergoly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1" t="str">
        <f>IF(J14="","",J14)</f>
        <v>1. 11. 2024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138</v>
      </c>
      <c r="D96" s="97"/>
      <c r="E96" s="97"/>
      <c r="F96" s="97"/>
      <c r="G96" s="97"/>
      <c r="H96" s="97"/>
      <c r="I96" s="97"/>
      <c r="J96" s="106" t="s">
        <v>139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3" customHeight="1">
      <c r="B98" s="32"/>
      <c r="C98" s="107" t="s">
        <v>140</v>
      </c>
      <c r="J98" s="64">
        <f>J128</f>
        <v>0</v>
      </c>
      <c r="L98" s="32"/>
      <c r="AU98" s="17" t="s">
        <v>141</v>
      </c>
    </row>
    <row r="99" spans="2:47" s="8" customFormat="1" ht="25" customHeight="1">
      <c r="B99" s="108"/>
      <c r="D99" s="109" t="s">
        <v>142</v>
      </c>
      <c r="E99" s="110"/>
      <c r="F99" s="110"/>
      <c r="G99" s="110"/>
      <c r="H99" s="110"/>
      <c r="I99" s="110"/>
      <c r="J99" s="111">
        <f>J129</f>
        <v>0</v>
      </c>
      <c r="L99" s="108"/>
    </row>
    <row r="100" spans="2:47" s="9" customFormat="1" ht="20" customHeight="1">
      <c r="B100" s="112"/>
      <c r="D100" s="113" t="s">
        <v>143</v>
      </c>
      <c r="E100" s="114"/>
      <c r="F100" s="114"/>
      <c r="G100" s="114"/>
      <c r="H100" s="114"/>
      <c r="I100" s="114"/>
      <c r="J100" s="115">
        <f>J130</f>
        <v>0</v>
      </c>
      <c r="L100" s="112"/>
    </row>
    <row r="101" spans="2:47" s="9" customFormat="1" ht="20" customHeight="1">
      <c r="B101" s="112"/>
      <c r="D101" s="113" t="s">
        <v>144</v>
      </c>
      <c r="E101" s="114"/>
      <c r="F101" s="114"/>
      <c r="G101" s="114"/>
      <c r="H101" s="114"/>
      <c r="I101" s="114"/>
      <c r="J101" s="115">
        <f>J145</f>
        <v>0</v>
      </c>
      <c r="L101" s="112"/>
    </row>
    <row r="102" spans="2:47" s="9" customFormat="1" ht="20" customHeight="1">
      <c r="B102" s="112"/>
      <c r="D102" s="113" t="s">
        <v>147</v>
      </c>
      <c r="E102" s="114"/>
      <c r="F102" s="114"/>
      <c r="G102" s="114"/>
      <c r="H102" s="114"/>
      <c r="I102" s="114"/>
      <c r="J102" s="115">
        <f>J165</f>
        <v>0</v>
      </c>
      <c r="L102" s="112"/>
    </row>
    <row r="103" spans="2:47" s="9" customFormat="1" ht="20" customHeight="1">
      <c r="B103" s="112"/>
      <c r="D103" s="113" t="s">
        <v>150</v>
      </c>
      <c r="E103" s="114"/>
      <c r="F103" s="114"/>
      <c r="G103" s="114"/>
      <c r="H103" s="114"/>
      <c r="I103" s="114"/>
      <c r="J103" s="115">
        <f>J177</f>
        <v>0</v>
      </c>
      <c r="L103" s="112"/>
    </row>
    <row r="104" spans="2:47" s="9" customFormat="1" ht="20" customHeight="1">
      <c r="B104" s="112"/>
      <c r="D104" s="113" t="s">
        <v>151</v>
      </c>
      <c r="E104" s="114"/>
      <c r="F104" s="114"/>
      <c r="G104" s="114"/>
      <c r="H104" s="114"/>
      <c r="I104" s="114"/>
      <c r="J104" s="115">
        <f>J183</f>
        <v>0</v>
      </c>
      <c r="L104" s="112"/>
    </row>
    <row r="105" spans="2:47" s="8" customFormat="1" ht="25" customHeight="1">
      <c r="B105" s="108"/>
      <c r="D105" s="109" t="s">
        <v>152</v>
      </c>
      <c r="E105" s="110"/>
      <c r="F105" s="110"/>
      <c r="G105" s="110"/>
      <c r="H105" s="110"/>
      <c r="I105" s="110"/>
      <c r="J105" s="111">
        <f>J185</f>
        <v>0</v>
      </c>
      <c r="L105" s="108"/>
    </row>
    <row r="106" spans="2:47" s="9" customFormat="1" ht="20" customHeight="1">
      <c r="B106" s="112"/>
      <c r="D106" s="113" t="s">
        <v>177</v>
      </c>
      <c r="E106" s="114"/>
      <c r="F106" s="114"/>
      <c r="G106" s="114"/>
      <c r="H106" s="114"/>
      <c r="I106" s="114"/>
      <c r="J106" s="115">
        <f>J186</f>
        <v>0</v>
      </c>
      <c r="L106" s="112"/>
    </row>
    <row r="107" spans="2:47" s="1" customFormat="1" ht="21.75" customHeight="1">
      <c r="B107" s="32"/>
      <c r="L107" s="32"/>
    </row>
    <row r="108" spans="2:47" s="1" customFormat="1" ht="7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2"/>
    </row>
    <row r="112" spans="2:47" s="1" customFormat="1" ht="7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2"/>
    </row>
    <row r="113" spans="2:63" s="1" customFormat="1" ht="25" customHeight="1">
      <c r="B113" s="32"/>
      <c r="C113" s="21" t="s">
        <v>184</v>
      </c>
      <c r="L113" s="32"/>
    </row>
    <row r="114" spans="2:63" s="1" customFormat="1" ht="7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41" t="str">
        <f>E7</f>
        <v>Rozšíření kom.soc. služeb CSS Stod</v>
      </c>
      <c r="F116" s="242"/>
      <c r="G116" s="242"/>
      <c r="H116" s="242"/>
      <c r="L116" s="32"/>
    </row>
    <row r="117" spans="2:63" ht="12" customHeight="1">
      <c r="B117" s="20"/>
      <c r="C117" s="27" t="s">
        <v>133</v>
      </c>
      <c r="L117" s="20"/>
    </row>
    <row r="118" spans="2:63" s="1" customFormat="1" ht="16.5" customHeight="1">
      <c r="B118" s="32"/>
      <c r="E118" s="241" t="s">
        <v>134</v>
      </c>
      <c r="F118" s="240"/>
      <c r="G118" s="240"/>
      <c r="H118" s="240"/>
      <c r="L118" s="32"/>
    </row>
    <row r="119" spans="2:63" s="1" customFormat="1" ht="12" customHeight="1">
      <c r="B119" s="32"/>
      <c r="C119" s="27" t="s">
        <v>135</v>
      </c>
      <c r="L119" s="32"/>
    </row>
    <row r="120" spans="2:63" s="1" customFormat="1" ht="16.5" customHeight="1">
      <c r="B120" s="32"/>
      <c r="E120" s="236" t="str">
        <f>E11</f>
        <v>00557 - SO03, SO04 - pergoly</v>
      </c>
      <c r="F120" s="240"/>
      <c r="G120" s="240"/>
      <c r="H120" s="240"/>
      <c r="L120" s="32"/>
    </row>
    <row r="121" spans="2:63" s="1" customFormat="1" ht="7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F14</f>
        <v xml:space="preserve"> </v>
      </c>
      <c r="I122" s="27" t="s">
        <v>22</v>
      </c>
      <c r="J122" s="51" t="str">
        <f>IF(J14="","",J14)</f>
        <v>1. 11. 2024</v>
      </c>
      <c r="L122" s="32"/>
    </row>
    <row r="123" spans="2:63" s="1" customFormat="1" ht="7" customHeight="1">
      <c r="B123" s="32"/>
      <c r="L123" s="32"/>
    </row>
    <row r="124" spans="2:63" s="1" customFormat="1" ht="15.25" customHeight="1">
      <c r="B124" s="32"/>
      <c r="C124" s="27" t="s">
        <v>24</v>
      </c>
      <c r="F124" s="25" t="str">
        <f>E17</f>
        <v xml:space="preserve"> </v>
      </c>
      <c r="I124" s="27" t="s">
        <v>29</v>
      </c>
      <c r="J124" s="30" t="str">
        <f>E23</f>
        <v xml:space="preserve"> </v>
      </c>
      <c r="L124" s="32"/>
    </row>
    <row r="125" spans="2:63" s="1" customFormat="1" ht="15.25" customHeight="1">
      <c r="B125" s="32"/>
      <c r="C125" s="27" t="s">
        <v>27</v>
      </c>
      <c r="F125" s="25" t="str">
        <f>IF(E20="","",E20)</f>
        <v>Vyplň údaj</v>
      </c>
      <c r="I125" s="27" t="s">
        <v>31</v>
      </c>
      <c r="J125" s="30" t="str">
        <f>E26</f>
        <v xml:space="preserve"> </v>
      </c>
      <c r="L125" s="32"/>
    </row>
    <row r="126" spans="2:63" s="1" customFormat="1" ht="10.25" customHeight="1">
      <c r="B126" s="32"/>
      <c r="L126" s="32"/>
    </row>
    <row r="127" spans="2:63" s="10" customFormat="1" ht="29.25" customHeight="1">
      <c r="B127" s="116"/>
      <c r="C127" s="117" t="s">
        <v>185</v>
      </c>
      <c r="D127" s="118" t="s">
        <v>58</v>
      </c>
      <c r="E127" s="118" t="s">
        <v>54</v>
      </c>
      <c r="F127" s="118" t="s">
        <v>55</v>
      </c>
      <c r="G127" s="118" t="s">
        <v>186</v>
      </c>
      <c r="H127" s="118" t="s">
        <v>187</v>
      </c>
      <c r="I127" s="118" t="s">
        <v>188</v>
      </c>
      <c r="J127" s="119" t="s">
        <v>139</v>
      </c>
      <c r="K127" s="120" t="s">
        <v>189</v>
      </c>
      <c r="L127" s="116"/>
      <c r="M127" s="57" t="s">
        <v>1</v>
      </c>
      <c r="N127" s="58" t="s">
        <v>37</v>
      </c>
      <c r="O127" s="58" t="s">
        <v>190</v>
      </c>
      <c r="P127" s="58" t="s">
        <v>191</v>
      </c>
      <c r="Q127" s="58" t="s">
        <v>192</v>
      </c>
      <c r="R127" s="58" t="s">
        <v>193</v>
      </c>
      <c r="S127" s="58" t="s">
        <v>194</v>
      </c>
      <c r="T127" s="59" t="s">
        <v>195</v>
      </c>
    </row>
    <row r="128" spans="2:63" s="1" customFormat="1" ht="23" customHeight="1">
      <c r="B128" s="32"/>
      <c r="C128" s="62" t="s">
        <v>196</v>
      </c>
      <c r="J128" s="121">
        <f>BK128</f>
        <v>0</v>
      </c>
      <c r="L128" s="32"/>
      <c r="M128" s="60"/>
      <c r="N128" s="52"/>
      <c r="O128" s="52"/>
      <c r="P128" s="122">
        <f>P129+P185</f>
        <v>0</v>
      </c>
      <c r="Q128" s="52"/>
      <c r="R128" s="122">
        <f>R129+R185</f>
        <v>24.573325660000002</v>
      </c>
      <c r="S128" s="52"/>
      <c r="T128" s="123">
        <f>T129+T185</f>
        <v>0</v>
      </c>
      <c r="AT128" s="17" t="s">
        <v>72</v>
      </c>
      <c r="AU128" s="17" t="s">
        <v>141</v>
      </c>
      <c r="BK128" s="124">
        <f>BK129+BK185</f>
        <v>0</v>
      </c>
    </row>
    <row r="129" spans="2:65" s="11" customFormat="1" ht="26" customHeight="1">
      <c r="B129" s="125"/>
      <c r="D129" s="126" t="s">
        <v>72</v>
      </c>
      <c r="E129" s="127" t="s">
        <v>197</v>
      </c>
      <c r="F129" s="127" t="s">
        <v>198</v>
      </c>
      <c r="I129" s="128"/>
      <c r="J129" s="129">
        <f>BK129</f>
        <v>0</v>
      </c>
      <c r="L129" s="125"/>
      <c r="M129" s="130"/>
      <c r="P129" s="131">
        <f>P130+P145+P165+P177+P183</f>
        <v>0</v>
      </c>
      <c r="R129" s="131">
        <f>R130+R145+R165+R177+R183</f>
        <v>24.526625660000001</v>
      </c>
      <c r="T129" s="132">
        <f>T130+T145+T165+T177+T183</f>
        <v>0</v>
      </c>
      <c r="AR129" s="126" t="s">
        <v>80</v>
      </c>
      <c r="AT129" s="133" t="s">
        <v>72</v>
      </c>
      <c r="AU129" s="133" t="s">
        <v>73</v>
      </c>
      <c r="AY129" s="126" t="s">
        <v>199</v>
      </c>
      <c r="BK129" s="134">
        <f>BK130+BK145+BK165+BK177+BK183</f>
        <v>0</v>
      </c>
    </row>
    <row r="130" spans="2:65" s="11" customFormat="1" ht="23" customHeight="1">
      <c r="B130" s="125"/>
      <c r="D130" s="126" t="s">
        <v>72</v>
      </c>
      <c r="E130" s="135" t="s">
        <v>80</v>
      </c>
      <c r="F130" s="135" t="s">
        <v>200</v>
      </c>
      <c r="I130" s="128"/>
      <c r="J130" s="136">
        <f>BK130</f>
        <v>0</v>
      </c>
      <c r="L130" s="125"/>
      <c r="M130" s="130"/>
      <c r="P130" s="131">
        <f>SUM(P131:P144)</f>
        <v>0</v>
      </c>
      <c r="R130" s="131">
        <f>SUM(R131:R144)</f>
        <v>0</v>
      </c>
      <c r="T130" s="132">
        <f>SUM(T131:T144)</f>
        <v>0</v>
      </c>
      <c r="AR130" s="126" t="s">
        <v>80</v>
      </c>
      <c r="AT130" s="133" t="s">
        <v>72</v>
      </c>
      <c r="AU130" s="133" t="s">
        <v>80</v>
      </c>
      <c r="AY130" s="126" t="s">
        <v>199</v>
      </c>
      <c r="BK130" s="134">
        <f>SUM(BK131:BK144)</f>
        <v>0</v>
      </c>
    </row>
    <row r="131" spans="2:65" s="1" customFormat="1" ht="24.25" customHeight="1">
      <c r="B131" s="32"/>
      <c r="C131" s="137" t="s">
        <v>80</v>
      </c>
      <c r="D131" s="137" t="s">
        <v>201</v>
      </c>
      <c r="E131" s="138" t="s">
        <v>4263</v>
      </c>
      <c r="F131" s="139" t="s">
        <v>4264</v>
      </c>
      <c r="G131" s="140" t="s">
        <v>204</v>
      </c>
      <c r="H131" s="141">
        <v>72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39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205</v>
      </c>
      <c r="AT131" s="149" t="s">
        <v>201</v>
      </c>
      <c r="AU131" s="149" t="s">
        <v>86</v>
      </c>
      <c r="AY131" s="17" t="s">
        <v>199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86</v>
      </c>
      <c r="BK131" s="150">
        <f>ROUND(I131*H131,2)</f>
        <v>0</v>
      </c>
      <c r="BL131" s="17" t="s">
        <v>205</v>
      </c>
      <c r="BM131" s="149" t="s">
        <v>4265</v>
      </c>
    </row>
    <row r="132" spans="2:65" s="12" customFormat="1" ht="12">
      <c r="B132" s="151"/>
      <c r="D132" s="152" t="s">
        <v>207</v>
      </c>
      <c r="E132" s="153" t="s">
        <v>1</v>
      </c>
      <c r="F132" s="154" t="s">
        <v>4266</v>
      </c>
      <c r="H132" s="155">
        <v>72</v>
      </c>
      <c r="I132" s="156"/>
      <c r="L132" s="151"/>
      <c r="M132" s="157"/>
      <c r="T132" s="158"/>
      <c r="AT132" s="153" t="s">
        <v>207</v>
      </c>
      <c r="AU132" s="153" t="s">
        <v>86</v>
      </c>
      <c r="AV132" s="12" t="s">
        <v>86</v>
      </c>
      <c r="AW132" s="12" t="s">
        <v>30</v>
      </c>
      <c r="AX132" s="12" t="s">
        <v>80</v>
      </c>
      <c r="AY132" s="153" t="s">
        <v>199</v>
      </c>
    </row>
    <row r="133" spans="2:65" s="1" customFormat="1" ht="24.25" customHeight="1">
      <c r="B133" s="32"/>
      <c r="C133" s="137" t="s">
        <v>7</v>
      </c>
      <c r="D133" s="137" t="s">
        <v>201</v>
      </c>
      <c r="E133" s="138" t="s">
        <v>218</v>
      </c>
      <c r="F133" s="139" t="s">
        <v>219</v>
      </c>
      <c r="G133" s="140" t="s">
        <v>213</v>
      </c>
      <c r="H133" s="141">
        <v>6.9119999999999999</v>
      </c>
      <c r="I133" s="142"/>
      <c r="J133" s="143">
        <f>ROUND(I133*H133,2)</f>
        <v>0</v>
      </c>
      <c r="K133" s="144"/>
      <c r="L133" s="32"/>
      <c r="M133" s="145" t="s">
        <v>1</v>
      </c>
      <c r="N133" s="146" t="s">
        <v>39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205</v>
      </c>
      <c r="AT133" s="149" t="s">
        <v>201</v>
      </c>
      <c r="AU133" s="149" t="s">
        <v>86</v>
      </c>
      <c r="AY133" s="17" t="s">
        <v>199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86</v>
      </c>
      <c r="BK133" s="150">
        <f>ROUND(I133*H133,2)</f>
        <v>0</v>
      </c>
      <c r="BL133" s="17" t="s">
        <v>205</v>
      </c>
      <c r="BM133" s="149" t="s">
        <v>4267</v>
      </c>
    </row>
    <row r="134" spans="2:65" s="12" customFormat="1" ht="12">
      <c r="B134" s="151"/>
      <c r="D134" s="152" t="s">
        <v>207</v>
      </c>
      <c r="E134" s="153" t="s">
        <v>1</v>
      </c>
      <c r="F134" s="154" t="s">
        <v>4268</v>
      </c>
      <c r="H134" s="155">
        <v>6.9119999999999999</v>
      </c>
      <c r="I134" s="156"/>
      <c r="L134" s="151"/>
      <c r="M134" s="157"/>
      <c r="T134" s="158"/>
      <c r="AT134" s="153" t="s">
        <v>207</v>
      </c>
      <c r="AU134" s="153" t="s">
        <v>86</v>
      </c>
      <c r="AV134" s="12" t="s">
        <v>86</v>
      </c>
      <c r="AW134" s="12" t="s">
        <v>30</v>
      </c>
      <c r="AX134" s="12" t="s">
        <v>73</v>
      </c>
      <c r="AY134" s="153" t="s">
        <v>199</v>
      </c>
    </row>
    <row r="135" spans="2:65" s="13" customFormat="1" ht="12">
      <c r="B135" s="159"/>
      <c r="D135" s="152" t="s">
        <v>207</v>
      </c>
      <c r="E135" s="160" t="s">
        <v>1</v>
      </c>
      <c r="F135" s="161" t="s">
        <v>4269</v>
      </c>
      <c r="H135" s="162">
        <v>6.9119999999999999</v>
      </c>
      <c r="I135" s="163"/>
      <c r="L135" s="159"/>
      <c r="M135" s="164"/>
      <c r="T135" s="165"/>
      <c r="AT135" s="160" t="s">
        <v>207</v>
      </c>
      <c r="AU135" s="160" t="s">
        <v>86</v>
      </c>
      <c r="AV135" s="13" t="s">
        <v>205</v>
      </c>
      <c r="AW135" s="13" t="s">
        <v>30</v>
      </c>
      <c r="AX135" s="13" t="s">
        <v>80</v>
      </c>
      <c r="AY135" s="160" t="s">
        <v>199</v>
      </c>
    </row>
    <row r="136" spans="2:65" s="1" customFormat="1" ht="24.25" customHeight="1">
      <c r="B136" s="32"/>
      <c r="C136" s="137" t="s">
        <v>329</v>
      </c>
      <c r="D136" s="137" t="s">
        <v>201</v>
      </c>
      <c r="E136" s="138" t="s">
        <v>229</v>
      </c>
      <c r="F136" s="139" t="s">
        <v>230</v>
      </c>
      <c r="G136" s="140" t="s">
        <v>213</v>
      </c>
      <c r="H136" s="141">
        <v>4.9119999999999999</v>
      </c>
      <c r="I136" s="142"/>
      <c r="J136" s="143">
        <f>ROUND(I136*H136,2)</f>
        <v>0</v>
      </c>
      <c r="K136" s="144"/>
      <c r="L136" s="32"/>
      <c r="M136" s="145" t="s">
        <v>1</v>
      </c>
      <c r="N136" s="146" t="s">
        <v>39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205</v>
      </c>
      <c r="AT136" s="149" t="s">
        <v>201</v>
      </c>
      <c r="AU136" s="149" t="s">
        <v>86</v>
      </c>
      <c r="AY136" s="17" t="s">
        <v>199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86</v>
      </c>
      <c r="BK136" s="150">
        <f>ROUND(I136*H136,2)</f>
        <v>0</v>
      </c>
      <c r="BL136" s="17" t="s">
        <v>205</v>
      </c>
      <c r="BM136" s="149" t="s">
        <v>4270</v>
      </c>
    </row>
    <row r="137" spans="2:65" s="12" customFormat="1" ht="12">
      <c r="B137" s="151"/>
      <c r="D137" s="152" t="s">
        <v>207</v>
      </c>
      <c r="E137" s="153" t="s">
        <v>1</v>
      </c>
      <c r="F137" s="154" t="s">
        <v>4271</v>
      </c>
      <c r="H137" s="155">
        <v>4.9119999999999999</v>
      </c>
      <c r="I137" s="156"/>
      <c r="L137" s="151"/>
      <c r="M137" s="157"/>
      <c r="T137" s="158"/>
      <c r="AT137" s="153" t="s">
        <v>207</v>
      </c>
      <c r="AU137" s="153" t="s">
        <v>86</v>
      </c>
      <c r="AV137" s="12" t="s">
        <v>86</v>
      </c>
      <c r="AW137" s="12" t="s">
        <v>30</v>
      </c>
      <c r="AX137" s="12" t="s">
        <v>73</v>
      </c>
      <c r="AY137" s="153" t="s">
        <v>199</v>
      </c>
    </row>
    <row r="138" spans="2:65" s="13" customFormat="1" ht="12">
      <c r="B138" s="159"/>
      <c r="D138" s="152" t="s">
        <v>207</v>
      </c>
      <c r="E138" s="160" t="s">
        <v>1</v>
      </c>
      <c r="F138" s="161" t="s">
        <v>233</v>
      </c>
      <c r="H138" s="162">
        <v>4.9119999999999999</v>
      </c>
      <c r="I138" s="163"/>
      <c r="L138" s="159"/>
      <c r="M138" s="164"/>
      <c r="T138" s="165"/>
      <c r="AT138" s="160" t="s">
        <v>207</v>
      </c>
      <c r="AU138" s="160" t="s">
        <v>86</v>
      </c>
      <c r="AV138" s="13" t="s">
        <v>205</v>
      </c>
      <c r="AW138" s="13" t="s">
        <v>30</v>
      </c>
      <c r="AX138" s="13" t="s">
        <v>80</v>
      </c>
      <c r="AY138" s="160" t="s">
        <v>199</v>
      </c>
    </row>
    <row r="139" spans="2:65" s="1" customFormat="1" ht="33" customHeight="1">
      <c r="B139" s="32"/>
      <c r="C139" s="137" t="s">
        <v>86</v>
      </c>
      <c r="D139" s="137" t="s">
        <v>201</v>
      </c>
      <c r="E139" s="138" t="s">
        <v>4272</v>
      </c>
      <c r="F139" s="139" t="s">
        <v>4273</v>
      </c>
      <c r="G139" s="140" t="s">
        <v>213</v>
      </c>
      <c r="H139" s="141">
        <v>2</v>
      </c>
      <c r="I139" s="142"/>
      <c r="J139" s="143">
        <f>ROUND(I139*H139,2)</f>
        <v>0</v>
      </c>
      <c r="K139" s="144"/>
      <c r="L139" s="32"/>
      <c r="M139" s="145" t="s">
        <v>1</v>
      </c>
      <c r="N139" s="146" t="s">
        <v>39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205</v>
      </c>
      <c r="AT139" s="149" t="s">
        <v>201</v>
      </c>
      <c r="AU139" s="149" t="s">
        <v>86</v>
      </c>
      <c r="AY139" s="17" t="s">
        <v>199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86</v>
      </c>
      <c r="BK139" s="150">
        <f>ROUND(I139*H139,2)</f>
        <v>0</v>
      </c>
      <c r="BL139" s="17" t="s">
        <v>205</v>
      </c>
      <c r="BM139" s="149" t="s">
        <v>4274</v>
      </c>
    </row>
    <row r="140" spans="2:65" s="12" customFormat="1" ht="12">
      <c r="B140" s="151"/>
      <c r="D140" s="152" t="s">
        <v>207</v>
      </c>
      <c r="E140" s="153" t="s">
        <v>1</v>
      </c>
      <c r="F140" s="154" t="s">
        <v>4275</v>
      </c>
      <c r="H140" s="155">
        <v>2</v>
      </c>
      <c r="I140" s="156"/>
      <c r="L140" s="151"/>
      <c r="M140" s="157"/>
      <c r="T140" s="158"/>
      <c r="AT140" s="153" t="s">
        <v>207</v>
      </c>
      <c r="AU140" s="153" t="s">
        <v>86</v>
      </c>
      <c r="AV140" s="12" t="s">
        <v>86</v>
      </c>
      <c r="AW140" s="12" t="s">
        <v>30</v>
      </c>
      <c r="AX140" s="12" t="s">
        <v>73</v>
      </c>
      <c r="AY140" s="153" t="s">
        <v>199</v>
      </c>
    </row>
    <row r="141" spans="2:65" s="13" customFormat="1" ht="12">
      <c r="B141" s="159"/>
      <c r="D141" s="152" t="s">
        <v>207</v>
      </c>
      <c r="E141" s="160" t="s">
        <v>1</v>
      </c>
      <c r="F141" s="161" t="s">
        <v>209</v>
      </c>
      <c r="H141" s="162">
        <v>2</v>
      </c>
      <c r="I141" s="163"/>
      <c r="L141" s="159"/>
      <c r="M141" s="164"/>
      <c r="T141" s="165"/>
      <c r="AT141" s="160" t="s">
        <v>207</v>
      </c>
      <c r="AU141" s="160" t="s">
        <v>86</v>
      </c>
      <c r="AV141" s="13" t="s">
        <v>205</v>
      </c>
      <c r="AW141" s="13" t="s">
        <v>30</v>
      </c>
      <c r="AX141" s="13" t="s">
        <v>80</v>
      </c>
      <c r="AY141" s="160" t="s">
        <v>199</v>
      </c>
    </row>
    <row r="142" spans="2:65" s="1" customFormat="1" ht="24.25" customHeight="1">
      <c r="B142" s="32"/>
      <c r="C142" s="137" t="s">
        <v>223</v>
      </c>
      <c r="D142" s="137" t="s">
        <v>201</v>
      </c>
      <c r="E142" s="138" t="s">
        <v>256</v>
      </c>
      <c r="F142" s="139" t="s">
        <v>257</v>
      </c>
      <c r="G142" s="140" t="s">
        <v>204</v>
      </c>
      <c r="H142" s="141">
        <v>72</v>
      </c>
      <c r="I142" s="142"/>
      <c r="J142" s="143">
        <f>ROUND(I142*H142,2)</f>
        <v>0</v>
      </c>
      <c r="K142" s="144"/>
      <c r="L142" s="32"/>
      <c r="M142" s="145" t="s">
        <v>1</v>
      </c>
      <c r="N142" s="146" t="s">
        <v>39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205</v>
      </c>
      <c r="AT142" s="149" t="s">
        <v>201</v>
      </c>
      <c r="AU142" s="149" t="s">
        <v>86</v>
      </c>
      <c r="AY142" s="17" t="s">
        <v>199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86</v>
      </c>
      <c r="BK142" s="150">
        <f>ROUND(I142*H142,2)</f>
        <v>0</v>
      </c>
      <c r="BL142" s="17" t="s">
        <v>205</v>
      </c>
      <c r="BM142" s="149" t="s">
        <v>4276</v>
      </c>
    </row>
    <row r="143" spans="2:65" s="12" customFormat="1" ht="12">
      <c r="B143" s="151"/>
      <c r="D143" s="152" t="s">
        <v>207</v>
      </c>
      <c r="E143" s="153" t="s">
        <v>1</v>
      </c>
      <c r="F143" s="154" t="s">
        <v>4266</v>
      </c>
      <c r="H143" s="155">
        <v>72</v>
      </c>
      <c r="I143" s="156"/>
      <c r="L143" s="151"/>
      <c r="M143" s="157"/>
      <c r="T143" s="158"/>
      <c r="AT143" s="153" t="s">
        <v>207</v>
      </c>
      <c r="AU143" s="153" t="s">
        <v>86</v>
      </c>
      <c r="AV143" s="12" t="s">
        <v>86</v>
      </c>
      <c r="AW143" s="12" t="s">
        <v>30</v>
      </c>
      <c r="AX143" s="12" t="s">
        <v>73</v>
      </c>
      <c r="AY143" s="153" t="s">
        <v>199</v>
      </c>
    </row>
    <row r="144" spans="2:65" s="13" customFormat="1" ht="12">
      <c r="B144" s="159"/>
      <c r="D144" s="152" t="s">
        <v>207</v>
      </c>
      <c r="E144" s="160" t="s">
        <v>1</v>
      </c>
      <c r="F144" s="161" t="s">
        <v>209</v>
      </c>
      <c r="H144" s="162">
        <v>72</v>
      </c>
      <c r="I144" s="163"/>
      <c r="L144" s="159"/>
      <c r="M144" s="164"/>
      <c r="T144" s="165"/>
      <c r="AT144" s="160" t="s">
        <v>207</v>
      </c>
      <c r="AU144" s="160" t="s">
        <v>86</v>
      </c>
      <c r="AV144" s="13" t="s">
        <v>205</v>
      </c>
      <c r="AW144" s="13" t="s">
        <v>30</v>
      </c>
      <c r="AX144" s="13" t="s">
        <v>80</v>
      </c>
      <c r="AY144" s="160" t="s">
        <v>199</v>
      </c>
    </row>
    <row r="145" spans="2:65" s="11" customFormat="1" ht="23" customHeight="1">
      <c r="B145" s="125"/>
      <c r="D145" s="126" t="s">
        <v>72</v>
      </c>
      <c r="E145" s="135" t="s">
        <v>86</v>
      </c>
      <c r="F145" s="135" t="s">
        <v>260</v>
      </c>
      <c r="I145" s="128"/>
      <c r="J145" s="136">
        <f>BK145</f>
        <v>0</v>
      </c>
      <c r="L145" s="125"/>
      <c r="M145" s="130"/>
      <c r="P145" s="131">
        <f>SUM(P146:P164)</f>
        <v>0</v>
      </c>
      <c r="R145" s="131">
        <f>SUM(R146:R164)</f>
        <v>4.2848256600000001</v>
      </c>
      <c r="T145" s="132">
        <f>SUM(T146:T164)</f>
        <v>0</v>
      </c>
      <c r="AR145" s="126" t="s">
        <v>80</v>
      </c>
      <c r="AT145" s="133" t="s">
        <v>72</v>
      </c>
      <c r="AU145" s="133" t="s">
        <v>80</v>
      </c>
      <c r="AY145" s="126" t="s">
        <v>199</v>
      </c>
      <c r="BK145" s="134">
        <f>SUM(BK146:BK164)</f>
        <v>0</v>
      </c>
    </row>
    <row r="146" spans="2:65" s="1" customFormat="1" ht="24.25" customHeight="1">
      <c r="B146" s="32"/>
      <c r="C146" s="137" t="s">
        <v>205</v>
      </c>
      <c r="D146" s="137" t="s">
        <v>201</v>
      </c>
      <c r="E146" s="138" t="s">
        <v>280</v>
      </c>
      <c r="F146" s="139" t="s">
        <v>281</v>
      </c>
      <c r="G146" s="140" t="s">
        <v>204</v>
      </c>
      <c r="H146" s="141">
        <v>50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39</v>
      </c>
      <c r="P146" s="147">
        <f>O146*H146</f>
        <v>0</v>
      </c>
      <c r="Q146" s="147">
        <v>1.3999999999999999E-4</v>
      </c>
      <c r="R146" s="147">
        <f>Q146*H146</f>
        <v>6.9999999999999993E-3</v>
      </c>
      <c r="S146" s="147">
        <v>0</v>
      </c>
      <c r="T146" s="148">
        <f>S146*H146</f>
        <v>0</v>
      </c>
      <c r="AR146" s="149" t="s">
        <v>205</v>
      </c>
      <c r="AT146" s="149" t="s">
        <v>201</v>
      </c>
      <c r="AU146" s="149" t="s">
        <v>86</v>
      </c>
      <c r="AY146" s="17" t="s">
        <v>199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86</v>
      </c>
      <c r="BK146" s="150">
        <f>ROUND(I146*H146,2)</f>
        <v>0</v>
      </c>
      <c r="BL146" s="17" t="s">
        <v>205</v>
      </c>
      <c r="BM146" s="149" t="s">
        <v>4277</v>
      </c>
    </row>
    <row r="147" spans="2:65" s="12" customFormat="1" ht="12">
      <c r="B147" s="151"/>
      <c r="D147" s="152" t="s">
        <v>207</v>
      </c>
      <c r="E147" s="153" t="s">
        <v>1</v>
      </c>
      <c r="F147" s="154" t="s">
        <v>4278</v>
      </c>
      <c r="H147" s="155">
        <v>50</v>
      </c>
      <c r="I147" s="156"/>
      <c r="L147" s="151"/>
      <c r="M147" s="157"/>
      <c r="T147" s="158"/>
      <c r="AT147" s="153" t="s">
        <v>207</v>
      </c>
      <c r="AU147" s="153" t="s">
        <v>86</v>
      </c>
      <c r="AV147" s="12" t="s">
        <v>86</v>
      </c>
      <c r="AW147" s="12" t="s">
        <v>30</v>
      </c>
      <c r="AX147" s="12" t="s">
        <v>73</v>
      </c>
      <c r="AY147" s="153" t="s">
        <v>199</v>
      </c>
    </row>
    <row r="148" spans="2:65" s="13" customFormat="1" ht="12">
      <c r="B148" s="159"/>
      <c r="D148" s="152" t="s">
        <v>207</v>
      </c>
      <c r="E148" s="160" t="s">
        <v>1</v>
      </c>
      <c r="F148" s="161" t="s">
        <v>209</v>
      </c>
      <c r="H148" s="162">
        <v>50</v>
      </c>
      <c r="I148" s="163"/>
      <c r="L148" s="159"/>
      <c r="M148" s="164"/>
      <c r="T148" s="165"/>
      <c r="AT148" s="160" t="s">
        <v>207</v>
      </c>
      <c r="AU148" s="160" t="s">
        <v>86</v>
      </c>
      <c r="AV148" s="13" t="s">
        <v>205</v>
      </c>
      <c r="AW148" s="13" t="s">
        <v>30</v>
      </c>
      <c r="AX148" s="13" t="s">
        <v>80</v>
      </c>
      <c r="AY148" s="160" t="s">
        <v>199</v>
      </c>
    </row>
    <row r="149" spans="2:65" s="1" customFormat="1" ht="24.25" customHeight="1">
      <c r="B149" s="32"/>
      <c r="C149" s="173" t="s">
        <v>234</v>
      </c>
      <c r="D149" s="173" t="s">
        <v>288</v>
      </c>
      <c r="E149" s="174" t="s">
        <v>289</v>
      </c>
      <c r="F149" s="175" t="s">
        <v>290</v>
      </c>
      <c r="G149" s="176" t="s">
        <v>204</v>
      </c>
      <c r="H149" s="177">
        <v>68.108999999999995</v>
      </c>
      <c r="I149" s="178"/>
      <c r="J149" s="179">
        <f>ROUND(I149*H149,2)</f>
        <v>0</v>
      </c>
      <c r="K149" s="180"/>
      <c r="L149" s="181"/>
      <c r="M149" s="182" t="s">
        <v>1</v>
      </c>
      <c r="N149" s="183" t="s">
        <v>39</v>
      </c>
      <c r="P149" s="147">
        <f>O149*H149</f>
        <v>0</v>
      </c>
      <c r="Q149" s="147">
        <v>2.9999999999999997E-4</v>
      </c>
      <c r="R149" s="147">
        <f>Q149*H149</f>
        <v>2.0432699999999998E-2</v>
      </c>
      <c r="S149" s="147">
        <v>0</v>
      </c>
      <c r="T149" s="148">
        <f>S149*H149</f>
        <v>0</v>
      </c>
      <c r="AR149" s="149" t="s">
        <v>250</v>
      </c>
      <c r="AT149" s="149" t="s">
        <v>288</v>
      </c>
      <c r="AU149" s="149" t="s">
        <v>86</v>
      </c>
      <c r="AY149" s="17" t="s">
        <v>199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86</v>
      </c>
      <c r="BK149" s="150">
        <f>ROUND(I149*H149,2)</f>
        <v>0</v>
      </c>
      <c r="BL149" s="17" t="s">
        <v>205</v>
      </c>
      <c r="BM149" s="149" t="s">
        <v>4279</v>
      </c>
    </row>
    <row r="150" spans="2:65" s="12" customFormat="1" ht="12">
      <c r="B150" s="151"/>
      <c r="D150" s="152" t="s">
        <v>207</v>
      </c>
      <c r="E150" s="153" t="s">
        <v>1</v>
      </c>
      <c r="F150" s="154" t="s">
        <v>4280</v>
      </c>
      <c r="H150" s="155">
        <v>57.5</v>
      </c>
      <c r="I150" s="156"/>
      <c r="L150" s="151"/>
      <c r="M150" s="157"/>
      <c r="T150" s="158"/>
      <c r="AT150" s="153" t="s">
        <v>207</v>
      </c>
      <c r="AU150" s="153" t="s">
        <v>86</v>
      </c>
      <c r="AV150" s="12" t="s">
        <v>86</v>
      </c>
      <c r="AW150" s="12" t="s">
        <v>30</v>
      </c>
      <c r="AX150" s="12" t="s">
        <v>73</v>
      </c>
      <c r="AY150" s="153" t="s">
        <v>199</v>
      </c>
    </row>
    <row r="151" spans="2:65" s="13" customFormat="1" ht="12">
      <c r="B151" s="159"/>
      <c r="D151" s="152" t="s">
        <v>207</v>
      </c>
      <c r="E151" s="160" t="s">
        <v>1</v>
      </c>
      <c r="F151" s="161" t="s">
        <v>209</v>
      </c>
      <c r="H151" s="162">
        <v>57.5</v>
      </c>
      <c r="I151" s="163"/>
      <c r="L151" s="159"/>
      <c r="M151" s="164"/>
      <c r="T151" s="165"/>
      <c r="AT151" s="160" t="s">
        <v>207</v>
      </c>
      <c r="AU151" s="160" t="s">
        <v>86</v>
      </c>
      <c r="AV151" s="13" t="s">
        <v>205</v>
      </c>
      <c r="AW151" s="13" t="s">
        <v>30</v>
      </c>
      <c r="AX151" s="13" t="s">
        <v>73</v>
      </c>
      <c r="AY151" s="160" t="s">
        <v>199</v>
      </c>
    </row>
    <row r="152" spans="2:65" s="12" customFormat="1" ht="12">
      <c r="B152" s="151"/>
      <c r="D152" s="152" t="s">
        <v>207</v>
      </c>
      <c r="E152" s="153" t="s">
        <v>1</v>
      </c>
      <c r="F152" s="154" t="s">
        <v>4281</v>
      </c>
      <c r="H152" s="155">
        <v>68.108999999999995</v>
      </c>
      <c r="I152" s="156"/>
      <c r="L152" s="151"/>
      <c r="M152" s="157"/>
      <c r="T152" s="158"/>
      <c r="AT152" s="153" t="s">
        <v>207</v>
      </c>
      <c r="AU152" s="153" t="s">
        <v>86</v>
      </c>
      <c r="AV152" s="12" t="s">
        <v>86</v>
      </c>
      <c r="AW152" s="12" t="s">
        <v>30</v>
      </c>
      <c r="AX152" s="12" t="s">
        <v>80</v>
      </c>
      <c r="AY152" s="153" t="s">
        <v>199</v>
      </c>
    </row>
    <row r="153" spans="2:65" s="1" customFormat="1" ht="24.25" customHeight="1">
      <c r="B153" s="32"/>
      <c r="C153" s="137" t="s">
        <v>302</v>
      </c>
      <c r="D153" s="137" t="s">
        <v>201</v>
      </c>
      <c r="E153" s="138" t="s">
        <v>370</v>
      </c>
      <c r="F153" s="139" t="s">
        <v>371</v>
      </c>
      <c r="G153" s="140" t="s">
        <v>213</v>
      </c>
      <c r="H153" s="141">
        <v>1.6</v>
      </c>
      <c r="I153" s="142"/>
      <c r="J153" s="143">
        <f>ROUND(I153*H153,2)</f>
        <v>0</v>
      </c>
      <c r="K153" s="144"/>
      <c r="L153" s="32"/>
      <c r="M153" s="145" t="s">
        <v>1</v>
      </c>
      <c r="N153" s="146" t="s">
        <v>39</v>
      </c>
      <c r="P153" s="147">
        <f>O153*H153</f>
        <v>0</v>
      </c>
      <c r="Q153" s="147">
        <v>2.5018699999999998</v>
      </c>
      <c r="R153" s="147">
        <f>Q153*H153</f>
        <v>4.0029919999999999</v>
      </c>
      <c r="S153" s="147">
        <v>0</v>
      </c>
      <c r="T153" s="148">
        <f>S153*H153</f>
        <v>0</v>
      </c>
      <c r="AR153" s="149" t="s">
        <v>205</v>
      </c>
      <c r="AT153" s="149" t="s">
        <v>201</v>
      </c>
      <c r="AU153" s="149" t="s">
        <v>86</v>
      </c>
      <c r="AY153" s="17" t="s">
        <v>199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86</v>
      </c>
      <c r="BK153" s="150">
        <f>ROUND(I153*H153,2)</f>
        <v>0</v>
      </c>
      <c r="BL153" s="17" t="s">
        <v>205</v>
      </c>
      <c r="BM153" s="149" t="s">
        <v>4282</v>
      </c>
    </row>
    <row r="154" spans="2:65" s="12" customFormat="1" ht="12">
      <c r="B154" s="151"/>
      <c r="D154" s="152" t="s">
        <v>207</v>
      </c>
      <c r="E154" s="153" t="s">
        <v>1</v>
      </c>
      <c r="F154" s="154" t="s">
        <v>4283</v>
      </c>
      <c r="H154" s="155">
        <v>1.6</v>
      </c>
      <c r="I154" s="156"/>
      <c r="L154" s="151"/>
      <c r="M154" s="157"/>
      <c r="T154" s="158"/>
      <c r="AT154" s="153" t="s">
        <v>207</v>
      </c>
      <c r="AU154" s="153" t="s">
        <v>86</v>
      </c>
      <c r="AV154" s="12" t="s">
        <v>86</v>
      </c>
      <c r="AW154" s="12" t="s">
        <v>30</v>
      </c>
      <c r="AX154" s="12" t="s">
        <v>73</v>
      </c>
      <c r="AY154" s="153" t="s">
        <v>199</v>
      </c>
    </row>
    <row r="155" spans="2:65" s="13" customFormat="1" ht="12">
      <c r="B155" s="159"/>
      <c r="D155" s="152" t="s">
        <v>207</v>
      </c>
      <c r="E155" s="160" t="s">
        <v>1</v>
      </c>
      <c r="F155" s="161" t="s">
        <v>209</v>
      </c>
      <c r="H155" s="162">
        <v>1.6</v>
      </c>
      <c r="I155" s="163"/>
      <c r="L155" s="159"/>
      <c r="M155" s="164"/>
      <c r="T155" s="165"/>
      <c r="AT155" s="160" t="s">
        <v>207</v>
      </c>
      <c r="AU155" s="160" t="s">
        <v>86</v>
      </c>
      <c r="AV155" s="13" t="s">
        <v>205</v>
      </c>
      <c r="AW155" s="13" t="s">
        <v>30</v>
      </c>
      <c r="AX155" s="13" t="s">
        <v>80</v>
      </c>
      <c r="AY155" s="160" t="s">
        <v>199</v>
      </c>
    </row>
    <row r="156" spans="2:65" s="1" customFormat="1" ht="16.5" customHeight="1">
      <c r="B156" s="32"/>
      <c r="C156" s="137" t="s">
        <v>313</v>
      </c>
      <c r="D156" s="137" t="s">
        <v>201</v>
      </c>
      <c r="E156" s="138" t="s">
        <v>380</v>
      </c>
      <c r="F156" s="139" t="s">
        <v>381</v>
      </c>
      <c r="G156" s="140" t="s">
        <v>204</v>
      </c>
      <c r="H156" s="141">
        <v>12.8</v>
      </c>
      <c r="I156" s="142"/>
      <c r="J156" s="143">
        <f>ROUND(I156*H156,2)</f>
        <v>0</v>
      </c>
      <c r="K156" s="144"/>
      <c r="L156" s="32"/>
      <c r="M156" s="145" t="s">
        <v>1</v>
      </c>
      <c r="N156" s="146" t="s">
        <v>39</v>
      </c>
      <c r="P156" s="147">
        <f>O156*H156</f>
        <v>0</v>
      </c>
      <c r="Q156" s="147">
        <v>2.64E-3</v>
      </c>
      <c r="R156" s="147">
        <f>Q156*H156</f>
        <v>3.3792000000000003E-2</v>
      </c>
      <c r="S156" s="147">
        <v>0</v>
      </c>
      <c r="T156" s="148">
        <f>S156*H156</f>
        <v>0</v>
      </c>
      <c r="AR156" s="149" t="s">
        <v>205</v>
      </c>
      <c r="AT156" s="149" t="s">
        <v>201</v>
      </c>
      <c r="AU156" s="149" t="s">
        <v>86</v>
      </c>
      <c r="AY156" s="17" t="s">
        <v>199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86</v>
      </c>
      <c r="BK156" s="150">
        <f>ROUND(I156*H156,2)</f>
        <v>0</v>
      </c>
      <c r="BL156" s="17" t="s">
        <v>205</v>
      </c>
      <c r="BM156" s="149" t="s">
        <v>4284</v>
      </c>
    </row>
    <row r="157" spans="2:65" s="12" customFormat="1" ht="12">
      <c r="B157" s="151"/>
      <c r="D157" s="152" t="s">
        <v>207</v>
      </c>
      <c r="E157" s="153" t="s">
        <v>1</v>
      </c>
      <c r="F157" s="154" t="s">
        <v>4285</v>
      </c>
      <c r="H157" s="155">
        <v>12.8</v>
      </c>
      <c r="I157" s="156"/>
      <c r="L157" s="151"/>
      <c r="M157" s="157"/>
      <c r="T157" s="158"/>
      <c r="AT157" s="153" t="s">
        <v>207</v>
      </c>
      <c r="AU157" s="153" t="s">
        <v>86</v>
      </c>
      <c r="AV157" s="12" t="s">
        <v>86</v>
      </c>
      <c r="AW157" s="12" t="s">
        <v>30</v>
      </c>
      <c r="AX157" s="12" t="s">
        <v>73</v>
      </c>
      <c r="AY157" s="153" t="s">
        <v>199</v>
      </c>
    </row>
    <row r="158" spans="2:65" s="13" customFormat="1" ht="12">
      <c r="B158" s="159"/>
      <c r="D158" s="152" t="s">
        <v>207</v>
      </c>
      <c r="E158" s="160" t="s">
        <v>1</v>
      </c>
      <c r="F158" s="161" t="s">
        <v>209</v>
      </c>
      <c r="H158" s="162">
        <v>12.8</v>
      </c>
      <c r="I158" s="163"/>
      <c r="L158" s="159"/>
      <c r="M158" s="164"/>
      <c r="T158" s="165"/>
      <c r="AT158" s="160" t="s">
        <v>207</v>
      </c>
      <c r="AU158" s="160" t="s">
        <v>86</v>
      </c>
      <c r="AV158" s="13" t="s">
        <v>205</v>
      </c>
      <c r="AW158" s="13" t="s">
        <v>30</v>
      </c>
      <c r="AX158" s="13" t="s">
        <v>80</v>
      </c>
      <c r="AY158" s="160" t="s">
        <v>199</v>
      </c>
    </row>
    <row r="159" spans="2:65" s="1" customFormat="1" ht="16.5" customHeight="1">
      <c r="B159" s="32"/>
      <c r="C159" s="137" t="s">
        <v>319</v>
      </c>
      <c r="D159" s="137" t="s">
        <v>201</v>
      </c>
      <c r="E159" s="138" t="s">
        <v>385</v>
      </c>
      <c r="F159" s="139" t="s">
        <v>386</v>
      </c>
      <c r="G159" s="140" t="s">
        <v>204</v>
      </c>
      <c r="H159" s="141">
        <v>12.8</v>
      </c>
      <c r="I159" s="142"/>
      <c r="J159" s="143">
        <f>ROUND(I159*H159,2)</f>
        <v>0</v>
      </c>
      <c r="K159" s="144"/>
      <c r="L159" s="32"/>
      <c r="M159" s="145" t="s">
        <v>1</v>
      </c>
      <c r="N159" s="146" t="s">
        <v>39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205</v>
      </c>
      <c r="AT159" s="149" t="s">
        <v>201</v>
      </c>
      <c r="AU159" s="149" t="s">
        <v>86</v>
      </c>
      <c r="AY159" s="17" t="s">
        <v>199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86</v>
      </c>
      <c r="BK159" s="150">
        <f>ROUND(I159*H159,2)</f>
        <v>0</v>
      </c>
      <c r="BL159" s="17" t="s">
        <v>205</v>
      </c>
      <c r="BM159" s="149" t="s">
        <v>4286</v>
      </c>
    </row>
    <row r="160" spans="2:65" s="12" customFormat="1" ht="12">
      <c r="B160" s="151"/>
      <c r="D160" s="152" t="s">
        <v>207</v>
      </c>
      <c r="E160" s="153" t="s">
        <v>1</v>
      </c>
      <c r="F160" s="154" t="s">
        <v>4285</v>
      </c>
      <c r="H160" s="155">
        <v>12.8</v>
      </c>
      <c r="I160" s="156"/>
      <c r="L160" s="151"/>
      <c r="M160" s="157"/>
      <c r="T160" s="158"/>
      <c r="AT160" s="153" t="s">
        <v>207</v>
      </c>
      <c r="AU160" s="153" t="s">
        <v>86</v>
      </c>
      <c r="AV160" s="12" t="s">
        <v>86</v>
      </c>
      <c r="AW160" s="12" t="s">
        <v>30</v>
      </c>
      <c r="AX160" s="12" t="s">
        <v>73</v>
      </c>
      <c r="AY160" s="153" t="s">
        <v>199</v>
      </c>
    </row>
    <row r="161" spans="2:65" s="13" customFormat="1" ht="12">
      <c r="B161" s="159"/>
      <c r="D161" s="152" t="s">
        <v>207</v>
      </c>
      <c r="E161" s="160" t="s">
        <v>1</v>
      </c>
      <c r="F161" s="161" t="s">
        <v>209</v>
      </c>
      <c r="H161" s="162">
        <v>12.8</v>
      </c>
      <c r="I161" s="163"/>
      <c r="L161" s="159"/>
      <c r="M161" s="164"/>
      <c r="T161" s="165"/>
      <c r="AT161" s="160" t="s">
        <v>207</v>
      </c>
      <c r="AU161" s="160" t="s">
        <v>86</v>
      </c>
      <c r="AV161" s="13" t="s">
        <v>205</v>
      </c>
      <c r="AW161" s="13" t="s">
        <v>30</v>
      </c>
      <c r="AX161" s="13" t="s">
        <v>80</v>
      </c>
      <c r="AY161" s="160" t="s">
        <v>199</v>
      </c>
    </row>
    <row r="162" spans="2:65" s="1" customFormat="1" ht="21.75" customHeight="1">
      <c r="B162" s="32"/>
      <c r="C162" s="137" t="s">
        <v>307</v>
      </c>
      <c r="D162" s="137" t="s">
        <v>201</v>
      </c>
      <c r="E162" s="138" t="s">
        <v>375</v>
      </c>
      <c r="F162" s="139" t="s">
        <v>376</v>
      </c>
      <c r="G162" s="140" t="s">
        <v>247</v>
      </c>
      <c r="H162" s="141">
        <v>0.20799999999999999</v>
      </c>
      <c r="I162" s="142"/>
      <c r="J162" s="143">
        <f>ROUND(I162*H162,2)</f>
        <v>0</v>
      </c>
      <c r="K162" s="144"/>
      <c r="L162" s="32"/>
      <c r="M162" s="145" t="s">
        <v>1</v>
      </c>
      <c r="N162" s="146" t="s">
        <v>39</v>
      </c>
      <c r="P162" s="147">
        <f>O162*H162</f>
        <v>0</v>
      </c>
      <c r="Q162" s="147">
        <v>1.0606199999999999</v>
      </c>
      <c r="R162" s="147">
        <f>Q162*H162</f>
        <v>0.22060895999999997</v>
      </c>
      <c r="S162" s="147">
        <v>0</v>
      </c>
      <c r="T162" s="148">
        <f>S162*H162</f>
        <v>0</v>
      </c>
      <c r="AR162" s="149" t="s">
        <v>205</v>
      </c>
      <c r="AT162" s="149" t="s">
        <v>201</v>
      </c>
      <c r="AU162" s="149" t="s">
        <v>86</v>
      </c>
      <c r="AY162" s="17" t="s">
        <v>199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86</v>
      </c>
      <c r="BK162" s="150">
        <f>ROUND(I162*H162,2)</f>
        <v>0</v>
      </c>
      <c r="BL162" s="17" t="s">
        <v>205</v>
      </c>
      <c r="BM162" s="149" t="s">
        <v>4287</v>
      </c>
    </row>
    <row r="163" spans="2:65" s="12" customFormat="1" ht="12">
      <c r="B163" s="151"/>
      <c r="D163" s="152" t="s">
        <v>207</v>
      </c>
      <c r="E163" s="153" t="s">
        <v>1</v>
      </c>
      <c r="F163" s="154" t="s">
        <v>4288</v>
      </c>
      <c r="H163" s="155">
        <v>0.20799999999999999</v>
      </c>
      <c r="I163" s="156"/>
      <c r="L163" s="151"/>
      <c r="M163" s="157"/>
      <c r="T163" s="158"/>
      <c r="AT163" s="153" t="s">
        <v>207</v>
      </c>
      <c r="AU163" s="153" t="s">
        <v>86</v>
      </c>
      <c r="AV163" s="12" t="s">
        <v>86</v>
      </c>
      <c r="AW163" s="12" t="s">
        <v>30</v>
      </c>
      <c r="AX163" s="12" t="s">
        <v>73</v>
      </c>
      <c r="AY163" s="153" t="s">
        <v>199</v>
      </c>
    </row>
    <row r="164" spans="2:65" s="13" customFormat="1" ht="12">
      <c r="B164" s="159"/>
      <c r="D164" s="152" t="s">
        <v>207</v>
      </c>
      <c r="E164" s="160" t="s">
        <v>1</v>
      </c>
      <c r="F164" s="161" t="s">
        <v>209</v>
      </c>
      <c r="H164" s="162">
        <v>0.20799999999999999</v>
      </c>
      <c r="I164" s="163"/>
      <c r="L164" s="159"/>
      <c r="M164" s="164"/>
      <c r="T164" s="165"/>
      <c r="AT164" s="160" t="s">
        <v>207</v>
      </c>
      <c r="AU164" s="160" t="s">
        <v>86</v>
      </c>
      <c r="AV164" s="13" t="s">
        <v>205</v>
      </c>
      <c r="AW164" s="13" t="s">
        <v>30</v>
      </c>
      <c r="AX164" s="13" t="s">
        <v>80</v>
      </c>
      <c r="AY164" s="160" t="s">
        <v>199</v>
      </c>
    </row>
    <row r="165" spans="2:65" s="11" customFormat="1" ht="23" customHeight="1">
      <c r="B165" s="125"/>
      <c r="D165" s="126" t="s">
        <v>72</v>
      </c>
      <c r="E165" s="135" t="s">
        <v>234</v>
      </c>
      <c r="F165" s="135" t="s">
        <v>570</v>
      </c>
      <c r="I165" s="128"/>
      <c r="J165" s="136">
        <f>BK165</f>
        <v>0</v>
      </c>
      <c r="L165" s="125"/>
      <c r="M165" s="130"/>
      <c r="P165" s="131">
        <f>SUM(P166:P176)</f>
        <v>0</v>
      </c>
      <c r="R165" s="131">
        <f>SUM(R166:R176)</f>
        <v>13.593</v>
      </c>
      <c r="T165" s="132">
        <f>SUM(T166:T176)</f>
        <v>0</v>
      </c>
      <c r="AR165" s="126" t="s">
        <v>80</v>
      </c>
      <c r="AT165" s="133" t="s">
        <v>72</v>
      </c>
      <c r="AU165" s="133" t="s">
        <v>80</v>
      </c>
      <c r="AY165" s="126" t="s">
        <v>199</v>
      </c>
      <c r="BK165" s="134">
        <f>SUM(BK166:BK176)</f>
        <v>0</v>
      </c>
    </row>
    <row r="166" spans="2:65" s="1" customFormat="1" ht="24.25" customHeight="1">
      <c r="B166" s="32"/>
      <c r="C166" s="137" t="s">
        <v>334</v>
      </c>
      <c r="D166" s="137" t="s">
        <v>201</v>
      </c>
      <c r="E166" s="138" t="s">
        <v>4289</v>
      </c>
      <c r="F166" s="139" t="s">
        <v>4290</v>
      </c>
      <c r="G166" s="140" t="s">
        <v>204</v>
      </c>
      <c r="H166" s="141">
        <v>50</v>
      </c>
      <c r="I166" s="142"/>
      <c r="J166" s="143">
        <f>ROUND(I166*H166,2)</f>
        <v>0</v>
      </c>
      <c r="K166" s="144"/>
      <c r="L166" s="32"/>
      <c r="M166" s="145" t="s">
        <v>1</v>
      </c>
      <c r="N166" s="146" t="s">
        <v>39</v>
      </c>
      <c r="P166" s="147">
        <f>O166*H166</f>
        <v>0</v>
      </c>
      <c r="Q166" s="147">
        <v>9.1999999999999998E-2</v>
      </c>
      <c r="R166" s="147">
        <f>Q166*H166</f>
        <v>4.5999999999999996</v>
      </c>
      <c r="S166" s="147">
        <v>0</v>
      </c>
      <c r="T166" s="148">
        <f>S166*H166</f>
        <v>0</v>
      </c>
      <c r="AR166" s="149" t="s">
        <v>205</v>
      </c>
      <c r="AT166" s="149" t="s">
        <v>201</v>
      </c>
      <c r="AU166" s="149" t="s">
        <v>86</v>
      </c>
      <c r="AY166" s="17" t="s">
        <v>199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86</v>
      </c>
      <c r="BK166" s="150">
        <f>ROUND(I166*H166,2)</f>
        <v>0</v>
      </c>
      <c r="BL166" s="17" t="s">
        <v>205</v>
      </c>
      <c r="BM166" s="149" t="s">
        <v>4291</v>
      </c>
    </row>
    <row r="167" spans="2:65" s="12" customFormat="1" ht="12">
      <c r="B167" s="151"/>
      <c r="D167" s="152" t="s">
        <v>207</v>
      </c>
      <c r="E167" s="153" t="s">
        <v>1</v>
      </c>
      <c r="F167" s="154" t="s">
        <v>4278</v>
      </c>
      <c r="H167" s="155">
        <v>50</v>
      </c>
      <c r="I167" s="156"/>
      <c r="L167" s="151"/>
      <c r="M167" s="157"/>
      <c r="T167" s="158"/>
      <c r="AT167" s="153" t="s">
        <v>207</v>
      </c>
      <c r="AU167" s="153" t="s">
        <v>86</v>
      </c>
      <c r="AV167" s="12" t="s">
        <v>86</v>
      </c>
      <c r="AW167" s="12" t="s">
        <v>30</v>
      </c>
      <c r="AX167" s="12" t="s">
        <v>73</v>
      </c>
      <c r="AY167" s="153" t="s">
        <v>199</v>
      </c>
    </row>
    <row r="168" spans="2:65" s="13" customFormat="1" ht="12">
      <c r="B168" s="159"/>
      <c r="D168" s="152" t="s">
        <v>207</v>
      </c>
      <c r="E168" s="160" t="s">
        <v>1</v>
      </c>
      <c r="F168" s="161" t="s">
        <v>4292</v>
      </c>
      <c r="H168" s="162">
        <v>50</v>
      </c>
      <c r="I168" s="163"/>
      <c r="L168" s="159"/>
      <c r="M168" s="164"/>
      <c r="T168" s="165"/>
      <c r="AT168" s="160" t="s">
        <v>207</v>
      </c>
      <c r="AU168" s="160" t="s">
        <v>86</v>
      </c>
      <c r="AV168" s="13" t="s">
        <v>205</v>
      </c>
      <c r="AW168" s="13" t="s">
        <v>30</v>
      </c>
      <c r="AX168" s="13" t="s">
        <v>80</v>
      </c>
      <c r="AY168" s="160" t="s">
        <v>199</v>
      </c>
    </row>
    <row r="169" spans="2:65" s="1" customFormat="1" ht="24.25" customHeight="1">
      <c r="B169" s="32"/>
      <c r="C169" s="137" t="s">
        <v>244</v>
      </c>
      <c r="D169" s="137" t="s">
        <v>201</v>
      </c>
      <c r="E169" s="138" t="s">
        <v>576</v>
      </c>
      <c r="F169" s="139" t="s">
        <v>4293</v>
      </c>
      <c r="G169" s="140" t="s">
        <v>204</v>
      </c>
      <c r="H169" s="141">
        <v>50</v>
      </c>
      <c r="I169" s="142"/>
      <c r="J169" s="143">
        <f>ROUND(I169*H169,2)</f>
        <v>0</v>
      </c>
      <c r="K169" s="144"/>
      <c r="L169" s="32"/>
      <c r="M169" s="145" t="s">
        <v>1</v>
      </c>
      <c r="N169" s="146" t="s">
        <v>39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205</v>
      </c>
      <c r="AT169" s="149" t="s">
        <v>201</v>
      </c>
      <c r="AU169" s="149" t="s">
        <v>86</v>
      </c>
      <c r="AY169" s="17" t="s">
        <v>199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86</v>
      </c>
      <c r="BK169" s="150">
        <f>ROUND(I169*H169,2)</f>
        <v>0</v>
      </c>
      <c r="BL169" s="17" t="s">
        <v>205</v>
      </c>
      <c r="BM169" s="149" t="s">
        <v>4294</v>
      </c>
    </row>
    <row r="170" spans="2:65" s="12" customFormat="1" ht="12">
      <c r="B170" s="151"/>
      <c r="D170" s="152" t="s">
        <v>207</v>
      </c>
      <c r="E170" s="153" t="s">
        <v>1</v>
      </c>
      <c r="F170" s="154" t="s">
        <v>4278</v>
      </c>
      <c r="H170" s="155">
        <v>50</v>
      </c>
      <c r="I170" s="156"/>
      <c r="L170" s="151"/>
      <c r="M170" s="157"/>
      <c r="T170" s="158"/>
      <c r="AT170" s="153" t="s">
        <v>207</v>
      </c>
      <c r="AU170" s="153" t="s">
        <v>86</v>
      </c>
      <c r="AV170" s="12" t="s">
        <v>86</v>
      </c>
      <c r="AW170" s="12" t="s">
        <v>30</v>
      </c>
      <c r="AX170" s="12" t="s">
        <v>73</v>
      </c>
      <c r="AY170" s="153" t="s">
        <v>199</v>
      </c>
    </row>
    <row r="171" spans="2:65" s="13" customFormat="1" ht="12">
      <c r="B171" s="159"/>
      <c r="D171" s="152" t="s">
        <v>207</v>
      </c>
      <c r="E171" s="160" t="s">
        <v>1</v>
      </c>
      <c r="F171" s="161" t="s">
        <v>209</v>
      </c>
      <c r="H171" s="162">
        <v>50</v>
      </c>
      <c r="I171" s="163"/>
      <c r="L171" s="159"/>
      <c r="M171" s="164"/>
      <c r="T171" s="165"/>
      <c r="AT171" s="160" t="s">
        <v>207</v>
      </c>
      <c r="AU171" s="160" t="s">
        <v>86</v>
      </c>
      <c r="AV171" s="13" t="s">
        <v>205</v>
      </c>
      <c r="AW171" s="13" t="s">
        <v>30</v>
      </c>
      <c r="AX171" s="13" t="s">
        <v>80</v>
      </c>
      <c r="AY171" s="160" t="s">
        <v>199</v>
      </c>
    </row>
    <row r="172" spans="2:65" s="1" customFormat="1" ht="33" customHeight="1">
      <c r="B172" s="32"/>
      <c r="C172" s="137" t="s">
        <v>340</v>
      </c>
      <c r="D172" s="137" t="s">
        <v>201</v>
      </c>
      <c r="E172" s="138" t="s">
        <v>585</v>
      </c>
      <c r="F172" s="139" t="s">
        <v>586</v>
      </c>
      <c r="G172" s="140" t="s">
        <v>204</v>
      </c>
      <c r="H172" s="141">
        <v>50</v>
      </c>
      <c r="I172" s="142"/>
      <c r="J172" s="143">
        <f>ROUND(I172*H172,2)</f>
        <v>0</v>
      </c>
      <c r="K172" s="144"/>
      <c r="L172" s="32"/>
      <c r="M172" s="145" t="s">
        <v>1</v>
      </c>
      <c r="N172" s="146" t="s">
        <v>39</v>
      </c>
      <c r="P172" s="147">
        <f>O172*H172</f>
        <v>0</v>
      </c>
      <c r="Q172" s="147">
        <v>8.9219999999999994E-2</v>
      </c>
      <c r="R172" s="147">
        <f>Q172*H172</f>
        <v>4.4609999999999994</v>
      </c>
      <c r="S172" s="147">
        <v>0</v>
      </c>
      <c r="T172" s="148">
        <f>S172*H172</f>
        <v>0</v>
      </c>
      <c r="AR172" s="149" t="s">
        <v>205</v>
      </c>
      <c r="AT172" s="149" t="s">
        <v>201</v>
      </c>
      <c r="AU172" s="149" t="s">
        <v>86</v>
      </c>
      <c r="AY172" s="17" t="s">
        <v>199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86</v>
      </c>
      <c r="BK172" s="150">
        <f>ROUND(I172*H172,2)</f>
        <v>0</v>
      </c>
      <c r="BL172" s="17" t="s">
        <v>205</v>
      </c>
      <c r="BM172" s="149" t="s">
        <v>4295</v>
      </c>
    </row>
    <row r="173" spans="2:65" s="12" customFormat="1" ht="12">
      <c r="B173" s="151"/>
      <c r="D173" s="152" t="s">
        <v>207</v>
      </c>
      <c r="E173" s="153" t="s">
        <v>1</v>
      </c>
      <c r="F173" s="154" t="s">
        <v>4278</v>
      </c>
      <c r="H173" s="155">
        <v>50</v>
      </c>
      <c r="I173" s="156"/>
      <c r="L173" s="151"/>
      <c r="M173" s="157"/>
      <c r="T173" s="158"/>
      <c r="AT173" s="153" t="s">
        <v>207</v>
      </c>
      <c r="AU173" s="153" t="s">
        <v>86</v>
      </c>
      <c r="AV173" s="12" t="s">
        <v>86</v>
      </c>
      <c r="AW173" s="12" t="s">
        <v>30</v>
      </c>
      <c r="AX173" s="12" t="s">
        <v>73</v>
      </c>
      <c r="AY173" s="153" t="s">
        <v>199</v>
      </c>
    </row>
    <row r="174" spans="2:65" s="13" customFormat="1" ht="12">
      <c r="B174" s="159"/>
      <c r="D174" s="152" t="s">
        <v>207</v>
      </c>
      <c r="E174" s="160" t="s">
        <v>1</v>
      </c>
      <c r="F174" s="161" t="s">
        <v>209</v>
      </c>
      <c r="H174" s="162">
        <v>50</v>
      </c>
      <c r="I174" s="163"/>
      <c r="L174" s="159"/>
      <c r="M174" s="164"/>
      <c r="T174" s="165"/>
      <c r="AT174" s="160" t="s">
        <v>207</v>
      </c>
      <c r="AU174" s="160" t="s">
        <v>86</v>
      </c>
      <c r="AV174" s="13" t="s">
        <v>205</v>
      </c>
      <c r="AW174" s="13" t="s">
        <v>30</v>
      </c>
      <c r="AX174" s="13" t="s">
        <v>80</v>
      </c>
      <c r="AY174" s="160" t="s">
        <v>199</v>
      </c>
    </row>
    <row r="175" spans="2:65" s="1" customFormat="1" ht="16.5" customHeight="1">
      <c r="B175" s="32"/>
      <c r="C175" s="173" t="s">
        <v>345</v>
      </c>
      <c r="D175" s="173" t="s">
        <v>288</v>
      </c>
      <c r="E175" s="174" t="s">
        <v>589</v>
      </c>
      <c r="F175" s="175" t="s">
        <v>590</v>
      </c>
      <c r="G175" s="176" t="s">
        <v>204</v>
      </c>
      <c r="H175" s="177">
        <v>51.5</v>
      </c>
      <c r="I175" s="178"/>
      <c r="J175" s="179">
        <f>ROUND(I175*H175,2)</f>
        <v>0</v>
      </c>
      <c r="K175" s="180"/>
      <c r="L175" s="181"/>
      <c r="M175" s="182" t="s">
        <v>1</v>
      </c>
      <c r="N175" s="183" t="s">
        <v>39</v>
      </c>
      <c r="P175" s="147">
        <f>O175*H175</f>
        <v>0</v>
      </c>
      <c r="Q175" s="147">
        <v>8.7999999999999995E-2</v>
      </c>
      <c r="R175" s="147">
        <f>Q175*H175</f>
        <v>4.532</v>
      </c>
      <c r="S175" s="147">
        <v>0</v>
      </c>
      <c r="T175" s="148">
        <f>S175*H175</f>
        <v>0</v>
      </c>
      <c r="AR175" s="149" t="s">
        <v>250</v>
      </c>
      <c r="AT175" s="149" t="s">
        <v>288</v>
      </c>
      <c r="AU175" s="149" t="s">
        <v>86</v>
      </c>
      <c r="AY175" s="17" t="s">
        <v>199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86</v>
      </c>
      <c r="BK175" s="150">
        <f>ROUND(I175*H175,2)</f>
        <v>0</v>
      </c>
      <c r="BL175" s="17" t="s">
        <v>205</v>
      </c>
      <c r="BM175" s="149" t="s">
        <v>4296</v>
      </c>
    </row>
    <row r="176" spans="2:65" s="12" customFormat="1" ht="12">
      <c r="B176" s="151"/>
      <c r="D176" s="152" t="s">
        <v>207</v>
      </c>
      <c r="E176" s="153" t="s">
        <v>1</v>
      </c>
      <c r="F176" s="154" t="s">
        <v>4297</v>
      </c>
      <c r="H176" s="155">
        <v>51.5</v>
      </c>
      <c r="I176" s="156"/>
      <c r="L176" s="151"/>
      <c r="M176" s="157"/>
      <c r="T176" s="158"/>
      <c r="AT176" s="153" t="s">
        <v>207</v>
      </c>
      <c r="AU176" s="153" t="s">
        <v>86</v>
      </c>
      <c r="AV176" s="12" t="s">
        <v>86</v>
      </c>
      <c r="AW176" s="12" t="s">
        <v>30</v>
      </c>
      <c r="AX176" s="12" t="s">
        <v>80</v>
      </c>
      <c r="AY176" s="153" t="s">
        <v>199</v>
      </c>
    </row>
    <row r="177" spans="2:65" s="11" customFormat="1" ht="23" customHeight="1">
      <c r="B177" s="125"/>
      <c r="D177" s="126" t="s">
        <v>72</v>
      </c>
      <c r="E177" s="135" t="s">
        <v>255</v>
      </c>
      <c r="F177" s="135" t="s">
        <v>897</v>
      </c>
      <c r="I177" s="128"/>
      <c r="J177" s="136">
        <f>BK177</f>
        <v>0</v>
      </c>
      <c r="L177" s="125"/>
      <c r="M177" s="130"/>
      <c r="P177" s="131">
        <f>SUM(P178:P182)</f>
        <v>0</v>
      </c>
      <c r="R177" s="131">
        <f>SUM(R178:R182)</f>
        <v>6.6487999999999996</v>
      </c>
      <c r="T177" s="132">
        <f>SUM(T178:T182)</f>
        <v>0</v>
      </c>
      <c r="AR177" s="126" t="s">
        <v>80</v>
      </c>
      <c r="AT177" s="133" t="s">
        <v>72</v>
      </c>
      <c r="AU177" s="133" t="s">
        <v>80</v>
      </c>
      <c r="AY177" s="126" t="s">
        <v>199</v>
      </c>
      <c r="BK177" s="134">
        <f>SUM(BK178:BK182)</f>
        <v>0</v>
      </c>
    </row>
    <row r="178" spans="2:65" s="1" customFormat="1" ht="33" customHeight="1">
      <c r="B178" s="32"/>
      <c r="C178" s="137" t="s">
        <v>269</v>
      </c>
      <c r="D178" s="137" t="s">
        <v>201</v>
      </c>
      <c r="E178" s="138" t="s">
        <v>4298</v>
      </c>
      <c r="F178" s="139" t="s">
        <v>900</v>
      </c>
      <c r="G178" s="140" t="s">
        <v>264</v>
      </c>
      <c r="H178" s="141">
        <v>40</v>
      </c>
      <c r="I178" s="142"/>
      <c r="J178" s="143">
        <f>ROUND(I178*H178,2)</f>
        <v>0</v>
      </c>
      <c r="K178" s="144"/>
      <c r="L178" s="32"/>
      <c r="M178" s="145" t="s">
        <v>1</v>
      </c>
      <c r="N178" s="146" t="s">
        <v>39</v>
      </c>
      <c r="P178" s="147">
        <f>O178*H178</f>
        <v>0</v>
      </c>
      <c r="Q178" s="147">
        <v>0.1295</v>
      </c>
      <c r="R178" s="147">
        <f>Q178*H178</f>
        <v>5.18</v>
      </c>
      <c r="S178" s="147">
        <v>0</v>
      </c>
      <c r="T178" s="148">
        <f>S178*H178</f>
        <v>0</v>
      </c>
      <c r="AR178" s="149" t="s">
        <v>205</v>
      </c>
      <c r="AT178" s="149" t="s">
        <v>201</v>
      </c>
      <c r="AU178" s="149" t="s">
        <v>86</v>
      </c>
      <c r="AY178" s="17" t="s">
        <v>199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86</v>
      </c>
      <c r="BK178" s="150">
        <f>ROUND(I178*H178,2)</f>
        <v>0</v>
      </c>
      <c r="BL178" s="17" t="s">
        <v>205</v>
      </c>
      <c r="BM178" s="149" t="s">
        <v>4299</v>
      </c>
    </row>
    <row r="179" spans="2:65" s="12" customFormat="1" ht="12">
      <c r="B179" s="151"/>
      <c r="D179" s="152" t="s">
        <v>207</v>
      </c>
      <c r="E179" s="153" t="s">
        <v>1</v>
      </c>
      <c r="F179" s="154" t="s">
        <v>4300</v>
      </c>
      <c r="H179" s="155">
        <v>40</v>
      </c>
      <c r="I179" s="156"/>
      <c r="L179" s="151"/>
      <c r="M179" s="157"/>
      <c r="T179" s="158"/>
      <c r="AT179" s="153" t="s">
        <v>207</v>
      </c>
      <c r="AU179" s="153" t="s">
        <v>86</v>
      </c>
      <c r="AV179" s="12" t="s">
        <v>86</v>
      </c>
      <c r="AW179" s="12" t="s">
        <v>30</v>
      </c>
      <c r="AX179" s="12" t="s">
        <v>73</v>
      </c>
      <c r="AY179" s="153" t="s">
        <v>199</v>
      </c>
    </row>
    <row r="180" spans="2:65" s="13" customFormat="1" ht="12">
      <c r="B180" s="159"/>
      <c r="D180" s="152" t="s">
        <v>207</v>
      </c>
      <c r="E180" s="160" t="s">
        <v>1</v>
      </c>
      <c r="F180" s="161" t="s">
        <v>209</v>
      </c>
      <c r="H180" s="162">
        <v>40</v>
      </c>
      <c r="I180" s="163"/>
      <c r="L180" s="159"/>
      <c r="M180" s="164"/>
      <c r="T180" s="165"/>
      <c r="AT180" s="160" t="s">
        <v>207</v>
      </c>
      <c r="AU180" s="160" t="s">
        <v>86</v>
      </c>
      <c r="AV180" s="13" t="s">
        <v>205</v>
      </c>
      <c r="AW180" s="13" t="s">
        <v>30</v>
      </c>
      <c r="AX180" s="13" t="s">
        <v>80</v>
      </c>
      <c r="AY180" s="160" t="s">
        <v>199</v>
      </c>
    </row>
    <row r="181" spans="2:65" s="1" customFormat="1" ht="16.5" customHeight="1">
      <c r="B181" s="32"/>
      <c r="C181" s="173" t="s">
        <v>8</v>
      </c>
      <c r="D181" s="173" t="s">
        <v>288</v>
      </c>
      <c r="E181" s="174" t="s">
        <v>904</v>
      </c>
      <c r="F181" s="175" t="s">
        <v>905</v>
      </c>
      <c r="G181" s="176" t="s">
        <v>264</v>
      </c>
      <c r="H181" s="177">
        <v>40.799999999999997</v>
      </c>
      <c r="I181" s="178"/>
      <c r="J181" s="179">
        <f>ROUND(I181*H181,2)</f>
        <v>0</v>
      </c>
      <c r="K181" s="180"/>
      <c r="L181" s="181"/>
      <c r="M181" s="182" t="s">
        <v>1</v>
      </c>
      <c r="N181" s="183" t="s">
        <v>39</v>
      </c>
      <c r="P181" s="147">
        <f>O181*H181</f>
        <v>0</v>
      </c>
      <c r="Q181" s="147">
        <v>3.5999999999999997E-2</v>
      </c>
      <c r="R181" s="147">
        <f>Q181*H181</f>
        <v>1.4687999999999999</v>
      </c>
      <c r="S181" s="147">
        <v>0</v>
      </c>
      <c r="T181" s="148">
        <f>S181*H181</f>
        <v>0</v>
      </c>
      <c r="AR181" s="149" t="s">
        <v>250</v>
      </c>
      <c r="AT181" s="149" t="s">
        <v>288</v>
      </c>
      <c r="AU181" s="149" t="s">
        <v>86</v>
      </c>
      <c r="AY181" s="17" t="s">
        <v>199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86</v>
      </c>
      <c r="BK181" s="150">
        <f>ROUND(I181*H181,2)</f>
        <v>0</v>
      </c>
      <c r="BL181" s="17" t="s">
        <v>205</v>
      </c>
      <c r="BM181" s="149" t="s">
        <v>4301</v>
      </c>
    </row>
    <row r="182" spans="2:65" s="12" customFormat="1" ht="12">
      <c r="B182" s="151"/>
      <c r="D182" s="152" t="s">
        <v>207</v>
      </c>
      <c r="E182" s="153" t="s">
        <v>1</v>
      </c>
      <c r="F182" s="154" t="s">
        <v>4302</v>
      </c>
      <c r="H182" s="155">
        <v>40.799999999999997</v>
      </c>
      <c r="I182" s="156"/>
      <c r="L182" s="151"/>
      <c r="M182" s="157"/>
      <c r="T182" s="158"/>
      <c r="AT182" s="153" t="s">
        <v>207</v>
      </c>
      <c r="AU182" s="153" t="s">
        <v>86</v>
      </c>
      <c r="AV182" s="12" t="s">
        <v>86</v>
      </c>
      <c r="AW182" s="12" t="s">
        <v>30</v>
      </c>
      <c r="AX182" s="12" t="s">
        <v>80</v>
      </c>
      <c r="AY182" s="153" t="s">
        <v>199</v>
      </c>
    </row>
    <row r="183" spans="2:65" s="11" customFormat="1" ht="23" customHeight="1">
      <c r="B183" s="125"/>
      <c r="D183" s="126" t="s">
        <v>72</v>
      </c>
      <c r="E183" s="135" t="s">
        <v>965</v>
      </c>
      <c r="F183" s="135" t="s">
        <v>966</v>
      </c>
      <c r="I183" s="128"/>
      <c r="J183" s="136">
        <f>BK183</f>
        <v>0</v>
      </c>
      <c r="L183" s="125"/>
      <c r="M183" s="130"/>
      <c r="P183" s="131">
        <f>P184</f>
        <v>0</v>
      </c>
      <c r="R183" s="131">
        <f>R184</f>
        <v>0</v>
      </c>
      <c r="T183" s="132">
        <f>T184</f>
        <v>0</v>
      </c>
      <c r="AR183" s="126" t="s">
        <v>80</v>
      </c>
      <c r="AT183" s="133" t="s">
        <v>72</v>
      </c>
      <c r="AU183" s="133" t="s">
        <v>80</v>
      </c>
      <c r="AY183" s="126" t="s">
        <v>199</v>
      </c>
      <c r="BK183" s="134">
        <f>BK184</f>
        <v>0</v>
      </c>
    </row>
    <row r="184" spans="2:65" s="1" customFormat="1" ht="16.5" customHeight="1">
      <c r="B184" s="32"/>
      <c r="C184" s="137" t="s">
        <v>287</v>
      </c>
      <c r="D184" s="137" t="s">
        <v>201</v>
      </c>
      <c r="E184" s="138" t="s">
        <v>968</v>
      </c>
      <c r="F184" s="139" t="s">
        <v>969</v>
      </c>
      <c r="G184" s="140" t="s">
        <v>247</v>
      </c>
      <c r="H184" s="141">
        <v>24.527000000000001</v>
      </c>
      <c r="I184" s="142"/>
      <c r="J184" s="143">
        <f>ROUND(I184*H184,2)</f>
        <v>0</v>
      </c>
      <c r="K184" s="144"/>
      <c r="L184" s="32"/>
      <c r="M184" s="145" t="s">
        <v>1</v>
      </c>
      <c r="N184" s="146" t="s">
        <v>39</v>
      </c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AR184" s="149" t="s">
        <v>205</v>
      </c>
      <c r="AT184" s="149" t="s">
        <v>201</v>
      </c>
      <c r="AU184" s="149" t="s">
        <v>86</v>
      </c>
      <c r="AY184" s="17" t="s">
        <v>199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86</v>
      </c>
      <c r="BK184" s="150">
        <f>ROUND(I184*H184,2)</f>
        <v>0</v>
      </c>
      <c r="BL184" s="17" t="s">
        <v>205</v>
      </c>
      <c r="BM184" s="149" t="s">
        <v>4303</v>
      </c>
    </row>
    <row r="185" spans="2:65" s="11" customFormat="1" ht="26" customHeight="1">
      <c r="B185" s="125"/>
      <c r="D185" s="126" t="s">
        <v>72</v>
      </c>
      <c r="E185" s="127" t="s">
        <v>971</v>
      </c>
      <c r="F185" s="127" t="s">
        <v>972</v>
      </c>
      <c r="I185" s="128"/>
      <c r="J185" s="129">
        <f>BK185</f>
        <v>0</v>
      </c>
      <c r="L185" s="125"/>
      <c r="M185" s="130"/>
      <c r="P185" s="131">
        <f>P186</f>
        <v>0</v>
      </c>
      <c r="R185" s="131">
        <f>R186</f>
        <v>4.6700000000000005E-2</v>
      </c>
      <c r="T185" s="132">
        <f>T186</f>
        <v>0</v>
      </c>
      <c r="AR185" s="126" t="s">
        <v>86</v>
      </c>
      <c r="AT185" s="133" t="s">
        <v>72</v>
      </c>
      <c r="AU185" s="133" t="s">
        <v>73</v>
      </c>
      <c r="AY185" s="126" t="s">
        <v>199</v>
      </c>
      <c r="BK185" s="134">
        <f>BK186</f>
        <v>0</v>
      </c>
    </row>
    <row r="186" spans="2:65" s="11" customFormat="1" ht="23" customHeight="1">
      <c r="B186" s="125"/>
      <c r="D186" s="126" t="s">
        <v>72</v>
      </c>
      <c r="E186" s="135" t="s">
        <v>2600</v>
      </c>
      <c r="F186" s="135" t="s">
        <v>2601</v>
      </c>
      <c r="I186" s="128"/>
      <c r="J186" s="136">
        <f>BK186</f>
        <v>0</v>
      </c>
      <c r="L186" s="125"/>
      <c r="M186" s="130"/>
      <c r="P186" s="131">
        <f>SUM(P187:P191)</f>
        <v>0</v>
      </c>
      <c r="R186" s="131">
        <f>SUM(R187:R191)</f>
        <v>4.6700000000000005E-2</v>
      </c>
      <c r="T186" s="132">
        <f>SUM(T187:T191)</f>
        <v>0</v>
      </c>
      <c r="AR186" s="126" t="s">
        <v>86</v>
      </c>
      <c r="AT186" s="133" t="s">
        <v>72</v>
      </c>
      <c r="AU186" s="133" t="s">
        <v>80</v>
      </c>
      <c r="AY186" s="126" t="s">
        <v>199</v>
      </c>
      <c r="BK186" s="134">
        <f>SUM(BK187:BK191)</f>
        <v>0</v>
      </c>
    </row>
    <row r="187" spans="2:65" s="1" customFormat="1" ht="24.25" customHeight="1">
      <c r="B187" s="32"/>
      <c r="C187" s="137" t="s">
        <v>3014</v>
      </c>
      <c r="D187" s="137" t="s">
        <v>201</v>
      </c>
      <c r="E187" s="138" t="s">
        <v>4304</v>
      </c>
      <c r="F187" s="139" t="s">
        <v>4305</v>
      </c>
      <c r="G187" s="140" t="s">
        <v>4306</v>
      </c>
      <c r="H187" s="141">
        <v>934</v>
      </c>
      <c r="I187" s="142"/>
      <c r="J187" s="143">
        <f>ROUND(I187*H187,2)</f>
        <v>0</v>
      </c>
      <c r="K187" s="144"/>
      <c r="L187" s="32"/>
      <c r="M187" s="145" t="s">
        <v>1</v>
      </c>
      <c r="N187" s="146" t="s">
        <v>39</v>
      </c>
      <c r="P187" s="147">
        <f>O187*H187</f>
        <v>0</v>
      </c>
      <c r="Q187" s="147">
        <v>5.0000000000000002E-5</v>
      </c>
      <c r="R187" s="147">
        <f>Q187*H187</f>
        <v>4.6700000000000005E-2</v>
      </c>
      <c r="S187" s="147">
        <v>0</v>
      </c>
      <c r="T187" s="148">
        <f>S187*H187</f>
        <v>0</v>
      </c>
      <c r="AR187" s="149" t="s">
        <v>298</v>
      </c>
      <c r="AT187" s="149" t="s">
        <v>201</v>
      </c>
      <c r="AU187" s="149" t="s">
        <v>86</v>
      </c>
      <c r="AY187" s="17" t="s">
        <v>199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86</v>
      </c>
      <c r="BK187" s="150">
        <f>ROUND(I187*H187,2)</f>
        <v>0</v>
      </c>
      <c r="BL187" s="17" t="s">
        <v>298</v>
      </c>
      <c r="BM187" s="149" t="s">
        <v>4307</v>
      </c>
    </row>
    <row r="188" spans="2:65" s="12" customFormat="1" ht="12">
      <c r="B188" s="151"/>
      <c r="D188" s="152" t="s">
        <v>207</v>
      </c>
      <c r="E188" s="153" t="s">
        <v>1</v>
      </c>
      <c r="F188" s="154" t="s">
        <v>4308</v>
      </c>
      <c r="H188" s="155">
        <v>934</v>
      </c>
      <c r="I188" s="156"/>
      <c r="L188" s="151"/>
      <c r="M188" s="157"/>
      <c r="T188" s="158"/>
      <c r="AT188" s="153" t="s">
        <v>207</v>
      </c>
      <c r="AU188" s="153" t="s">
        <v>86</v>
      </c>
      <c r="AV188" s="12" t="s">
        <v>86</v>
      </c>
      <c r="AW188" s="12" t="s">
        <v>30</v>
      </c>
      <c r="AX188" s="12" t="s">
        <v>73</v>
      </c>
      <c r="AY188" s="153" t="s">
        <v>199</v>
      </c>
    </row>
    <row r="189" spans="2:65" s="13" customFormat="1" ht="12">
      <c r="B189" s="159"/>
      <c r="D189" s="152" t="s">
        <v>207</v>
      </c>
      <c r="E189" s="160" t="s">
        <v>1</v>
      </c>
      <c r="F189" s="161" t="s">
        <v>209</v>
      </c>
      <c r="H189" s="162">
        <v>934</v>
      </c>
      <c r="I189" s="163"/>
      <c r="L189" s="159"/>
      <c r="M189" s="164"/>
      <c r="T189" s="165"/>
      <c r="AT189" s="160" t="s">
        <v>207</v>
      </c>
      <c r="AU189" s="160" t="s">
        <v>86</v>
      </c>
      <c r="AV189" s="13" t="s">
        <v>205</v>
      </c>
      <c r="AW189" s="13" t="s">
        <v>30</v>
      </c>
      <c r="AX189" s="13" t="s">
        <v>80</v>
      </c>
      <c r="AY189" s="160" t="s">
        <v>199</v>
      </c>
    </row>
    <row r="190" spans="2:65" s="1" customFormat="1" ht="33" customHeight="1">
      <c r="B190" s="32"/>
      <c r="C190" s="173" t="s">
        <v>293</v>
      </c>
      <c r="D190" s="173" t="s">
        <v>288</v>
      </c>
      <c r="E190" s="174" t="s">
        <v>4309</v>
      </c>
      <c r="F190" s="175" t="s">
        <v>4310</v>
      </c>
      <c r="G190" s="176" t="s">
        <v>296</v>
      </c>
      <c r="H190" s="177">
        <v>2</v>
      </c>
      <c r="I190" s="178"/>
      <c r="J190" s="179">
        <f>ROUND(I190*H190,2)</f>
        <v>0</v>
      </c>
      <c r="K190" s="180"/>
      <c r="L190" s="181"/>
      <c r="M190" s="182" t="s">
        <v>1</v>
      </c>
      <c r="N190" s="183" t="s">
        <v>39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384</v>
      </c>
      <c r="AT190" s="149" t="s">
        <v>288</v>
      </c>
      <c r="AU190" s="149" t="s">
        <v>86</v>
      </c>
      <c r="AY190" s="17" t="s">
        <v>199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86</v>
      </c>
      <c r="BK190" s="150">
        <f>ROUND(I190*H190,2)</f>
        <v>0</v>
      </c>
      <c r="BL190" s="17" t="s">
        <v>298</v>
      </c>
      <c r="BM190" s="149" t="s">
        <v>4311</v>
      </c>
    </row>
    <row r="191" spans="2:65" s="1" customFormat="1" ht="24.25" customHeight="1">
      <c r="B191" s="32"/>
      <c r="C191" s="137" t="s">
        <v>298</v>
      </c>
      <c r="D191" s="137" t="s">
        <v>201</v>
      </c>
      <c r="E191" s="138" t="s">
        <v>2665</v>
      </c>
      <c r="F191" s="139" t="s">
        <v>2666</v>
      </c>
      <c r="G191" s="140" t="s">
        <v>247</v>
      </c>
      <c r="H191" s="141">
        <v>0.93400000000000005</v>
      </c>
      <c r="I191" s="142"/>
      <c r="J191" s="143">
        <f>ROUND(I191*H191,2)</f>
        <v>0</v>
      </c>
      <c r="K191" s="144"/>
      <c r="L191" s="32"/>
      <c r="M191" s="190" t="s">
        <v>1</v>
      </c>
      <c r="N191" s="191" t="s">
        <v>39</v>
      </c>
      <c r="O191" s="192"/>
      <c r="P191" s="193">
        <f>O191*H191</f>
        <v>0</v>
      </c>
      <c r="Q191" s="193">
        <v>0</v>
      </c>
      <c r="R191" s="193">
        <f>Q191*H191</f>
        <v>0</v>
      </c>
      <c r="S191" s="193">
        <v>0</v>
      </c>
      <c r="T191" s="194">
        <f>S191*H191</f>
        <v>0</v>
      </c>
      <c r="AR191" s="149" t="s">
        <v>298</v>
      </c>
      <c r="AT191" s="149" t="s">
        <v>201</v>
      </c>
      <c r="AU191" s="149" t="s">
        <v>86</v>
      </c>
      <c r="AY191" s="17" t="s">
        <v>199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86</v>
      </c>
      <c r="BK191" s="150">
        <f>ROUND(I191*H191,2)</f>
        <v>0</v>
      </c>
      <c r="BL191" s="17" t="s">
        <v>298</v>
      </c>
      <c r="BM191" s="149" t="s">
        <v>4312</v>
      </c>
    </row>
    <row r="192" spans="2:65" s="1" customFormat="1" ht="7" customHeight="1"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32"/>
    </row>
  </sheetData>
  <sheetProtection algorithmName="SHA-512" hashValue="pwZwHvWExSaS704agxWvfz5Ogpri04U9/7qUVv3ZF0exmTiLEXvaRC0Op1ESmHnBpQ5GTawByhPzitJ1MyodRw==" saltValue="QY2xidG18Wl0na2fvGWt5sMtWvP6dB+lC9lOMc3Vpl/uLmmP7E5NOLm8WHX0s6AS5UfMBQdpxz4Kcy06txyEkQ==" spinCount="100000" sheet="1" objects="1" scenarios="1" formatColumns="0" formatRows="0" autoFilter="0"/>
  <autoFilter ref="C127:K191" xr:uid="{00000000-0009-0000-0000-00000E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48"/>
  <sheetViews>
    <sheetView showGridLines="0" workbookViewId="0"/>
  </sheetViews>
  <sheetFormatPr baseColWidth="10" defaultColWidth="8.7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124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132</v>
      </c>
      <c r="L4" s="20"/>
      <c r="M4" s="91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133</v>
      </c>
      <c r="L8" s="20"/>
    </row>
    <row r="9" spans="2:46" s="1" customFormat="1" ht="16.5" customHeight="1">
      <c r="B9" s="32"/>
      <c r="E9" s="241" t="s">
        <v>134</v>
      </c>
      <c r="F9" s="240"/>
      <c r="G9" s="240"/>
      <c r="H9" s="240"/>
      <c r="L9" s="32"/>
    </row>
    <row r="10" spans="2:46" s="1" customFormat="1" ht="12" customHeight="1">
      <c r="B10" s="32"/>
      <c r="D10" s="27" t="s">
        <v>135</v>
      </c>
      <c r="L10" s="32"/>
    </row>
    <row r="11" spans="2:46" s="1" customFormat="1" ht="16.5" customHeight="1">
      <c r="B11" s="32"/>
      <c r="E11" s="236" t="s">
        <v>4313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1" t="str">
        <f>'Rekapitulace stavby'!AN8</f>
        <v>1. 11. 2024</v>
      </c>
      <c r="L14" s="32"/>
    </row>
    <row r="15" spans="2:46" s="1" customFormat="1" ht="11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2"/>
      <c r="E29" s="228" t="s">
        <v>1</v>
      </c>
      <c r="F29" s="228"/>
      <c r="G29" s="228"/>
      <c r="H29" s="228"/>
      <c r="L29" s="92"/>
    </row>
    <row r="30" spans="2:12" s="1" customFormat="1" ht="7" customHeight="1">
      <c r="B30" s="32"/>
      <c r="L30" s="32"/>
    </row>
    <row r="31" spans="2:12" s="1" customFormat="1" ht="7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25.25" customHeight="1">
      <c r="B32" s="32"/>
      <c r="D32" s="93" t="s">
        <v>33</v>
      </c>
      <c r="J32" s="64">
        <f>ROUND(J123, 2)</f>
        <v>0</v>
      </c>
      <c r="L32" s="32"/>
    </row>
    <row r="33" spans="2:12" s="1" customFormat="1" ht="7" customHeight="1">
      <c r="B33" s="32"/>
      <c r="D33" s="52"/>
      <c r="E33" s="52"/>
      <c r="F33" s="52"/>
      <c r="G33" s="52"/>
      <c r="H33" s="52"/>
      <c r="I33" s="52"/>
      <c r="J33" s="52"/>
      <c r="K33" s="52"/>
      <c r="L33" s="32"/>
    </row>
    <row r="34" spans="2:12" s="1" customFormat="1" ht="14.5" customHeight="1">
      <c r="B34" s="32"/>
      <c r="F34" s="94" t="s">
        <v>35</v>
      </c>
      <c r="I34" s="94" t="s">
        <v>34</v>
      </c>
      <c r="J34" s="94" t="s">
        <v>36</v>
      </c>
      <c r="L34" s="32"/>
    </row>
    <row r="35" spans="2:12" s="1" customFormat="1" ht="14.5" customHeight="1">
      <c r="B35" s="32"/>
      <c r="D35" s="95" t="s">
        <v>37</v>
      </c>
      <c r="E35" s="27" t="s">
        <v>38</v>
      </c>
      <c r="F35" s="84">
        <f>ROUND((SUM(BE123:BE147)),  2)</f>
        <v>0</v>
      </c>
      <c r="I35" s="96">
        <v>0.21</v>
      </c>
      <c r="J35" s="84">
        <f>ROUND(((SUM(BE123:BE147))*I35),  2)</f>
        <v>0</v>
      </c>
      <c r="L35" s="32"/>
    </row>
    <row r="36" spans="2:12" s="1" customFormat="1" ht="14.5" customHeight="1">
      <c r="B36" s="32"/>
      <c r="E36" s="27" t="s">
        <v>39</v>
      </c>
      <c r="F36" s="84">
        <f>ROUND((SUM(BF123:BF147)),  2)</f>
        <v>0</v>
      </c>
      <c r="I36" s="96">
        <v>0.12</v>
      </c>
      <c r="J36" s="84">
        <f>ROUND(((SUM(BF123:BF147))*I36),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4">
        <f>ROUND((SUM(BG123:BG147)),  2)</f>
        <v>0</v>
      </c>
      <c r="I37" s="96">
        <v>0.21</v>
      </c>
      <c r="J37" s="84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4">
        <f>ROUND((SUM(BH123:BH147)),  2)</f>
        <v>0</v>
      </c>
      <c r="I38" s="96">
        <v>0.12</v>
      </c>
      <c r="J38" s="84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4">
        <f>ROUND((SUM(BI123:BI147)),  2)</f>
        <v>0</v>
      </c>
      <c r="I39" s="96">
        <v>0</v>
      </c>
      <c r="J39" s="84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25" customHeight="1">
      <c r="B41" s="32"/>
      <c r="C41" s="97"/>
      <c r="D41" s="98" t="s">
        <v>43</v>
      </c>
      <c r="E41" s="55"/>
      <c r="F41" s="55"/>
      <c r="G41" s="99" t="s">
        <v>44</v>
      </c>
      <c r="H41" s="100" t="s">
        <v>45</v>
      </c>
      <c r="I41" s="55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2" t="s">
        <v>48</v>
      </c>
      <c r="E61" s="34"/>
      <c r="F61" s="103" t="s">
        <v>49</v>
      </c>
      <c r="G61" s="42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2" t="s">
        <v>48</v>
      </c>
      <c r="E76" s="34"/>
      <c r="F76" s="103" t="s">
        <v>49</v>
      </c>
      <c r="G76" s="42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12" s="1" customFormat="1" ht="25" customHeight="1">
      <c r="B82" s="32"/>
      <c r="C82" s="21" t="s">
        <v>137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133</v>
      </c>
      <c r="L86" s="20"/>
    </row>
    <row r="87" spans="2:12" s="1" customFormat="1" ht="16.5" customHeight="1">
      <c r="B87" s="32"/>
      <c r="E87" s="241" t="s">
        <v>134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135</v>
      </c>
      <c r="L88" s="32"/>
    </row>
    <row r="89" spans="2:12" s="1" customFormat="1" ht="16.5" customHeight="1">
      <c r="B89" s="32"/>
      <c r="E89" s="236" t="str">
        <f>E11</f>
        <v>SO03 - elektroinstalace zemní práce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1" t="str">
        <f>IF(J14="","",J14)</f>
        <v>1. 11. 2024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138</v>
      </c>
      <c r="D96" s="97"/>
      <c r="E96" s="97"/>
      <c r="F96" s="97"/>
      <c r="G96" s="97"/>
      <c r="H96" s="97"/>
      <c r="I96" s="97"/>
      <c r="J96" s="106" t="s">
        <v>139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3" customHeight="1">
      <c r="B98" s="32"/>
      <c r="C98" s="107" t="s">
        <v>140</v>
      </c>
      <c r="J98" s="64">
        <f>J123</f>
        <v>0</v>
      </c>
      <c r="L98" s="32"/>
      <c r="AU98" s="17" t="s">
        <v>141</v>
      </c>
    </row>
    <row r="99" spans="2:47" s="8" customFormat="1" ht="25" customHeight="1">
      <c r="B99" s="108"/>
      <c r="D99" s="109" t="s">
        <v>152</v>
      </c>
      <c r="E99" s="110"/>
      <c r="F99" s="110"/>
      <c r="G99" s="110"/>
      <c r="H99" s="110"/>
      <c r="I99" s="110"/>
      <c r="J99" s="111">
        <f>J124</f>
        <v>0</v>
      </c>
      <c r="L99" s="108"/>
    </row>
    <row r="100" spans="2:47" s="8" customFormat="1" ht="25" customHeight="1">
      <c r="B100" s="108"/>
      <c r="D100" s="109" t="s">
        <v>3233</v>
      </c>
      <c r="E100" s="110"/>
      <c r="F100" s="110"/>
      <c r="G100" s="110"/>
      <c r="H100" s="110"/>
      <c r="I100" s="110"/>
      <c r="J100" s="111">
        <f>J125</f>
        <v>0</v>
      </c>
      <c r="L100" s="108"/>
    </row>
    <row r="101" spans="2:47" s="9" customFormat="1" ht="20" customHeight="1">
      <c r="B101" s="112"/>
      <c r="D101" s="113" t="s">
        <v>4215</v>
      </c>
      <c r="E101" s="114"/>
      <c r="F101" s="114"/>
      <c r="G101" s="114"/>
      <c r="H101" s="114"/>
      <c r="I101" s="114"/>
      <c r="J101" s="115">
        <f>J126</f>
        <v>0</v>
      </c>
      <c r="L101" s="112"/>
    </row>
    <row r="102" spans="2:47" s="1" customFormat="1" ht="21.75" customHeight="1">
      <c r="B102" s="32"/>
      <c r="L102" s="32"/>
    </row>
    <row r="103" spans="2:47" s="1" customFormat="1" ht="7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2"/>
    </row>
    <row r="107" spans="2:47" s="1" customFormat="1" ht="7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2"/>
    </row>
    <row r="108" spans="2:47" s="1" customFormat="1" ht="25" customHeight="1">
      <c r="B108" s="32"/>
      <c r="C108" s="21" t="s">
        <v>184</v>
      </c>
      <c r="L108" s="32"/>
    </row>
    <row r="109" spans="2:47" s="1" customFormat="1" ht="7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16.5" customHeight="1">
      <c r="B111" s="32"/>
      <c r="E111" s="241" t="str">
        <f>E7</f>
        <v>Rozšíření kom.soc. služeb CSS Stod</v>
      </c>
      <c r="F111" s="242"/>
      <c r="G111" s="242"/>
      <c r="H111" s="242"/>
      <c r="L111" s="32"/>
    </row>
    <row r="112" spans="2:47" ht="12" customHeight="1">
      <c r="B112" s="20"/>
      <c r="C112" s="27" t="s">
        <v>133</v>
      </c>
      <c r="L112" s="20"/>
    </row>
    <row r="113" spans="2:65" s="1" customFormat="1" ht="16.5" customHeight="1">
      <c r="B113" s="32"/>
      <c r="E113" s="241" t="s">
        <v>134</v>
      </c>
      <c r="F113" s="240"/>
      <c r="G113" s="240"/>
      <c r="H113" s="240"/>
      <c r="L113" s="32"/>
    </row>
    <row r="114" spans="2:65" s="1" customFormat="1" ht="12" customHeight="1">
      <c r="B114" s="32"/>
      <c r="C114" s="27" t="s">
        <v>135</v>
      </c>
      <c r="L114" s="32"/>
    </row>
    <row r="115" spans="2:65" s="1" customFormat="1" ht="16.5" customHeight="1">
      <c r="B115" s="32"/>
      <c r="E115" s="236" t="str">
        <f>E11</f>
        <v>SO03 - elektroinstalace zemní práce</v>
      </c>
      <c r="F115" s="240"/>
      <c r="G115" s="240"/>
      <c r="H115" s="240"/>
      <c r="L115" s="32"/>
    </row>
    <row r="116" spans="2:65" s="1" customFormat="1" ht="7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F14</f>
        <v xml:space="preserve"> </v>
      </c>
      <c r="I117" s="27" t="s">
        <v>22</v>
      </c>
      <c r="J117" s="51" t="str">
        <f>IF(J14="","",J14)</f>
        <v>1. 11. 2024</v>
      </c>
      <c r="L117" s="32"/>
    </row>
    <row r="118" spans="2:65" s="1" customFormat="1" ht="7" customHeight="1">
      <c r="B118" s="32"/>
      <c r="L118" s="32"/>
    </row>
    <row r="119" spans="2:65" s="1" customFormat="1" ht="15.25" customHeight="1">
      <c r="B119" s="32"/>
      <c r="C119" s="27" t="s">
        <v>24</v>
      </c>
      <c r="F119" s="25" t="str">
        <f>E17</f>
        <v xml:space="preserve"> </v>
      </c>
      <c r="I119" s="27" t="s">
        <v>29</v>
      </c>
      <c r="J119" s="30" t="str">
        <f>E23</f>
        <v xml:space="preserve"> </v>
      </c>
      <c r="L119" s="32"/>
    </row>
    <row r="120" spans="2:65" s="1" customFormat="1" ht="15.25" customHeight="1">
      <c r="B120" s="32"/>
      <c r="C120" s="27" t="s">
        <v>27</v>
      </c>
      <c r="F120" s="25" t="str">
        <f>IF(E20="","",E20)</f>
        <v>Vyplň údaj</v>
      </c>
      <c r="I120" s="27" t="s">
        <v>31</v>
      </c>
      <c r="J120" s="30" t="str">
        <f>E26</f>
        <v xml:space="preserve"> </v>
      </c>
      <c r="L120" s="32"/>
    </row>
    <row r="121" spans="2:65" s="1" customFormat="1" ht="10.25" customHeight="1">
      <c r="B121" s="32"/>
      <c r="L121" s="32"/>
    </row>
    <row r="122" spans="2:65" s="10" customFormat="1" ht="29.25" customHeight="1">
      <c r="B122" s="116"/>
      <c r="C122" s="117" t="s">
        <v>185</v>
      </c>
      <c r="D122" s="118" t="s">
        <v>58</v>
      </c>
      <c r="E122" s="118" t="s">
        <v>54</v>
      </c>
      <c r="F122" s="118" t="s">
        <v>55</v>
      </c>
      <c r="G122" s="118" t="s">
        <v>186</v>
      </c>
      <c r="H122" s="118" t="s">
        <v>187</v>
      </c>
      <c r="I122" s="118" t="s">
        <v>188</v>
      </c>
      <c r="J122" s="119" t="s">
        <v>139</v>
      </c>
      <c r="K122" s="120" t="s">
        <v>189</v>
      </c>
      <c r="L122" s="116"/>
      <c r="M122" s="57" t="s">
        <v>1</v>
      </c>
      <c r="N122" s="58" t="s">
        <v>37</v>
      </c>
      <c r="O122" s="58" t="s">
        <v>190</v>
      </c>
      <c r="P122" s="58" t="s">
        <v>191</v>
      </c>
      <c r="Q122" s="58" t="s">
        <v>192</v>
      </c>
      <c r="R122" s="58" t="s">
        <v>193</v>
      </c>
      <c r="S122" s="58" t="s">
        <v>194</v>
      </c>
      <c r="T122" s="59" t="s">
        <v>195</v>
      </c>
    </row>
    <row r="123" spans="2:65" s="1" customFormat="1" ht="23" customHeight="1">
      <c r="B123" s="32"/>
      <c r="C123" s="62" t="s">
        <v>196</v>
      </c>
      <c r="J123" s="121">
        <f>BK123</f>
        <v>0</v>
      </c>
      <c r="L123" s="32"/>
      <c r="M123" s="60"/>
      <c r="N123" s="52"/>
      <c r="O123" s="52"/>
      <c r="P123" s="122">
        <f>P124+P125</f>
        <v>0</v>
      </c>
      <c r="Q123" s="52"/>
      <c r="R123" s="122">
        <f>R124+R125</f>
        <v>7.4672499999999999</v>
      </c>
      <c r="S123" s="52"/>
      <c r="T123" s="123">
        <f>T124+T125</f>
        <v>0</v>
      </c>
      <c r="AT123" s="17" t="s">
        <v>72</v>
      </c>
      <c r="AU123" s="17" t="s">
        <v>141</v>
      </c>
      <c r="BK123" s="124">
        <f>BK124+BK125</f>
        <v>0</v>
      </c>
    </row>
    <row r="124" spans="2:65" s="11" customFormat="1" ht="26" customHeight="1">
      <c r="B124" s="125"/>
      <c r="D124" s="126" t="s">
        <v>72</v>
      </c>
      <c r="E124" s="127" t="s">
        <v>971</v>
      </c>
      <c r="F124" s="127" t="s">
        <v>972</v>
      </c>
      <c r="I124" s="128"/>
      <c r="J124" s="129">
        <f>BK124</f>
        <v>0</v>
      </c>
      <c r="L124" s="125"/>
      <c r="M124" s="130"/>
      <c r="P124" s="131">
        <v>0</v>
      </c>
      <c r="R124" s="131">
        <v>0</v>
      </c>
      <c r="T124" s="132">
        <v>0</v>
      </c>
      <c r="AR124" s="126" t="s">
        <v>86</v>
      </c>
      <c r="AT124" s="133" t="s">
        <v>72</v>
      </c>
      <c r="AU124" s="133" t="s">
        <v>73</v>
      </c>
      <c r="AY124" s="126" t="s">
        <v>199</v>
      </c>
      <c r="BK124" s="134">
        <v>0</v>
      </c>
    </row>
    <row r="125" spans="2:65" s="11" customFormat="1" ht="26" customHeight="1">
      <c r="B125" s="125"/>
      <c r="D125" s="126" t="s">
        <v>72</v>
      </c>
      <c r="E125" s="127" t="s">
        <v>288</v>
      </c>
      <c r="F125" s="127" t="s">
        <v>3328</v>
      </c>
      <c r="I125" s="128"/>
      <c r="J125" s="129">
        <f>BK125</f>
        <v>0</v>
      </c>
      <c r="L125" s="125"/>
      <c r="M125" s="130"/>
      <c r="P125" s="131">
        <f>P126</f>
        <v>0</v>
      </c>
      <c r="R125" s="131">
        <f>R126</f>
        <v>7.4672499999999999</v>
      </c>
      <c r="T125" s="132">
        <f>T126</f>
        <v>0</v>
      </c>
      <c r="AR125" s="126" t="s">
        <v>223</v>
      </c>
      <c r="AT125" s="133" t="s">
        <v>72</v>
      </c>
      <c r="AU125" s="133" t="s">
        <v>73</v>
      </c>
      <c r="AY125" s="126" t="s">
        <v>199</v>
      </c>
      <c r="BK125" s="134">
        <f>BK126</f>
        <v>0</v>
      </c>
    </row>
    <row r="126" spans="2:65" s="11" customFormat="1" ht="23" customHeight="1">
      <c r="B126" s="125"/>
      <c r="D126" s="126" t="s">
        <v>72</v>
      </c>
      <c r="E126" s="135" t="s">
        <v>4216</v>
      </c>
      <c r="F126" s="135" t="s">
        <v>4217</v>
      </c>
      <c r="I126" s="128"/>
      <c r="J126" s="136">
        <f>BK126</f>
        <v>0</v>
      </c>
      <c r="L126" s="125"/>
      <c r="M126" s="130"/>
      <c r="P126" s="131">
        <f>SUM(P127:P147)</f>
        <v>0</v>
      </c>
      <c r="R126" s="131">
        <f>SUM(R127:R147)</f>
        <v>7.4672499999999999</v>
      </c>
      <c r="T126" s="132">
        <f>SUM(T127:T147)</f>
        <v>0</v>
      </c>
      <c r="AR126" s="126" t="s">
        <v>223</v>
      </c>
      <c r="AT126" s="133" t="s">
        <v>72</v>
      </c>
      <c r="AU126" s="133" t="s">
        <v>80</v>
      </c>
      <c r="AY126" s="126" t="s">
        <v>199</v>
      </c>
      <c r="BK126" s="134">
        <f>SUM(BK127:BK147)</f>
        <v>0</v>
      </c>
    </row>
    <row r="127" spans="2:65" s="1" customFormat="1" ht="24.25" customHeight="1">
      <c r="B127" s="32"/>
      <c r="C127" s="137" t="s">
        <v>307</v>
      </c>
      <c r="D127" s="137" t="s">
        <v>201</v>
      </c>
      <c r="E127" s="138" t="s">
        <v>4314</v>
      </c>
      <c r="F127" s="139" t="s">
        <v>4315</v>
      </c>
      <c r="G127" s="140" t="s">
        <v>264</v>
      </c>
      <c r="H127" s="141">
        <v>25</v>
      </c>
      <c r="I127" s="142"/>
      <c r="J127" s="143">
        <f>ROUND(I127*H127,2)</f>
        <v>0</v>
      </c>
      <c r="K127" s="144"/>
      <c r="L127" s="32"/>
      <c r="M127" s="145" t="s">
        <v>1</v>
      </c>
      <c r="N127" s="146" t="s">
        <v>39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642</v>
      </c>
      <c r="AT127" s="149" t="s">
        <v>201</v>
      </c>
      <c r="AU127" s="149" t="s">
        <v>86</v>
      </c>
      <c r="AY127" s="17" t="s">
        <v>199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86</v>
      </c>
      <c r="BK127" s="150">
        <f>ROUND(I127*H127,2)</f>
        <v>0</v>
      </c>
      <c r="BL127" s="17" t="s">
        <v>642</v>
      </c>
      <c r="BM127" s="149" t="s">
        <v>4316</v>
      </c>
    </row>
    <row r="128" spans="2:65" s="1" customFormat="1" ht="38" customHeight="1">
      <c r="B128" s="32"/>
      <c r="C128" s="137" t="s">
        <v>313</v>
      </c>
      <c r="D128" s="137" t="s">
        <v>201</v>
      </c>
      <c r="E128" s="138" t="s">
        <v>4221</v>
      </c>
      <c r="F128" s="139" t="s">
        <v>4222</v>
      </c>
      <c r="G128" s="140" t="s">
        <v>213</v>
      </c>
      <c r="H128" s="141">
        <v>1.7</v>
      </c>
      <c r="I128" s="142"/>
      <c r="J128" s="143">
        <f>ROUND(I128*H128,2)</f>
        <v>0</v>
      </c>
      <c r="K128" s="144"/>
      <c r="L128" s="32"/>
      <c r="M128" s="145" t="s">
        <v>1</v>
      </c>
      <c r="N128" s="146" t="s">
        <v>39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642</v>
      </c>
      <c r="AT128" s="149" t="s">
        <v>201</v>
      </c>
      <c r="AU128" s="149" t="s">
        <v>86</v>
      </c>
      <c r="AY128" s="17" t="s">
        <v>199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86</v>
      </c>
      <c r="BK128" s="150">
        <f>ROUND(I128*H128,2)</f>
        <v>0</v>
      </c>
      <c r="BL128" s="17" t="s">
        <v>642</v>
      </c>
      <c r="BM128" s="149" t="s">
        <v>4317</v>
      </c>
    </row>
    <row r="129" spans="2:65" s="12" customFormat="1" ht="12">
      <c r="B129" s="151"/>
      <c r="D129" s="152" t="s">
        <v>207</v>
      </c>
      <c r="E129" s="153" t="s">
        <v>1</v>
      </c>
      <c r="F129" s="154" t="s">
        <v>4318</v>
      </c>
      <c r="H129" s="155">
        <v>1.7</v>
      </c>
      <c r="I129" s="156"/>
      <c r="L129" s="151"/>
      <c r="M129" s="157"/>
      <c r="T129" s="158"/>
      <c r="AT129" s="153" t="s">
        <v>207</v>
      </c>
      <c r="AU129" s="153" t="s">
        <v>86</v>
      </c>
      <c r="AV129" s="12" t="s">
        <v>86</v>
      </c>
      <c r="AW129" s="12" t="s">
        <v>30</v>
      </c>
      <c r="AX129" s="12" t="s">
        <v>73</v>
      </c>
      <c r="AY129" s="153" t="s">
        <v>199</v>
      </c>
    </row>
    <row r="130" spans="2:65" s="13" customFormat="1" ht="12">
      <c r="B130" s="159"/>
      <c r="D130" s="152" t="s">
        <v>207</v>
      </c>
      <c r="E130" s="160" t="s">
        <v>1</v>
      </c>
      <c r="F130" s="161" t="s">
        <v>2978</v>
      </c>
      <c r="H130" s="162">
        <v>1.7</v>
      </c>
      <c r="I130" s="163"/>
      <c r="L130" s="159"/>
      <c r="M130" s="164"/>
      <c r="T130" s="165"/>
      <c r="AT130" s="160" t="s">
        <v>207</v>
      </c>
      <c r="AU130" s="160" t="s">
        <v>86</v>
      </c>
      <c r="AV130" s="13" t="s">
        <v>205</v>
      </c>
      <c r="AW130" s="13" t="s">
        <v>30</v>
      </c>
      <c r="AX130" s="13" t="s">
        <v>80</v>
      </c>
      <c r="AY130" s="160" t="s">
        <v>199</v>
      </c>
    </row>
    <row r="131" spans="2:65" s="1" customFormat="1" ht="38" customHeight="1">
      <c r="B131" s="32"/>
      <c r="C131" s="137" t="s">
        <v>319</v>
      </c>
      <c r="D131" s="137" t="s">
        <v>201</v>
      </c>
      <c r="E131" s="138" t="s">
        <v>4225</v>
      </c>
      <c r="F131" s="139" t="s">
        <v>4226</v>
      </c>
      <c r="G131" s="140" t="s">
        <v>213</v>
      </c>
      <c r="H131" s="141">
        <v>25.5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39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642</v>
      </c>
      <c r="AT131" s="149" t="s">
        <v>201</v>
      </c>
      <c r="AU131" s="149" t="s">
        <v>86</v>
      </c>
      <c r="AY131" s="17" t="s">
        <v>199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86</v>
      </c>
      <c r="BK131" s="150">
        <f>ROUND(I131*H131,2)</f>
        <v>0</v>
      </c>
      <c r="BL131" s="17" t="s">
        <v>642</v>
      </c>
      <c r="BM131" s="149" t="s">
        <v>4319</v>
      </c>
    </row>
    <row r="132" spans="2:65" s="12" customFormat="1" ht="12">
      <c r="B132" s="151"/>
      <c r="D132" s="152" t="s">
        <v>207</v>
      </c>
      <c r="E132" s="153" t="s">
        <v>1</v>
      </c>
      <c r="F132" s="154" t="s">
        <v>4320</v>
      </c>
      <c r="H132" s="155">
        <v>25.5</v>
      </c>
      <c r="I132" s="156"/>
      <c r="L132" s="151"/>
      <c r="M132" s="157"/>
      <c r="T132" s="158"/>
      <c r="AT132" s="153" t="s">
        <v>207</v>
      </c>
      <c r="AU132" s="153" t="s">
        <v>86</v>
      </c>
      <c r="AV132" s="12" t="s">
        <v>86</v>
      </c>
      <c r="AW132" s="12" t="s">
        <v>30</v>
      </c>
      <c r="AX132" s="12" t="s">
        <v>73</v>
      </c>
      <c r="AY132" s="153" t="s">
        <v>199</v>
      </c>
    </row>
    <row r="133" spans="2:65" s="13" customFormat="1" ht="12">
      <c r="B133" s="159"/>
      <c r="D133" s="152" t="s">
        <v>207</v>
      </c>
      <c r="E133" s="160" t="s">
        <v>1</v>
      </c>
      <c r="F133" s="161" t="s">
        <v>209</v>
      </c>
      <c r="H133" s="162">
        <v>25.5</v>
      </c>
      <c r="I133" s="163"/>
      <c r="L133" s="159"/>
      <c r="M133" s="164"/>
      <c r="T133" s="165"/>
      <c r="AT133" s="160" t="s">
        <v>207</v>
      </c>
      <c r="AU133" s="160" t="s">
        <v>86</v>
      </c>
      <c r="AV133" s="13" t="s">
        <v>205</v>
      </c>
      <c r="AW133" s="13" t="s">
        <v>30</v>
      </c>
      <c r="AX133" s="13" t="s">
        <v>80</v>
      </c>
      <c r="AY133" s="160" t="s">
        <v>199</v>
      </c>
    </row>
    <row r="134" spans="2:65" s="1" customFormat="1" ht="24.25" customHeight="1">
      <c r="B134" s="32"/>
      <c r="C134" s="137" t="s">
        <v>7</v>
      </c>
      <c r="D134" s="137" t="s">
        <v>201</v>
      </c>
      <c r="E134" s="138" t="s">
        <v>4229</v>
      </c>
      <c r="F134" s="139" t="s">
        <v>4230</v>
      </c>
      <c r="G134" s="140" t="s">
        <v>247</v>
      </c>
      <c r="H134" s="141">
        <v>3.06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39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642</v>
      </c>
      <c r="AT134" s="149" t="s">
        <v>201</v>
      </c>
      <c r="AU134" s="149" t="s">
        <v>86</v>
      </c>
      <c r="AY134" s="17" t="s">
        <v>199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86</v>
      </c>
      <c r="BK134" s="150">
        <f>ROUND(I134*H134,2)</f>
        <v>0</v>
      </c>
      <c r="BL134" s="17" t="s">
        <v>642</v>
      </c>
      <c r="BM134" s="149" t="s">
        <v>4321</v>
      </c>
    </row>
    <row r="135" spans="2:65" s="12" customFormat="1" ht="12">
      <c r="B135" s="151"/>
      <c r="D135" s="152" t="s">
        <v>207</v>
      </c>
      <c r="E135" s="153" t="s">
        <v>1</v>
      </c>
      <c r="F135" s="154" t="s">
        <v>4322</v>
      </c>
      <c r="H135" s="155">
        <v>3.06</v>
      </c>
      <c r="I135" s="156"/>
      <c r="L135" s="151"/>
      <c r="M135" s="157"/>
      <c r="T135" s="158"/>
      <c r="AT135" s="153" t="s">
        <v>207</v>
      </c>
      <c r="AU135" s="153" t="s">
        <v>86</v>
      </c>
      <c r="AV135" s="12" t="s">
        <v>86</v>
      </c>
      <c r="AW135" s="12" t="s">
        <v>30</v>
      </c>
      <c r="AX135" s="12" t="s">
        <v>73</v>
      </c>
      <c r="AY135" s="153" t="s">
        <v>199</v>
      </c>
    </row>
    <row r="136" spans="2:65" s="13" customFormat="1" ht="12">
      <c r="B136" s="159"/>
      <c r="D136" s="152" t="s">
        <v>207</v>
      </c>
      <c r="E136" s="160" t="s">
        <v>1</v>
      </c>
      <c r="F136" s="161" t="s">
        <v>209</v>
      </c>
      <c r="H136" s="162">
        <v>3.06</v>
      </c>
      <c r="I136" s="163"/>
      <c r="L136" s="159"/>
      <c r="M136" s="164"/>
      <c r="T136" s="165"/>
      <c r="AT136" s="160" t="s">
        <v>207</v>
      </c>
      <c r="AU136" s="160" t="s">
        <v>86</v>
      </c>
      <c r="AV136" s="13" t="s">
        <v>205</v>
      </c>
      <c r="AW136" s="13" t="s">
        <v>30</v>
      </c>
      <c r="AX136" s="13" t="s">
        <v>80</v>
      </c>
      <c r="AY136" s="160" t="s">
        <v>199</v>
      </c>
    </row>
    <row r="137" spans="2:65" s="1" customFormat="1" ht="24.25" customHeight="1">
      <c r="B137" s="32"/>
      <c r="C137" s="137" t="s">
        <v>329</v>
      </c>
      <c r="D137" s="137" t="s">
        <v>201</v>
      </c>
      <c r="E137" s="138" t="s">
        <v>4233</v>
      </c>
      <c r="F137" s="139" t="s">
        <v>4234</v>
      </c>
      <c r="G137" s="140" t="s">
        <v>213</v>
      </c>
      <c r="H137" s="141">
        <v>1.7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39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642</v>
      </c>
      <c r="AT137" s="149" t="s">
        <v>201</v>
      </c>
      <c r="AU137" s="149" t="s">
        <v>86</v>
      </c>
      <c r="AY137" s="17" t="s">
        <v>199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86</v>
      </c>
      <c r="BK137" s="150">
        <f>ROUND(I137*H137,2)</f>
        <v>0</v>
      </c>
      <c r="BL137" s="17" t="s">
        <v>642</v>
      </c>
      <c r="BM137" s="149" t="s">
        <v>4323</v>
      </c>
    </row>
    <row r="138" spans="2:65" s="12" customFormat="1" ht="12">
      <c r="B138" s="151"/>
      <c r="D138" s="152" t="s">
        <v>207</v>
      </c>
      <c r="E138" s="153" t="s">
        <v>1</v>
      </c>
      <c r="F138" s="154" t="s">
        <v>4324</v>
      </c>
      <c r="H138" s="155">
        <v>1.7</v>
      </c>
      <c r="I138" s="156"/>
      <c r="L138" s="151"/>
      <c r="M138" s="157"/>
      <c r="T138" s="158"/>
      <c r="AT138" s="153" t="s">
        <v>207</v>
      </c>
      <c r="AU138" s="153" t="s">
        <v>86</v>
      </c>
      <c r="AV138" s="12" t="s">
        <v>86</v>
      </c>
      <c r="AW138" s="12" t="s">
        <v>30</v>
      </c>
      <c r="AX138" s="12" t="s">
        <v>73</v>
      </c>
      <c r="AY138" s="153" t="s">
        <v>199</v>
      </c>
    </row>
    <row r="139" spans="2:65" s="13" customFormat="1" ht="12">
      <c r="B139" s="159"/>
      <c r="D139" s="152" t="s">
        <v>207</v>
      </c>
      <c r="E139" s="160" t="s">
        <v>1</v>
      </c>
      <c r="F139" s="161" t="s">
        <v>209</v>
      </c>
      <c r="H139" s="162">
        <v>1.7</v>
      </c>
      <c r="I139" s="163"/>
      <c r="L139" s="159"/>
      <c r="M139" s="164"/>
      <c r="T139" s="165"/>
      <c r="AT139" s="160" t="s">
        <v>207</v>
      </c>
      <c r="AU139" s="160" t="s">
        <v>86</v>
      </c>
      <c r="AV139" s="13" t="s">
        <v>205</v>
      </c>
      <c r="AW139" s="13" t="s">
        <v>30</v>
      </c>
      <c r="AX139" s="13" t="s">
        <v>80</v>
      </c>
      <c r="AY139" s="160" t="s">
        <v>199</v>
      </c>
    </row>
    <row r="140" spans="2:65" s="1" customFormat="1" ht="24.25" customHeight="1">
      <c r="B140" s="32"/>
      <c r="C140" s="137" t="s">
        <v>334</v>
      </c>
      <c r="D140" s="137" t="s">
        <v>201</v>
      </c>
      <c r="E140" s="138" t="s">
        <v>4237</v>
      </c>
      <c r="F140" s="139" t="s">
        <v>4238</v>
      </c>
      <c r="G140" s="140" t="s">
        <v>264</v>
      </c>
      <c r="H140" s="141">
        <v>25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39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642</v>
      </c>
      <c r="AT140" s="149" t="s">
        <v>201</v>
      </c>
      <c r="AU140" s="149" t="s">
        <v>86</v>
      </c>
      <c r="AY140" s="17" t="s">
        <v>199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86</v>
      </c>
      <c r="BK140" s="150">
        <f>ROUND(I140*H140,2)</f>
        <v>0</v>
      </c>
      <c r="BL140" s="17" t="s">
        <v>642</v>
      </c>
      <c r="BM140" s="149" t="s">
        <v>4325</v>
      </c>
    </row>
    <row r="141" spans="2:65" s="1" customFormat="1" ht="33" customHeight="1">
      <c r="B141" s="32"/>
      <c r="C141" s="137" t="s">
        <v>340</v>
      </c>
      <c r="D141" s="137" t="s">
        <v>201</v>
      </c>
      <c r="E141" s="138" t="s">
        <v>4240</v>
      </c>
      <c r="F141" s="139" t="s">
        <v>4241</v>
      </c>
      <c r="G141" s="140" t="s">
        <v>204</v>
      </c>
      <c r="H141" s="141">
        <v>12.5</v>
      </c>
      <c r="I141" s="142"/>
      <c r="J141" s="143">
        <f>ROUND(I141*H141,2)</f>
        <v>0</v>
      </c>
      <c r="K141" s="144"/>
      <c r="L141" s="32"/>
      <c r="M141" s="145" t="s">
        <v>1</v>
      </c>
      <c r="N141" s="146" t="s">
        <v>39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642</v>
      </c>
      <c r="AT141" s="149" t="s">
        <v>201</v>
      </c>
      <c r="AU141" s="149" t="s">
        <v>86</v>
      </c>
      <c r="AY141" s="17" t="s">
        <v>199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86</v>
      </c>
      <c r="BK141" s="150">
        <f>ROUND(I141*H141,2)</f>
        <v>0</v>
      </c>
      <c r="BL141" s="17" t="s">
        <v>642</v>
      </c>
      <c r="BM141" s="149" t="s">
        <v>4326</v>
      </c>
    </row>
    <row r="142" spans="2:65" s="12" customFormat="1" ht="12">
      <c r="B142" s="151"/>
      <c r="D142" s="152" t="s">
        <v>207</v>
      </c>
      <c r="E142" s="153" t="s">
        <v>1</v>
      </c>
      <c r="F142" s="154" t="s">
        <v>4327</v>
      </c>
      <c r="H142" s="155">
        <v>12.5</v>
      </c>
      <c r="I142" s="156"/>
      <c r="L142" s="151"/>
      <c r="M142" s="157"/>
      <c r="T142" s="158"/>
      <c r="AT142" s="153" t="s">
        <v>207</v>
      </c>
      <c r="AU142" s="153" t="s">
        <v>86</v>
      </c>
      <c r="AV142" s="12" t="s">
        <v>86</v>
      </c>
      <c r="AW142" s="12" t="s">
        <v>30</v>
      </c>
      <c r="AX142" s="12" t="s">
        <v>73</v>
      </c>
      <c r="AY142" s="153" t="s">
        <v>199</v>
      </c>
    </row>
    <row r="143" spans="2:65" s="13" customFormat="1" ht="12">
      <c r="B143" s="159"/>
      <c r="D143" s="152" t="s">
        <v>207</v>
      </c>
      <c r="E143" s="160" t="s">
        <v>1</v>
      </c>
      <c r="F143" s="161" t="s">
        <v>209</v>
      </c>
      <c r="H143" s="162">
        <v>12.5</v>
      </c>
      <c r="I143" s="163"/>
      <c r="L143" s="159"/>
      <c r="M143" s="164"/>
      <c r="T143" s="165"/>
      <c r="AT143" s="160" t="s">
        <v>207</v>
      </c>
      <c r="AU143" s="160" t="s">
        <v>86</v>
      </c>
      <c r="AV143" s="13" t="s">
        <v>205</v>
      </c>
      <c r="AW143" s="13" t="s">
        <v>30</v>
      </c>
      <c r="AX143" s="13" t="s">
        <v>80</v>
      </c>
      <c r="AY143" s="160" t="s">
        <v>199</v>
      </c>
    </row>
    <row r="144" spans="2:65" s="1" customFormat="1" ht="24.25" customHeight="1">
      <c r="B144" s="32"/>
      <c r="C144" s="137" t="s">
        <v>345</v>
      </c>
      <c r="D144" s="137" t="s">
        <v>201</v>
      </c>
      <c r="E144" s="138" t="s">
        <v>4244</v>
      </c>
      <c r="F144" s="139" t="s">
        <v>4245</v>
      </c>
      <c r="G144" s="140" t="s">
        <v>264</v>
      </c>
      <c r="H144" s="141">
        <v>25</v>
      </c>
      <c r="I144" s="142"/>
      <c r="J144" s="143">
        <f>ROUND(I144*H144,2)</f>
        <v>0</v>
      </c>
      <c r="K144" s="144"/>
      <c r="L144" s="32"/>
      <c r="M144" s="145" t="s">
        <v>1</v>
      </c>
      <c r="N144" s="146" t="s">
        <v>39</v>
      </c>
      <c r="P144" s="147">
        <f>O144*H144</f>
        <v>0</v>
      </c>
      <c r="Q144" s="147">
        <v>0.29863000000000001</v>
      </c>
      <c r="R144" s="147">
        <f>Q144*H144</f>
        <v>7.4657499999999999</v>
      </c>
      <c r="S144" s="147">
        <v>0</v>
      </c>
      <c r="T144" s="148">
        <f>S144*H144</f>
        <v>0</v>
      </c>
      <c r="AR144" s="149" t="s">
        <v>642</v>
      </c>
      <c r="AT144" s="149" t="s">
        <v>201</v>
      </c>
      <c r="AU144" s="149" t="s">
        <v>86</v>
      </c>
      <c r="AY144" s="17" t="s">
        <v>199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86</v>
      </c>
      <c r="BK144" s="150">
        <f>ROUND(I144*H144,2)</f>
        <v>0</v>
      </c>
      <c r="BL144" s="17" t="s">
        <v>642</v>
      </c>
      <c r="BM144" s="149" t="s">
        <v>4328</v>
      </c>
    </row>
    <row r="145" spans="2:65" s="1" customFormat="1" ht="21.75" customHeight="1">
      <c r="B145" s="32"/>
      <c r="C145" s="137" t="s">
        <v>351</v>
      </c>
      <c r="D145" s="137" t="s">
        <v>201</v>
      </c>
      <c r="E145" s="138" t="s">
        <v>4247</v>
      </c>
      <c r="F145" s="139" t="s">
        <v>4248</v>
      </c>
      <c r="G145" s="140" t="s">
        <v>264</v>
      </c>
      <c r="H145" s="141">
        <v>25</v>
      </c>
      <c r="I145" s="142"/>
      <c r="J145" s="143">
        <f>ROUND(I145*H145,2)</f>
        <v>0</v>
      </c>
      <c r="K145" s="144"/>
      <c r="L145" s="32"/>
      <c r="M145" s="145" t="s">
        <v>1</v>
      </c>
      <c r="N145" s="146" t="s">
        <v>39</v>
      </c>
      <c r="P145" s="147">
        <f>O145*H145</f>
        <v>0</v>
      </c>
      <c r="Q145" s="147">
        <v>6.0000000000000002E-5</v>
      </c>
      <c r="R145" s="147">
        <f>Q145*H145</f>
        <v>1.5E-3</v>
      </c>
      <c r="S145" s="147">
        <v>0</v>
      </c>
      <c r="T145" s="148">
        <f>S145*H145</f>
        <v>0</v>
      </c>
      <c r="AR145" s="149" t="s">
        <v>642</v>
      </c>
      <c r="AT145" s="149" t="s">
        <v>201</v>
      </c>
      <c r="AU145" s="149" t="s">
        <v>86</v>
      </c>
      <c r="AY145" s="17" t="s">
        <v>199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86</v>
      </c>
      <c r="BK145" s="150">
        <f>ROUND(I145*H145,2)</f>
        <v>0</v>
      </c>
      <c r="BL145" s="17" t="s">
        <v>642</v>
      </c>
      <c r="BM145" s="149" t="s">
        <v>4329</v>
      </c>
    </row>
    <row r="146" spans="2:65" s="1" customFormat="1" ht="24.25" customHeight="1">
      <c r="B146" s="32"/>
      <c r="C146" s="137" t="s">
        <v>356</v>
      </c>
      <c r="D146" s="137" t="s">
        <v>201</v>
      </c>
      <c r="E146" s="138" t="s">
        <v>4256</v>
      </c>
      <c r="F146" s="139" t="s">
        <v>4257</v>
      </c>
      <c r="G146" s="140" t="s">
        <v>247</v>
      </c>
      <c r="H146" s="141">
        <v>7.4669999999999996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39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642</v>
      </c>
      <c r="AT146" s="149" t="s">
        <v>201</v>
      </c>
      <c r="AU146" s="149" t="s">
        <v>86</v>
      </c>
      <c r="AY146" s="17" t="s">
        <v>199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86</v>
      </c>
      <c r="BK146" s="150">
        <f>ROUND(I146*H146,2)</f>
        <v>0</v>
      </c>
      <c r="BL146" s="17" t="s">
        <v>642</v>
      </c>
      <c r="BM146" s="149" t="s">
        <v>4330</v>
      </c>
    </row>
    <row r="147" spans="2:65" s="1" customFormat="1" ht="24.25" customHeight="1">
      <c r="B147" s="32"/>
      <c r="C147" s="137" t="s">
        <v>363</v>
      </c>
      <c r="D147" s="137" t="s">
        <v>201</v>
      </c>
      <c r="E147" s="138" t="s">
        <v>4259</v>
      </c>
      <c r="F147" s="139" t="s">
        <v>4260</v>
      </c>
      <c r="G147" s="140" t="s">
        <v>247</v>
      </c>
      <c r="H147" s="141">
        <v>7.4669999999999996</v>
      </c>
      <c r="I147" s="142"/>
      <c r="J147" s="143">
        <f>ROUND(I147*H147,2)</f>
        <v>0</v>
      </c>
      <c r="K147" s="144"/>
      <c r="L147" s="32"/>
      <c r="M147" s="190" t="s">
        <v>1</v>
      </c>
      <c r="N147" s="191" t="s">
        <v>39</v>
      </c>
      <c r="O147" s="192"/>
      <c r="P147" s="193">
        <f>O147*H147</f>
        <v>0</v>
      </c>
      <c r="Q147" s="193">
        <v>0</v>
      </c>
      <c r="R147" s="193">
        <f>Q147*H147</f>
        <v>0</v>
      </c>
      <c r="S147" s="193">
        <v>0</v>
      </c>
      <c r="T147" s="194">
        <f>S147*H147</f>
        <v>0</v>
      </c>
      <c r="AR147" s="149" t="s">
        <v>642</v>
      </c>
      <c r="AT147" s="149" t="s">
        <v>201</v>
      </c>
      <c r="AU147" s="149" t="s">
        <v>86</v>
      </c>
      <c r="AY147" s="17" t="s">
        <v>199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86</v>
      </c>
      <c r="BK147" s="150">
        <f>ROUND(I147*H147,2)</f>
        <v>0</v>
      </c>
      <c r="BL147" s="17" t="s">
        <v>642</v>
      </c>
      <c r="BM147" s="149" t="s">
        <v>4331</v>
      </c>
    </row>
    <row r="148" spans="2:65" s="1" customFormat="1" ht="7" customHeight="1"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32"/>
    </row>
  </sheetData>
  <sheetProtection algorithmName="SHA-512" hashValue="YAwe9WpQfs+OjSuXKCRGnEj8D/Q2UnUB28yX66pUHfv7rJxBHpL9ymlhEjOAyYMtZKybnBAnTmgENtCH3aBDyA==" saltValue="ZVRztZ8ZWiV9BPrn3TV6cKJzNOIUh7zH9JYodcIY94HXd2tbH4Y9XRb54iD+iJsSiED1uNdYCjkj70HyJKfZfg==" spinCount="100000" sheet="1" objects="1" scenarios="1" formatColumns="0" formatRows="0" autoFilter="0"/>
  <autoFilter ref="C122:K147" xr:uid="{00000000-0009-0000-0000-00000F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48"/>
  <sheetViews>
    <sheetView showGridLines="0" workbookViewId="0"/>
  </sheetViews>
  <sheetFormatPr baseColWidth="10" defaultColWidth="8.7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126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132</v>
      </c>
      <c r="L4" s="20"/>
      <c r="M4" s="91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133</v>
      </c>
      <c r="L8" s="20"/>
    </row>
    <row r="9" spans="2:46" s="1" customFormat="1" ht="16.5" customHeight="1">
      <c r="B9" s="32"/>
      <c r="E9" s="241" t="s">
        <v>134</v>
      </c>
      <c r="F9" s="240"/>
      <c r="G9" s="240"/>
      <c r="H9" s="240"/>
      <c r="L9" s="32"/>
    </row>
    <row r="10" spans="2:46" s="1" customFormat="1" ht="12" customHeight="1">
      <c r="B10" s="32"/>
      <c r="D10" s="27" t="s">
        <v>135</v>
      </c>
      <c r="L10" s="32"/>
    </row>
    <row r="11" spans="2:46" s="1" customFormat="1" ht="16.5" customHeight="1">
      <c r="B11" s="32"/>
      <c r="E11" s="236" t="s">
        <v>4332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1" t="str">
        <f>'Rekapitulace stavby'!AN8</f>
        <v>1. 11. 2024</v>
      </c>
      <c r="L14" s="32"/>
    </row>
    <row r="15" spans="2:46" s="1" customFormat="1" ht="11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2"/>
      <c r="E29" s="228" t="s">
        <v>1</v>
      </c>
      <c r="F29" s="228"/>
      <c r="G29" s="228"/>
      <c r="H29" s="228"/>
      <c r="L29" s="92"/>
    </row>
    <row r="30" spans="2:12" s="1" customFormat="1" ht="7" customHeight="1">
      <c r="B30" s="32"/>
      <c r="L30" s="32"/>
    </row>
    <row r="31" spans="2:12" s="1" customFormat="1" ht="7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25.25" customHeight="1">
      <c r="B32" s="32"/>
      <c r="D32" s="93" t="s">
        <v>33</v>
      </c>
      <c r="J32" s="64">
        <f>ROUND(J123, 2)</f>
        <v>0</v>
      </c>
      <c r="L32" s="32"/>
    </row>
    <row r="33" spans="2:12" s="1" customFormat="1" ht="7" customHeight="1">
      <c r="B33" s="32"/>
      <c r="D33" s="52"/>
      <c r="E33" s="52"/>
      <c r="F33" s="52"/>
      <c r="G33" s="52"/>
      <c r="H33" s="52"/>
      <c r="I33" s="52"/>
      <c r="J33" s="52"/>
      <c r="K33" s="52"/>
      <c r="L33" s="32"/>
    </row>
    <row r="34" spans="2:12" s="1" customFormat="1" ht="14.5" customHeight="1">
      <c r="B34" s="32"/>
      <c r="F34" s="94" t="s">
        <v>35</v>
      </c>
      <c r="I34" s="94" t="s">
        <v>34</v>
      </c>
      <c r="J34" s="94" t="s">
        <v>36</v>
      </c>
      <c r="L34" s="32"/>
    </row>
    <row r="35" spans="2:12" s="1" customFormat="1" ht="14.5" customHeight="1">
      <c r="B35" s="32"/>
      <c r="D35" s="95" t="s">
        <v>37</v>
      </c>
      <c r="E35" s="27" t="s">
        <v>38</v>
      </c>
      <c r="F35" s="84">
        <f>ROUND((SUM(BE123:BE147)),  2)</f>
        <v>0</v>
      </c>
      <c r="I35" s="96">
        <v>0.21</v>
      </c>
      <c r="J35" s="84">
        <f>ROUND(((SUM(BE123:BE147))*I35),  2)</f>
        <v>0</v>
      </c>
      <c r="L35" s="32"/>
    </row>
    <row r="36" spans="2:12" s="1" customFormat="1" ht="14.5" customHeight="1">
      <c r="B36" s="32"/>
      <c r="E36" s="27" t="s">
        <v>39</v>
      </c>
      <c r="F36" s="84">
        <f>ROUND((SUM(BF123:BF147)),  2)</f>
        <v>0</v>
      </c>
      <c r="I36" s="96">
        <v>0.12</v>
      </c>
      <c r="J36" s="84">
        <f>ROUND(((SUM(BF123:BF147))*I36),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4">
        <f>ROUND((SUM(BG123:BG147)),  2)</f>
        <v>0</v>
      </c>
      <c r="I37" s="96">
        <v>0.21</v>
      </c>
      <c r="J37" s="84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4">
        <f>ROUND((SUM(BH123:BH147)),  2)</f>
        <v>0</v>
      </c>
      <c r="I38" s="96">
        <v>0.12</v>
      </c>
      <c r="J38" s="84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4">
        <f>ROUND((SUM(BI123:BI147)),  2)</f>
        <v>0</v>
      </c>
      <c r="I39" s="96">
        <v>0</v>
      </c>
      <c r="J39" s="84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25" customHeight="1">
      <c r="B41" s="32"/>
      <c r="C41" s="97"/>
      <c r="D41" s="98" t="s">
        <v>43</v>
      </c>
      <c r="E41" s="55"/>
      <c r="F41" s="55"/>
      <c r="G41" s="99" t="s">
        <v>44</v>
      </c>
      <c r="H41" s="100" t="s">
        <v>45</v>
      </c>
      <c r="I41" s="55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2" t="s">
        <v>48</v>
      </c>
      <c r="E61" s="34"/>
      <c r="F61" s="103" t="s">
        <v>49</v>
      </c>
      <c r="G61" s="42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2" t="s">
        <v>48</v>
      </c>
      <c r="E76" s="34"/>
      <c r="F76" s="103" t="s">
        <v>49</v>
      </c>
      <c r="G76" s="42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12" s="1" customFormat="1" ht="25" customHeight="1">
      <c r="B82" s="32"/>
      <c r="C82" s="21" t="s">
        <v>137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133</v>
      </c>
      <c r="L86" s="20"/>
    </row>
    <row r="87" spans="2:12" s="1" customFormat="1" ht="16.5" customHeight="1">
      <c r="B87" s="32"/>
      <c r="E87" s="241" t="s">
        <v>134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135</v>
      </c>
      <c r="L88" s="32"/>
    </row>
    <row r="89" spans="2:12" s="1" customFormat="1" ht="16.5" customHeight="1">
      <c r="B89" s="32"/>
      <c r="E89" s="236" t="str">
        <f>E11</f>
        <v>SO04 - elektroinstalace zemní práce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1" t="str">
        <f>IF(J14="","",J14)</f>
        <v>1. 11. 2024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138</v>
      </c>
      <c r="D96" s="97"/>
      <c r="E96" s="97"/>
      <c r="F96" s="97"/>
      <c r="G96" s="97"/>
      <c r="H96" s="97"/>
      <c r="I96" s="97"/>
      <c r="J96" s="106" t="s">
        <v>139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3" customHeight="1">
      <c r="B98" s="32"/>
      <c r="C98" s="107" t="s">
        <v>140</v>
      </c>
      <c r="J98" s="64">
        <f>J123</f>
        <v>0</v>
      </c>
      <c r="L98" s="32"/>
      <c r="AU98" s="17" t="s">
        <v>141</v>
      </c>
    </row>
    <row r="99" spans="2:47" s="8" customFormat="1" ht="25" customHeight="1">
      <c r="B99" s="108"/>
      <c r="D99" s="109" t="s">
        <v>152</v>
      </c>
      <c r="E99" s="110"/>
      <c r="F99" s="110"/>
      <c r="G99" s="110"/>
      <c r="H99" s="110"/>
      <c r="I99" s="110"/>
      <c r="J99" s="111">
        <f>J124</f>
        <v>0</v>
      </c>
      <c r="L99" s="108"/>
    </row>
    <row r="100" spans="2:47" s="8" customFormat="1" ht="25" customHeight="1">
      <c r="B100" s="108"/>
      <c r="D100" s="109" t="s">
        <v>3233</v>
      </c>
      <c r="E100" s="110"/>
      <c r="F100" s="110"/>
      <c r="G100" s="110"/>
      <c r="H100" s="110"/>
      <c r="I100" s="110"/>
      <c r="J100" s="111">
        <f>J125</f>
        <v>0</v>
      </c>
      <c r="L100" s="108"/>
    </row>
    <row r="101" spans="2:47" s="9" customFormat="1" ht="20" customHeight="1">
      <c r="B101" s="112"/>
      <c r="D101" s="113" t="s">
        <v>4215</v>
      </c>
      <c r="E101" s="114"/>
      <c r="F101" s="114"/>
      <c r="G101" s="114"/>
      <c r="H101" s="114"/>
      <c r="I101" s="114"/>
      <c r="J101" s="115">
        <f>J126</f>
        <v>0</v>
      </c>
      <c r="L101" s="112"/>
    </row>
    <row r="102" spans="2:47" s="1" customFormat="1" ht="21.75" customHeight="1">
      <c r="B102" s="32"/>
      <c r="L102" s="32"/>
    </row>
    <row r="103" spans="2:47" s="1" customFormat="1" ht="7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2"/>
    </row>
    <row r="107" spans="2:47" s="1" customFormat="1" ht="7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2"/>
    </row>
    <row r="108" spans="2:47" s="1" customFormat="1" ht="25" customHeight="1">
      <c r="B108" s="32"/>
      <c r="C108" s="21" t="s">
        <v>184</v>
      </c>
      <c r="L108" s="32"/>
    </row>
    <row r="109" spans="2:47" s="1" customFormat="1" ht="7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16.5" customHeight="1">
      <c r="B111" s="32"/>
      <c r="E111" s="241" t="str">
        <f>E7</f>
        <v>Rozšíření kom.soc. služeb CSS Stod</v>
      </c>
      <c r="F111" s="242"/>
      <c r="G111" s="242"/>
      <c r="H111" s="242"/>
      <c r="L111" s="32"/>
    </row>
    <row r="112" spans="2:47" ht="12" customHeight="1">
      <c r="B112" s="20"/>
      <c r="C112" s="27" t="s">
        <v>133</v>
      </c>
      <c r="L112" s="20"/>
    </row>
    <row r="113" spans="2:65" s="1" customFormat="1" ht="16.5" customHeight="1">
      <c r="B113" s="32"/>
      <c r="E113" s="241" t="s">
        <v>134</v>
      </c>
      <c r="F113" s="240"/>
      <c r="G113" s="240"/>
      <c r="H113" s="240"/>
      <c r="L113" s="32"/>
    </row>
    <row r="114" spans="2:65" s="1" customFormat="1" ht="12" customHeight="1">
      <c r="B114" s="32"/>
      <c r="C114" s="27" t="s">
        <v>135</v>
      </c>
      <c r="L114" s="32"/>
    </row>
    <row r="115" spans="2:65" s="1" customFormat="1" ht="16.5" customHeight="1">
      <c r="B115" s="32"/>
      <c r="E115" s="236" t="str">
        <f>E11</f>
        <v>SO04 - elektroinstalace zemní práce</v>
      </c>
      <c r="F115" s="240"/>
      <c r="G115" s="240"/>
      <c r="H115" s="240"/>
      <c r="L115" s="32"/>
    </row>
    <row r="116" spans="2:65" s="1" customFormat="1" ht="7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F14</f>
        <v xml:space="preserve"> </v>
      </c>
      <c r="I117" s="27" t="s">
        <v>22</v>
      </c>
      <c r="J117" s="51" t="str">
        <f>IF(J14="","",J14)</f>
        <v>1. 11. 2024</v>
      </c>
      <c r="L117" s="32"/>
    </row>
    <row r="118" spans="2:65" s="1" customFormat="1" ht="7" customHeight="1">
      <c r="B118" s="32"/>
      <c r="L118" s="32"/>
    </row>
    <row r="119" spans="2:65" s="1" customFormat="1" ht="15.25" customHeight="1">
      <c r="B119" s="32"/>
      <c r="C119" s="27" t="s">
        <v>24</v>
      </c>
      <c r="F119" s="25" t="str">
        <f>E17</f>
        <v xml:space="preserve"> </v>
      </c>
      <c r="I119" s="27" t="s">
        <v>29</v>
      </c>
      <c r="J119" s="30" t="str">
        <f>E23</f>
        <v xml:space="preserve"> </v>
      </c>
      <c r="L119" s="32"/>
    </row>
    <row r="120" spans="2:65" s="1" customFormat="1" ht="15.25" customHeight="1">
      <c r="B120" s="32"/>
      <c r="C120" s="27" t="s">
        <v>27</v>
      </c>
      <c r="F120" s="25" t="str">
        <f>IF(E20="","",E20)</f>
        <v>Vyplň údaj</v>
      </c>
      <c r="I120" s="27" t="s">
        <v>31</v>
      </c>
      <c r="J120" s="30" t="str">
        <f>E26</f>
        <v xml:space="preserve"> </v>
      </c>
      <c r="L120" s="32"/>
    </row>
    <row r="121" spans="2:65" s="1" customFormat="1" ht="10.25" customHeight="1">
      <c r="B121" s="32"/>
      <c r="L121" s="32"/>
    </row>
    <row r="122" spans="2:65" s="10" customFormat="1" ht="29.25" customHeight="1">
      <c r="B122" s="116"/>
      <c r="C122" s="117" t="s">
        <v>185</v>
      </c>
      <c r="D122" s="118" t="s">
        <v>58</v>
      </c>
      <c r="E122" s="118" t="s">
        <v>54</v>
      </c>
      <c r="F122" s="118" t="s">
        <v>55</v>
      </c>
      <c r="G122" s="118" t="s">
        <v>186</v>
      </c>
      <c r="H122" s="118" t="s">
        <v>187</v>
      </c>
      <c r="I122" s="118" t="s">
        <v>188</v>
      </c>
      <c r="J122" s="119" t="s">
        <v>139</v>
      </c>
      <c r="K122" s="120" t="s">
        <v>189</v>
      </c>
      <c r="L122" s="116"/>
      <c r="M122" s="57" t="s">
        <v>1</v>
      </c>
      <c r="N122" s="58" t="s">
        <v>37</v>
      </c>
      <c r="O122" s="58" t="s">
        <v>190</v>
      </c>
      <c r="P122" s="58" t="s">
        <v>191</v>
      </c>
      <c r="Q122" s="58" t="s">
        <v>192</v>
      </c>
      <c r="R122" s="58" t="s">
        <v>193</v>
      </c>
      <c r="S122" s="58" t="s">
        <v>194</v>
      </c>
      <c r="T122" s="59" t="s">
        <v>195</v>
      </c>
    </row>
    <row r="123" spans="2:65" s="1" customFormat="1" ht="23" customHeight="1">
      <c r="B123" s="32"/>
      <c r="C123" s="62" t="s">
        <v>196</v>
      </c>
      <c r="J123" s="121">
        <f>BK123</f>
        <v>0</v>
      </c>
      <c r="L123" s="32"/>
      <c r="M123" s="60"/>
      <c r="N123" s="52"/>
      <c r="O123" s="52"/>
      <c r="P123" s="122">
        <f>P124+P125</f>
        <v>0</v>
      </c>
      <c r="Q123" s="52"/>
      <c r="R123" s="122">
        <f>R124+R125</f>
        <v>7.4672499999999999</v>
      </c>
      <c r="S123" s="52"/>
      <c r="T123" s="123">
        <f>T124+T125</f>
        <v>0</v>
      </c>
      <c r="AT123" s="17" t="s">
        <v>72</v>
      </c>
      <c r="AU123" s="17" t="s">
        <v>141</v>
      </c>
      <c r="BK123" s="124">
        <f>BK124+BK125</f>
        <v>0</v>
      </c>
    </row>
    <row r="124" spans="2:65" s="11" customFormat="1" ht="26" customHeight="1">
      <c r="B124" s="125"/>
      <c r="D124" s="126" t="s">
        <v>72</v>
      </c>
      <c r="E124" s="127" t="s">
        <v>971</v>
      </c>
      <c r="F124" s="127" t="s">
        <v>972</v>
      </c>
      <c r="I124" s="128"/>
      <c r="J124" s="129">
        <f>BK124</f>
        <v>0</v>
      </c>
      <c r="L124" s="125"/>
      <c r="M124" s="130"/>
      <c r="P124" s="131">
        <v>0</v>
      </c>
      <c r="R124" s="131">
        <v>0</v>
      </c>
      <c r="T124" s="132">
        <v>0</v>
      </c>
      <c r="AR124" s="126" t="s">
        <v>86</v>
      </c>
      <c r="AT124" s="133" t="s">
        <v>72</v>
      </c>
      <c r="AU124" s="133" t="s">
        <v>73</v>
      </c>
      <c r="AY124" s="126" t="s">
        <v>199</v>
      </c>
      <c r="BK124" s="134">
        <v>0</v>
      </c>
    </row>
    <row r="125" spans="2:65" s="11" customFormat="1" ht="26" customHeight="1">
      <c r="B125" s="125"/>
      <c r="D125" s="126" t="s">
        <v>72</v>
      </c>
      <c r="E125" s="127" t="s">
        <v>288</v>
      </c>
      <c r="F125" s="127" t="s">
        <v>3328</v>
      </c>
      <c r="I125" s="128"/>
      <c r="J125" s="129">
        <f>BK125</f>
        <v>0</v>
      </c>
      <c r="L125" s="125"/>
      <c r="M125" s="130"/>
      <c r="P125" s="131">
        <f>P126</f>
        <v>0</v>
      </c>
      <c r="R125" s="131">
        <f>R126</f>
        <v>7.4672499999999999</v>
      </c>
      <c r="T125" s="132">
        <f>T126</f>
        <v>0</v>
      </c>
      <c r="AR125" s="126" t="s">
        <v>223</v>
      </c>
      <c r="AT125" s="133" t="s">
        <v>72</v>
      </c>
      <c r="AU125" s="133" t="s">
        <v>73</v>
      </c>
      <c r="AY125" s="126" t="s">
        <v>199</v>
      </c>
      <c r="BK125" s="134">
        <f>BK126</f>
        <v>0</v>
      </c>
    </row>
    <row r="126" spans="2:65" s="11" customFormat="1" ht="23" customHeight="1">
      <c r="B126" s="125"/>
      <c r="D126" s="126" t="s">
        <v>72</v>
      </c>
      <c r="E126" s="135" t="s">
        <v>4216</v>
      </c>
      <c r="F126" s="135" t="s">
        <v>4217</v>
      </c>
      <c r="I126" s="128"/>
      <c r="J126" s="136">
        <f>BK126</f>
        <v>0</v>
      </c>
      <c r="L126" s="125"/>
      <c r="M126" s="130"/>
      <c r="P126" s="131">
        <f>SUM(P127:P147)</f>
        <v>0</v>
      </c>
      <c r="R126" s="131">
        <f>SUM(R127:R147)</f>
        <v>7.4672499999999999</v>
      </c>
      <c r="T126" s="132">
        <f>SUM(T127:T147)</f>
        <v>0</v>
      </c>
      <c r="AR126" s="126" t="s">
        <v>223</v>
      </c>
      <c r="AT126" s="133" t="s">
        <v>72</v>
      </c>
      <c r="AU126" s="133" t="s">
        <v>80</v>
      </c>
      <c r="AY126" s="126" t="s">
        <v>199</v>
      </c>
      <c r="BK126" s="134">
        <f>SUM(BK127:BK147)</f>
        <v>0</v>
      </c>
    </row>
    <row r="127" spans="2:65" s="1" customFormat="1" ht="24.25" customHeight="1">
      <c r="B127" s="32"/>
      <c r="C127" s="137" t="s">
        <v>307</v>
      </c>
      <c r="D127" s="137" t="s">
        <v>201</v>
      </c>
      <c r="E127" s="138" t="s">
        <v>4314</v>
      </c>
      <c r="F127" s="139" t="s">
        <v>4315</v>
      </c>
      <c r="G127" s="140" t="s">
        <v>264</v>
      </c>
      <c r="H127" s="141">
        <v>25</v>
      </c>
      <c r="I127" s="142"/>
      <c r="J127" s="143">
        <f>ROUND(I127*H127,2)</f>
        <v>0</v>
      </c>
      <c r="K127" s="144"/>
      <c r="L127" s="32"/>
      <c r="M127" s="145" t="s">
        <v>1</v>
      </c>
      <c r="N127" s="146" t="s">
        <v>39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642</v>
      </c>
      <c r="AT127" s="149" t="s">
        <v>201</v>
      </c>
      <c r="AU127" s="149" t="s">
        <v>86</v>
      </c>
      <c r="AY127" s="17" t="s">
        <v>199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86</v>
      </c>
      <c r="BK127" s="150">
        <f>ROUND(I127*H127,2)</f>
        <v>0</v>
      </c>
      <c r="BL127" s="17" t="s">
        <v>642</v>
      </c>
      <c r="BM127" s="149" t="s">
        <v>4333</v>
      </c>
    </row>
    <row r="128" spans="2:65" s="1" customFormat="1" ht="38" customHeight="1">
      <c r="B128" s="32"/>
      <c r="C128" s="137" t="s">
        <v>313</v>
      </c>
      <c r="D128" s="137" t="s">
        <v>201</v>
      </c>
      <c r="E128" s="138" t="s">
        <v>4221</v>
      </c>
      <c r="F128" s="139" t="s">
        <v>4222</v>
      </c>
      <c r="G128" s="140" t="s">
        <v>213</v>
      </c>
      <c r="H128" s="141">
        <v>1.7</v>
      </c>
      <c r="I128" s="142"/>
      <c r="J128" s="143">
        <f>ROUND(I128*H128,2)</f>
        <v>0</v>
      </c>
      <c r="K128" s="144"/>
      <c r="L128" s="32"/>
      <c r="M128" s="145" t="s">
        <v>1</v>
      </c>
      <c r="N128" s="146" t="s">
        <v>39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642</v>
      </c>
      <c r="AT128" s="149" t="s">
        <v>201</v>
      </c>
      <c r="AU128" s="149" t="s">
        <v>86</v>
      </c>
      <c r="AY128" s="17" t="s">
        <v>199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86</v>
      </c>
      <c r="BK128" s="150">
        <f>ROUND(I128*H128,2)</f>
        <v>0</v>
      </c>
      <c r="BL128" s="17" t="s">
        <v>642</v>
      </c>
      <c r="BM128" s="149" t="s">
        <v>4334</v>
      </c>
    </row>
    <row r="129" spans="2:65" s="12" customFormat="1" ht="12">
      <c r="B129" s="151"/>
      <c r="D129" s="152" t="s">
        <v>207</v>
      </c>
      <c r="E129" s="153" t="s">
        <v>1</v>
      </c>
      <c r="F129" s="154" t="s">
        <v>4318</v>
      </c>
      <c r="H129" s="155">
        <v>1.7</v>
      </c>
      <c r="I129" s="156"/>
      <c r="L129" s="151"/>
      <c r="M129" s="157"/>
      <c r="T129" s="158"/>
      <c r="AT129" s="153" t="s">
        <v>207</v>
      </c>
      <c r="AU129" s="153" t="s">
        <v>86</v>
      </c>
      <c r="AV129" s="12" t="s">
        <v>86</v>
      </c>
      <c r="AW129" s="12" t="s">
        <v>30</v>
      </c>
      <c r="AX129" s="12" t="s">
        <v>73</v>
      </c>
      <c r="AY129" s="153" t="s">
        <v>199</v>
      </c>
    </row>
    <row r="130" spans="2:65" s="13" customFormat="1" ht="12">
      <c r="B130" s="159"/>
      <c r="D130" s="152" t="s">
        <v>207</v>
      </c>
      <c r="E130" s="160" t="s">
        <v>1</v>
      </c>
      <c r="F130" s="161" t="s">
        <v>2978</v>
      </c>
      <c r="H130" s="162">
        <v>1.7</v>
      </c>
      <c r="I130" s="163"/>
      <c r="L130" s="159"/>
      <c r="M130" s="164"/>
      <c r="T130" s="165"/>
      <c r="AT130" s="160" t="s">
        <v>207</v>
      </c>
      <c r="AU130" s="160" t="s">
        <v>86</v>
      </c>
      <c r="AV130" s="13" t="s">
        <v>205</v>
      </c>
      <c r="AW130" s="13" t="s">
        <v>30</v>
      </c>
      <c r="AX130" s="13" t="s">
        <v>80</v>
      </c>
      <c r="AY130" s="160" t="s">
        <v>199</v>
      </c>
    </row>
    <row r="131" spans="2:65" s="1" customFormat="1" ht="38" customHeight="1">
      <c r="B131" s="32"/>
      <c r="C131" s="137" t="s">
        <v>319</v>
      </c>
      <c r="D131" s="137" t="s">
        <v>201</v>
      </c>
      <c r="E131" s="138" t="s">
        <v>4225</v>
      </c>
      <c r="F131" s="139" t="s">
        <v>4226</v>
      </c>
      <c r="G131" s="140" t="s">
        <v>213</v>
      </c>
      <c r="H131" s="141">
        <v>25.5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39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642</v>
      </c>
      <c r="AT131" s="149" t="s">
        <v>201</v>
      </c>
      <c r="AU131" s="149" t="s">
        <v>86</v>
      </c>
      <c r="AY131" s="17" t="s">
        <v>199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86</v>
      </c>
      <c r="BK131" s="150">
        <f>ROUND(I131*H131,2)</f>
        <v>0</v>
      </c>
      <c r="BL131" s="17" t="s">
        <v>642</v>
      </c>
      <c r="BM131" s="149" t="s">
        <v>4335</v>
      </c>
    </row>
    <row r="132" spans="2:65" s="12" customFormat="1" ht="12">
      <c r="B132" s="151"/>
      <c r="D132" s="152" t="s">
        <v>207</v>
      </c>
      <c r="E132" s="153" t="s">
        <v>1</v>
      </c>
      <c r="F132" s="154" t="s">
        <v>4320</v>
      </c>
      <c r="H132" s="155">
        <v>25.5</v>
      </c>
      <c r="I132" s="156"/>
      <c r="L132" s="151"/>
      <c r="M132" s="157"/>
      <c r="T132" s="158"/>
      <c r="AT132" s="153" t="s">
        <v>207</v>
      </c>
      <c r="AU132" s="153" t="s">
        <v>86</v>
      </c>
      <c r="AV132" s="12" t="s">
        <v>86</v>
      </c>
      <c r="AW132" s="12" t="s">
        <v>30</v>
      </c>
      <c r="AX132" s="12" t="s">
        <v>73</v>
      </c>
      <c r="AY132" s="153" t="s">
        <v>199</v>
      </c>
    </row>
    <row r="133" spans="2:65" s="13" customFormat="1" ht="12">
      <c r="B133" s="159"/>
      <c r="D133" s="152" t="s">
        <v>207</v>
      </c>
      <c r="E133" s="160" t="s">
        <v>1</v>
      </c>
      <c r="F133" s="161" t="s">
        <v>209</v>
      </c>
      <c r="H133" s="162">
        <v>25.5</v>
      </c>
      <c r="I133" s="163"/>
      <c r="L133" s="159"/>
      <c r="M133" s="164"/>
      <c r="T133" s="165"/>
      <c r="AT133" s="160" t="s">
        <v>207</v>
      </c>
      <c r="AU133" s="160" t="s">
        <v>86</v>
      </c>
      <c r="AV133" s="13" t="s">
        <v>205</v>
      </c>
      <c r="AW133" s="13" t="s">
        <v>30</v>
      </c>
      <c r="AX133" s="13" t="s">
        <v>80</v>
      </c>
      <c r="AY133" s="160" t="s">
        <v>199</v>
      </c>
    </row>
    <row r="134" spans="2:65" s="1" customFormat="1" ht="24.25" customHeight="1">
      <c r="B134" s="32"/>
      <c r="C134" s="137" t="s">
        <v>7</v>
      </c>
      <c r="D134" s="137" t="s">
        <v>201</v>
      </c>
      <c r="E134" s="138" t="s">
        <v>4229</v>
      </c>
      <c r="F134" s="139" t="s">
        <v>4230</v>
      </c>
      <c r="G134" s="140" t="s">
        <v>247</v>
      </c>
      <c r="H134" s="141">
        <v>3.06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39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642</v>
      </c>
      <c r="AT134" s="149" t="s">
        <v>201</v>
      </c>
      <c r="AU134" s="149" t="s">
        <v>86</v>
      </c>
      <c r="AY134" s="17" t="s">
        <v>199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86</v>
      </c>
      <c r="BK134" s="150">
        <f>ROUND(I134*H134,2)</f>
        <v>0</v>
      </c>
      <c r="BL134" s="17" t="s">
        <v>642</v>
      </c>
      <c r="BM134" s="149" t="s">
        <v>4336</v>
      </c>
    </row>
    <row r="135" spans="2:65" s="12" customFormat="1" ht="12">
      <c r="B135" s="151"/>
      <c r="D135" s="152" t="s">
        <v>207</v>
      </c>
      <c r="E135" s="153" t="s">
        <v>1</v>
      </c>
      <c r="F135" s="154" t="s">
        <v>4322</v>
      </c>
      <c r="H135" s="155">
        <v>3.06</v>
      </c>
      <c r="I135" s="156"/>
      <c r="L135" s="151"/>
      <c r="M135" s="157"/>
      <c r="T135" s="158"/>
      <c r="AT135" s="153" t="s">
        <v>207</v>
      </c>
      <c r="AU135" s="153" t="s">
        <v>86</v>
      </c>
      <c r="AV135" s="12" t="s">
        <v>86</v>
      </c>
      <c r="AW135" s="12" t="s">
        <v>30</v>
      </c>
      <c r="AX135" s="12" t="s">
        <v>73</v>
      </c>
      <c r="AY135" s="153" t="s">
        <v>199</v>
      </c>
    </row>
    <row r="136" spans="2:65" s="13" customFormat="1" ht="12">
      <c r="B136" s="159"/>
      <c r="D136" s="152" t="s">
        <v>207</v>
      </c>
      <c r="E136" s="160" t="s">
        <v>1</v>
      </c>
      <c r="F136" s="161" t="s">
        <v>209</v>
      </c>
      <c r="H136" s="162">
        <v>3.06</v>
      </c>
      <c r="I136" s="163"/>
      <c r="L136" s="159"/>
      <c r="M136" s="164"/>
      <c r="T136" s="165"/>
      <c r="AT136" s="160" t="s">
        <v>207</v>
      </c>
      <c r="AU136" s="160" t="s">
        <v>86</v>
      </c>
      <c r="AV136" s="13" t="s">
        <v>205</v>
      </c>
      <c r="AW136" s="13" t="s">
        <v>30</v>
      </c>
      <c r="AX136" s="13" t="s">
        <v>80</v>
      </c>
      <c r="AY136" s="160" t="s">
        <v>199</v>
      </c>
    </row>
    <row r="137" spans="2:65" s="1" customFormat="1" ht="24.25" customHeight="1">
      <c r="B137" s="32"/>
      <c r="C137" s="137" t="s">
        <v>329</v>
      </c>
      <c r="D137" s="137" t="s">
        <v>201</v>
      </c>
      <c r="E137" s="138" t="s">
        <v>4233</v>
      </c>
      <c r="F137" s="139" t="s">
        <v>4234</v>
      </c>
      <c r="G137" s="140" t="s">
        <v>213</v>
      </c>
      <c r="H137" s="141">
        <v>1.7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39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642</v>
      </c>
      <c r="AT137" s="149" t="s">
        <v>201</v>
      </c>
      <c r="AU137" s="149" t="s">
        <v>86</v>
      </c>
      <c r="AY137" s="17" t="s">
        <v>199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86</v>
      </c>
      <c r="BK137" s="150">
        <f>ROUND(I137*H137,2)</f>
        <v>0</v>
      </c>
      <c r="BL137" s="17" t="s">
        <v>642</v>
      </c>
      <c r="BM137" s="149" t="s">
        <v>4337</v>
      </c>
    </row>
    <row r="138" spans="2:65" s="12" customFormat="1" ht="12">
      <c r="B138" s="151"/>
      <c r="D138" s="152" t="s">
        <v>207</v>
      </c>
      <c r="E138" s="153" t="s">
        <v>1</v>
      </c>
      <c r="F138" s="154" t="s">
        <v>4324</v>
      </c>
      <c r="H138" s="155">
        <v>1.7</v>
      </c>
      <c r="I138" s="156"/>
      <c r="L138" s="151"/>
      <c r="M138" s="157"/>
      <c r="T138" s="158"/>
      <c r="AT138" s="153" t="s">
        <v>207</v>
      </c>
      <c r="AU138" s="153" t="s">
        <v>86</v>
      </c>
      <c r="AV138" s="12" t="s">
        <v>86</v>
      </c>
      <c r="AW138" s="12" t="s">
        <v>30</v>
      </c>
      <c r="AX138" s="12" t="s">
        <v>73</v>
      </c>
      <c r="AY138" s="153" t="s">
        <v>199</v>
      </c>
    </row>
    <row r="139" spans="2:65" s="13" customFormat="1" ht="12">
      <c r="B139" s="159"/>
      <c r="D139" s="152" t="s">
        <v>207</v>
      </c>
      <c r="E139" s="160" t="s">
        <v>1</v>
      </c>
      <c r="F139" s="161" t="s">
        <v>209</v>
      </c>
      <c r="H139" s="162">
        <v>1.7</v>
      </c>
      <c r="I139" s="163"/>
      <c r="L139" s="159"/>
      <c r="M139" s="164"/>
      <c r="T139" s="165"/>
      <c r="AT139" s="160" t="s">
        <v>207</v>
      </c>
      <c r="AU139" s="160" t="s">
        <v>86</v>
      </c>
      <c r="AV139" s="13" t="s">
        <v>205</v>
      </c>
      <c r="AW139" s="13" t="s">
        <v>30</v>
      </c>
      <c r="AX139" s="13" t="s">
        <v>80</v>
      </c>
      <c r="AY139" s="160" t="s">
        <v>199</v>
      </c>
    </row>
    <row r="140" spans="2:65" s="1" customFormat="1" ht="24.25" customHeight="1">
      <c r="B140" s="32"/>
      <c r="C140" s="137" t="s">
        <v>334</v>
      </c>
      <c r="D140" s="137" t="s">
        <v>201</v>
      </c>
      <c r="E140" s="138" t="s">
        <v>4237</v>
      </c>
      <c r="F140" s="139" t="s">
        <v>4238</v>
      </c>
      <c r="G140" s="140" t="s">
        <v>264</v>
      </c>
      <c r="H140" s="141">
        <v>25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39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642</v>
      </c>
      <c r="AT140" s="149" t="s">
        <v>201</v>
      </c>
      <c r="AU140" s="149" t="s">
        <v>86</v>
      </c>
      <c r="AY140" s="17" t="s">
        <v>199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86</v>
      </c>
      <c r="BK140" s="150">
        <f>ROUND(I140*H140,2)</f>
        <v>0</v>
      </c>
      <c r="BL140" s="17" t="s">
        <v>642</v>
      </c>
      <c r="BM140" s="149" t="s">
        <v>4338</v>
      </c>
    </row>
    <row r="141" spans="2:65" s="1" customFormat="1" ht="33" customHeight="1">
      <c r="B141" s="32"/>
      <c r="C141" s="137" t="s">
        <v>340</v>
      </c>
      <c r="D141" s="137" t="s">
        <v>201</v>
      </c>
      <c r="E141" s="138" t="s">
        <v>4240</v>
      </c>
      <c r="F141" s="139" t="s">
        <v>4241</v>
      </c>
      <c r="G141" s="140" t="s">
        <v>204</v>
      </c>
      <c r="H141" s="141">
        <v>12.5</v>
      </c>
      <c r="I141" s="142"/>
      <c r="J141" s="143">
        <f>ROUND(I141*H141,2)</f>
        <v>0</v>
      </c>
      <c r="K141" s="144"/>
      <c r="L141" s="32"/>
      <c r="M141" s="145" t="s">
        <v>1</v>
      </c>
      <c r="N141" s="146" t="s">
        <v>39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642</v>
      </c>
      <c r="AT141" s="149" t="s">
        <v>201</v>
      </c>
      <c r="AU141" s="149" t="s">
        <v>86</v>
      </c>
      <c r="AY141" s="17" t="s">
        <v>199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86</v>
      </c>
      <c r="BK141" s="150">
        <f>ROUND(I141*H141,2)</f>
        <v>0</v>
      </c>
      <c r="BL141" s="17" t="s">
        <v>642</v>
      </c>
      <c r="BM141" s="149" t="s">
        <v>4339</v>
      </c>
    </row>
    <row r="142" spans="2:65" s="12" customFormat="1" ht="12">
      <c r="B142" s="151"/>
      <c r="D142" s="152" t="s">
        <v>207</v>
      </c>
      <c r="E142" s="153" t="s">
        <v>1</v>
      </c>
      <c r="F142" s="154" t="s">
        <v>4327</v>
      </c>
      <c r="H142" s="155">
        <v>12.5</v>
      </c>
      <c r="I142" s="156"/>
      <c r="L142" s="151"/>
      <c r="M142" s="157"/>
      <c r="T142" s="158"/>
      <c r="AT142" s="153" t="s">
        <v>207</v>
      </c>
      <c r="AU142" s="153" t="s">
        <v>86</v>
      </c>
      <c r="AV142" s="12" t="s">
        <v>86</v>
      </c>
      <c r="AW142" s="12" t="s">
        <v>30</v>
      </c>
      <c r="AX142" s="12" t="s">
        <v>73</v>
      </c>
      <c r="AY142" s="153" t="s">
        <v>199</v>
      </c>
    </row>
    <row r="143" spans="2:65" s="13" customFormat="1" ht="12">
      <c r="B143" s="159"/>
      <c r="D143" s="152" t="s">
        <v>207</v>
      </c>
      <c r="E143" s="160" t="s">
        <v>1</v>
      </c>
      <c r="F143" s="161" t="s">
        <v>209</v>
      </c>
      <c r="H143" s="162">
        <v>12.5</v>
      </c>
      <c r="I143" s="163"/>
      <c r="L143" s="159"/>
      <c r="M143" s="164"/>
      <c r="T143" s="165"/>
      <c r="AT143" s="160" t="s">
        <v>207</v>
      </c>
      <c r="AU143" s="160" t="s">
        <v>86</v>
      </c>
      <c r="AV143" s="13" t="s">
        <v>205</v>
      </c>
      <c r="AW143" s="13" t="s">
        <v>30</v>
      </c>
      <c r="AX143" s="13" t="s">
        <v>80</v>
      </c>
      <c r="AY143" s="160" t="s">
        <v>199</v>
      </c>
    </row>
    <row r="144" spans="2:65" s="1" customFormat="1" ht="24.25" customHeight="1">
      <c r="B144" s="32"/>
      <c r="C144" s="137" t="s">
        <v>345</v>
      </c>
      <c r="D144" s="137" t="s">
        <v>201</v>
      </c>
      <c r="E144" s="138" t="s">
        <v>4244</v>
      </c>
      <c r="F144" s="139" t="s">
        <v>4245</v>
      </c>
      <c r="G144" s="140" t="s">
        <v>264</v>
      </c>
      <c r="H144" s="141">
        <v>25</v>
      </c>
      <c r="I144" s="142"/>
      <c r="J144" s="143">
        <f>ROUND(I144*H144,2)</f>
        <v>0</v>
      </c>
      <c r="K144" s="144"/>
      <c r="L144" s="32"/>
      <c r="M144" s="145" t="s">
        <v>1</v>
      </c>
      <c r="N144" s="146" t="s">
        <v>39</v>
      </c>
      <c r="P144" s="147">
        <f>O144*H144</f>
        <v>0</v>
      </c>
      <c r="Q144" s="147">
        <v>0.29863000000000001</v>
      </c>
      <c r="R144" s="147">
        <f>Q144*H144</f>
        <v>7.4657499999999999</v>
      </c>
      <c r="S144" s="147">
        <v>0</v>
      </c>
      <c r="T144" s="148">
        <f>S144*H144</f>
        <v>0</v>
      </c>
      <c r="AR144" s="149" t="s">
        <v>642</v>
      </c>
      <c r="AT144" s="149" t="s">
        <v>201</v>
      </c>
      <c r="AU144" s="149" t="s">
        <v>86</v>
      </c>
      <c r="AY144" s="17" t="s">
        <v>199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86</v>
      </c>
      <c r="BK144" s="150">
        <f>ROUND(I144*H144,2)</f>
        <v>0</v>
      </c>
      <c r="BL144" s="17" t="s">
        <v>642</v>
      </c>
      <c r="BM144" s="149" t="s">
        <v>4340</v>
      </c>
    </row>
    <row r="145" spans="2:65" s="1" customFormat="1" ht="21.75" customHeight="1">
      <c r="B145" s="32"/>
      <c r="C145" s="137" t="s">
        <v>351</v>
      </c>
      <c r="D145" s="137" t="s">
        <v>201</v>
      </c>
      <c r="E145" s="138" t="s">
        <v>4247</v>
      </c>
      <c r="F145" s="139" t="s">
        <v>4248</v>
      </c>
      <c r="G145" s="140" t="s">
        <v>264</v>
      </c>
      <c r="H145" s="141">
        <v>25</v>
      </c>
      <c r="I145" s="142"/>
      <c r="J145" s="143">
        <f>ROUND(I145*H145,2)</f>
        <v>0</v>
      </c>
      <c r="K145" s="144"/>
      <c r="L145" s="32"/>
      <c r="M145" s="145" t="s">
        <v>1</v>
      </c>
      <c r="N145" s="146" t="s">
        <v>39</v>
      </c>
      <c r="P145" s="147">
        <f>O145*H145</f>
        <v>0</v>
      </c>
      <c r="Q145" s="147">
        <v>6.0000000000000002E-5</v>
      </c>
      <c r="R145" s="147">
        <f>Q145*H145</f>
        <v>1.5E-3</v>
      </c>
      <c r="S145" s="147">
        <v>0</v>
      </c>
      <c r="T145" s="148">
        <f>S145*H145</f>
        <v>0</v>
      </c>
      <c r="AR145" s="149" t="s">
        <v>642</v>
      </c>
      <c r="AT145" s="149" t="s">
        <v>201</v>
      </c>
      <c r="AU145" s="149" t="s">
        <v>86</v>
      </c>
      <c r="AY145" s="17" t="s">
        <v>199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86</v>
      </c>
      <c r="BK145" s="150">
        <f>ROUND(I145*H145,2)</f>
        <v>0</v>
      </c>
      <c r="BL145" s="17" t="s">
        <v>642</v>
      </c>
      <c r="BM145" s="149" t="s">
        <v>4341</v>
      </c>
    </row>
    <row r="146" spans="2:65" s="1" customFormat="1" ht="24.25" customHeight="1">
      <c r="B146" s="32"/>
      <c r="C146" s="137" t="s">
        <v>356</v>
      </c>
      <c r="D146" s="137" t="s">
        <v>201</v>
      </c>
      <c r="E146" s="138" t="s">
        <v>4256</v>
      </c>
      <c r="F146" s="139" t="s">
        <v>4257</v>
      </c>
      <c r="G146" s="140" t="s">
        <v>247</v>
      </c>
      <c r="H146" s="141">
        <v>7.4669999999999996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39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642</v>
      </c>
      <c r="AT146" s="149" t="s">
        <v>201</v>
      </c>
      <c r="AU146" s="149" t="s">
        <v>86</v>
      </c>
      <c r="AY146" s="17" t="s">
        <v>199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86</v>
      </c>
      <c r="BK146" s="150">
        <f>ROUND(I146*H146,2)</f>
        <v>0</v>
      </c>
      <c r="BL146" s="17" t="s">
        <v>642</v>
      </c>
      <c r="BM146" s="149" t="s">
        <v>4342</v>
      </c>
    </row>
    <row r="147" spans="2:65" s="1" customFormat="1" ht="24.25" customHeight="1">
      <c r="B147" s="32"/>
      <c r="C147" s="137" t="s">
        <v>363</v>
      </c>
      <c r="D147" s="137" t="s">
        <v>201</v>
      </c>
      <c r="E147" s="138" t="s">
        <v>4259</v>
      </c>
      <c r="F147" s="139" t="s">
        <v>4260</v>
      </c>
      <c r="G147" s="140" t="s">
        <v>247</v>
      </c>
      <c r="H147" s="141">
        <v>7.4669999999999996</v>
      </c>
      <c r="I147" s="142"/>
      <c r="J147" s="143">
        <f>ROUND(I147*H147,2)</f>
        <v>0</v>
      </c>
      <c r="K147" s="144"/>
      <c r="L147" s="32"/>
      <c r="M147" s="190" t="s">
        <v>1</v>
      </c>
      <c r="N147" s="191" t="s">
        <v>39</v>
      </c>
      <c r="O147" s="192"/>
      <c r="P147" s="193">
        <f>O147*H147</f>
        <v>0</v>
      </c>
      <c r="Q147" s="193">
        <v>0</v>
      </c>
      <c r="R147" s="193">
        <f>Q147*H147</f>
        <v>0</v>
      </c>
      <c r="S147" s="193">
        <v>0</v>
      </c>
      <c r="T147" s="194">
        <f>S147*H147</f>
        <v>0</v>
      </c>
      <c r="AR147" s="149" t="s">
        <v>642</v>
      </c>
      <c r="AT147" s="149" t="s">
        <v>201</v>
      </c>
      <c r="AU147" s="149" t="s">
        <v>86</v>
      </c>
      <c r="AY147" s="17" t="s">
        <v>199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86</v>
      </c>
      <c r="BK147" s="150">
        <f>ROUND(I147*H147,2)</f>
        <v>0</v>
      </c>
      <c r="BL147" s="17" t="s">
        <v>642</v>
      </c>
      <c r="BM147" s="149" t="s">
        <v>4343</v>
      </c>
    </row>
    <row r="148" spans="2:65" s="1" customFormat="1" ht="7" customHeight="1"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32"/>
    </row>
  </sheetData>
  <sheetProtection algorithmName="SHA-512" hashValue="gGH1WrgRwZl4mdEUXLxK7MyN0mWrY9dFkHmjNc5OOBk6JXgMrLuxvmsiu5hEMff4Pfa6kxQCkoLX+DgM4A1TUw==" saltValue="mljzq2qq7wIzIpzK5XVywLcWXVvjGcMasKDIVPlC2Jwu22zGqy0MJjCy/QZhaXiAYCUKF60Z98Ig9x+KrGxBTw==" spinCount="100000" sheet="1" objects="1" scenarios="1" formatColumns="0" formatRows="0" autoFilter="0"/>
  <autoFilter ref="C122:K147" xr:uid="{00000000-0009-0000-0000-000010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348"/>
  <sheetViews>
    <sheetView showGridLines="0" workbookViewId="0"/>
  </sheetViews>
  <sheetFormatPr baseColWidth="10" defaultColWidth="8.7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129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132</v>
      </c>
      <c r="L4" s="20"/>
      <c r="M4" s="91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133</v>
      </c>
      <c r="L8" s="20"/>
    </row>
    <row r="9" spans="2:46" s="1" customFormat="1" ht="16.5" customHeight="1">
      <c r="B9" s="32"/>
      <c r="E9" s="241" t="s">
        <v>134</v>
      </c>
      <c r="F9" s="240"/>
      <c r="G9" s="240"/>
      <c r="H9" s="240"/>
      <c r="L9" s="32"/>
    </row>
    <row r="10" spans="2:46" s="1" customFormat="1" ht="12" customHeight="1">
      <c r="B10" s="32"/>
      <c r="D10" s="27" t="s">
        <v>135</v>
      </c>
      <c r="L10" s="32"/>
    </row>
    <row r="11" spans="2:46" s="1" customFormat="1" ht="16.5" customHeight="1">
      <c r="B11" s="32"/>
      <c r="E11" s="236" t="s">
        <v>4344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1" t="str">
        <f>'Rekapitulace stavby'!AN8</f>
        <v>1. 11. 2024</v>
      </c>
      <c r="L14" s="32"/>
    </row>
    <row r="15" spans="2:46" s="1" customFormat="1" ht="11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2"/>
      <c r="E29" s="228" t="s">
        <v>1</v>
      </c>
      <c r="F29" s="228"/>
      <c r="G29" s="228"/>
      <c r="H29" s="228"/>
      <c r="L29" s="92"/>
    </row>
    <row r="30" spans="2:12" s="1" customFormat="1" ht="7" customHeight="1">
      <c r="B30" s="32"/>
      <c r="L30" s="32"/>
    </row>
    <row r="31" spans="2:12" s="1" customFormat="1" ht="7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25.25" customHeight="1">
      <c r="B32" s="32"/>
      <c r="D32" s="93" t="s">
        <v>33</v>
      </c>
      <c r="J32" s="64">
        <f>ROUND(J127, 2)</f>
        <v>0</v>
      </c>
      <c r="L32" s="32"/>
    </row>
    <row r="33" spans="2:12" s="1" customFormat="1" ht="7" customHeight="1">
      <c r="B33" s="32"/>
      <c r="D33" s="52"/>
      <c r="E33" s="52"/>
      <c r="F33" s="52"/>
      <c r="G33" s="52"/>
      <c r="H33" s="52"/>
      <c r="I33" s="52"/>
      <c r="J33" s="52"/>
      <c r="K33" s="52"/>
      <c r="L33" s="32"/>
    </row>
    <row r="34" spans="2:12" s="1" customFormat="1" ht="14.5" customHeight="1">
      <c r="B34" s="32"/>
      <c r="F34" s="94" t="s">
        <v>35</v>
      </c>
      <c r="I34" s="94" t="s">
        <v>34</v>
      </c>
      <c r="J34" s="94" t="s">
        <v>36</v>
      </c>
      <c r="L34" s="32"/>
    </row>
    <row r="35" spans="2:12" s="1" customFormat="1" ht="14.5" customHeight="1">
      <c r="B35" s="32"/>
      <c r="D35" s="95" t="s">
        <v>37</v>
      </c>
      <c r="E35" s="27" t="s">
        <v>38</v>
      </c>
      <c r="F35" s="84">
        <f>ROUND((SUM(BE127:BE347)),  2)</f>
        <v>0</v>
      </c>
      <c r="I35" s="96">
        <v>0.21</v>
      </c>
      <c r="J35" s="84">
        <f>ROUND(((SUM(BE127:BE347))*I35),  2)</f>
        <v>0</v>
      </c>
      <c r="L35" s="32"/>
    </row>
    <row r="36" spans="2:12" s="1" customFormat="1" ht="14.5" customHeight="1">
      <c r="B36" s="32"/>
      <c r="E36" s="27" t="s">
        <v>39</v>
      </c>
      <c r="F36" s="84">
        <f>ROUND((SUM(BF127:BF347)),  2)</f>
        <v>0</v>
      </c>
      <c r="I36" s="96">
        <v>0.12</v>
      </c>
      <c r="J36" s="84">
        <f>ROUND(((SUM(BF127:BF347))*I36),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4">
        <f>ROUND((SUM(BG127:BG347)),  2)</f>
        <v>0</v>
      </c>
      <c r="I37" s="96">
        <v>0.21</v>
      </c>
      <c r="J37" s="84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4">
        <f>ROUND((SUM(BH127:BH347)),  2)</f>
        <v>0</v>
      </c>
      <c r="I38" s="96">
        <v>0.12</v>
      </c>
      <c r="J38" s="84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4">
        <f>ROUND((SUM(BI127:BI347)),  2)</f>
        <v>0</v>
      </c>
      <c r="I39" s="96">
        <v>0</v>
      </c>
      <c r="J39" s="84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25" customHeight="1">
      <c r="B41" s="32"/>
      <c r="C41" s="97"/>
      <c r="D41" s="98" t="s">
        <v>43</v>
      </c>
      <c r="E41" s="55"/>
      <c r="F41" s="55"/>
      <c r="G41" s="99" t="s">
        <v>44</v>
      </c>
      <c r="H41" s="100" t="s">
        <v>45</v>
      </c>
      <c r="I41" s="55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2" t="s">
        <v>48</v>
      </c>
      <c r="E61" s="34"/>
      <c r="F61" s="103" t="s">
        <v>49</v>
      </c>
      <c r="G61" s="42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2" t="s">
        <v>48</v>
      </c>
      <c r="E76" s="34"/>
      <c r="F76" s="103" t="s">
        <v>49</v>
      </c>
      <c r="G76" s="42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12" s="1" customFormat="1" ht="25" customHeight="1">
      <c r="B82" s="32"/>
      <c r="C82" s="21" t="s">
        <v>137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133</v>
      </c>
      <c r="L86" s="20"/>
    </row>
    <row r="87" spans="2:12" s="1" customFormat="1" ht="16.5" customHeight="1">
      <c r="B87" s="32"/>
      <c r="E87" s="241" t="s">
        <v>134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135</v>
      </c>
      <c r="L88" s="32"/>
    </row>
    <row r="89" spans="2:12" s="1" customFormat="1" ht="16.5" customHeight="1">
      <c r="B89" s="32"/>
      <c r="E89" s="236" t="str">
        <f>E11</f>
        <v>00558 - Zpevněné plochy, oplocení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1" t="str">
        <f>IF(J14="","",J14)</f>
        <v>1. 11. 2024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138</v>
      </c>
      <c r="D96" s="97"/>
      <c r="E96" s="97"/>
      <c r="F96" s="97"/>
      <c r="G96" s="97"/>
      <c r="H96" s="97"/>
      <c r="I96" s="97"/>
      <c r="J96" s="106" t="s">
        <v>139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3" customHeight="1">
      <c r="B98" s="32"/>
      <c r="C98" s="107" t="s">
        <v>140</v>
      </c>
      <c r="J98" s="64">
        <f>J127</f>
        <v>0</v>
      </c>
      <c r="L98" s="32"/>
      <c r="AU98" s="17" t="s">
        <v>141</v>
      </c>
    </row>
    <row r="99" spans="2:47" s="8" customFormat="1" ht="25" customHeight="1">
      <c r="B99" s="108"/>
      <c r="D99" s="109" t="s">
        <v>142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47" s="9" customFormat="1" ht="20" customHeight="1">
      <c r="B100" s="112"/>
      <c r="D100" s="113" t="s">
        <v>143</v>
      </c>
      <c r="E100" s="114"/>
      <c r="F100" s="114"/>
      <c r="G100" s="114"/>
      <c r="H100" s="114"/>
      <c r="I100" s="114"/>
      <c r="J100" s="115">
        <f>J129</f>
        <v>0</v>
      </c>
      <c r="L100" s="112"/>
    </row>
    <row r="101" spans="2:47" s="9" customFormat="1" ht="20" customHeight="1">
      <c r="B101" s="112"/>
      <c r="D101" s="113" t="s">
        <v>144</v>
      </c>
      <c r="E101" s="114"/>
      <c r="F101" s="114"/>
      <c r="G101" s="114"/>
      <c r="H101" s="114"/>
      <c r="I101" s="114"/>
      <c r="J101" s="115">
        <f>J223</f>
        <v>0</v>
      </c>
      <c r="L101" s="112"/>
    </row>
    <row r="102" spans="2:47" s="9" customFormat="1" ht="20" customHeight="1">
      <c r="B102" s="112"/>
      <c r="D102" s="113" t="s">
        <v>145</v>
      </c>
      <c r="E102" s="114"/>
      <c r="F102" s="114"/>
      <c r="G102" s="114"/>
      <c r="H102" s="114"/>
      <c r="I102" s="114"/>
      <c r="J102" s="115">
        <f>J235</f>
        <v>0</v>
      </c>
      <c r="L102" s="112"/>
    </row>
    <row r="103" spans="2:47" s="9" customFormat="1" ht="20" customHeight="1">
      <c r="B103" s="112"/>
      <c r="D103" s="113" t="s">
        <v>147</v>
      </c>
      <c r="E103" s="114"/>
      <c r="F103" s="114"/>
      <c r="G103" s="114"/>
      <c r="H103" s="114"/>
      <c r="I103" s="114"/>
      <c r="J103" s="115">
        <f>J272</f>
        <v>0</v>
      </c>
      <c r="L103" s="112"/>
    </row>
    <row r="104" spans="2:47" s="9" customFormat="1" ht="20" customHeight="1">
      <c r="B104" s="112"/>
      <c r="D104" s="113" t="s">
        <v>150</v>
      </c>
      <c r="E104" s="114"/>
      <c r="F104" s="114"/>
      <c r="G104" s="114"/>
      <c r="H104" s="114"/>
      <c r="I104" s="114"/>
      <c r="J104" s="115">
        <f>J319</f>
        <v>0</v>
      </c>
      <c r="L104" s="112"/>
    </row>
    <row r="105" spans="2:47" s="9" customFormat="1" ht="20" customHeight="1">
      <c r="B105" s="112"/>
      <c r="D105" s="113" t="s">
        <v>151</v>
      </c>
      <c r="E105" s="114"/>
      <c r="F105" s="114"/>
      <c r="G105" s="114"/>
      <c r="H105" s="114"/>
      <c r="I105" s="114"/>
      <c r="J105" s="115">
        <f>J346</f>
        <v>0</v>
      </c>
      <c r="L105" s="112"/>
    </row>
    <row r="106" spans="2:47" s="1" customFormat="1" ht="21.75" customHeight="1">
      <c r="B106" s="32"/>
      <c r="L106" s="32"/>
    </row>
    <row r="107" spans="2:47" s="1" customFormat="1" ht="7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2"/>
    </row>
    <row r="111" spans="2:47" s="1" customFormat="1" ht="7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2"/>
    </row>
    <row r="112" spans="2:47" s="1" customFormat="1" ht="25" customHeight="1">
      <c r="B112" s="32"/>
      <c r="C112" s="21" t="s">
        <v>184</v>
      </c>
      <c r="L112" s="32"/>
    </row>
    <row r="113" spans="2:63" s="1" customFormat="1" ht="7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16.5" customHeight="1">
      <c r="B115" s="32"/>
      <c r="E115" s="241" t="str">
        <f>E7</f>
        <v>Rozšíření kom.soc. služeb CSS Stod</v>
      </c>
      <c r="F115" s="242"/>
      <c r="G115" s="242"/>
      <c r="H115" s="242"/>
      <c r="L115" s="32"/>
    </row>
    <row r="116" spans="2:63" ht="12" customHeight="1">
      <c r="B116" s="20"/>
      <c r="C116" s="27" t="s">
        <v>133</v>
      </c>
      <c r="L116" s="20"/>
    </row>
    <row r="117" spans="2:63" s="1" customFormat="1" ht="16.5" customHeight="1">
      <c r="B117" s="32"/>
      <c r="E117" s="241" t="s">
        <v>134</v>
      </c>
      <c r="F117" s="240"/>
      <c r="G117" s="240"/>
      <c r="H117" s="240"/>
      <c r="L117" s="32"/>
    </row>
    <row r="118" spans="2:63" s="1" customFormat="1" ht="12" customHeight="1">
      <c r="B118" s="32"/>
      <c r="C118" s="27" t="s">
        <v>135</v>
      </c>
      <c r="L118" s="32"/>
    </row>
    <row r="119" spans="2:63" s="1" customFormat="1" ht="16.5" customHeight="1">
      <c r="B119" s="32"/>
      <c r="E119" s="236" t="str">
        <f>E11</f>
        <v>00558 - Zpevněné plochy, oplocení</v>
      </c>
      <c r="F119" s="240"/>
      <c r="G119" s="240"/>
      <c r="H119" s="240"/>
      <c r="L119" s="32"/>
    </row>
    <row r="120" spans="2:63" s="1" customFormat="1" ht="7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 xml:space="preserve"> </v>
      </c>
      <c r="I121" s="27" t="s">
        <v>22</v>
      </c>
      <c r="J121" s="51" t="str">
        <f>IF(J14="","",J14)</f>
        <v>1. 11. 2024</v>
      </c>
      <c r="L121" s="32"/>
    </row>
    <row r="122" spans="2:63" s="1" customFormat="1" ht="7" customHeight="1">
      <c r="B122" s="32"/>
      <c r="L122" s="32"/>
    </row>
    <row r="123" spans="2:63" s="1" customFormat="1" ht="15.25" customHeight="1">
      <c r="B123" s="32"/>
      <c r="C123" s="27" t="s">
        <v>24</v>
      </c>
      <c r="F123" s="25" t="str">
        <f>E17</f>
        <v xml:space="preserve"> </v>
      </c>
      <c r="I123" s="27" t="s">
        <v>29</v>
      </c>
      <c r="J123" s="30" t="str">
        <f>E23</f>
        <v xml:space="preserve"> </v>
      </c>
      <c r="L123" s="32"/>
    </row>
    <row r="124" spans="2:63" s="1" customFormat="1" ht="15.25" customHeight="1">
      <c r="B124" s="32"/>
      <c r="C124" s="27" t="s">
        <v>27</v>
      </c>
      <c r="F124" s="25" t="str">
        <f>IF(E20="","",E20)</f>
        <v>Vyplň údaj</v>
      </c>
      <c r="I124" s="27" t="s">
        <v>31</v>
      </c>
      <c r="J124" s="30" t="str">
        <f>E26</f>
        <v xml:space="preserve"> </v>
      </c>
      <c r="L124" s="32"/>
    </row>
    <row r="125" spans="2:63" s="1" customFormat="1" ht="10.25" customHeight="1">
      <c r="B125" s="32"/>
      <c r="L125" s="32"/>
    </row>
    <row r="126" spans="2:63" s="10" customFormat="1" ht="29.25" customHeight="1">
      <c r="B126" s="116"/>
      <c r="C126" s="117" t="s">
        <v>185</v>
      </c>
      <c r="D126" s="118" t="s">
        <v>58</v>
      </c>
      <c r="E126" s="118" t="s">
        <v>54</v>
      </c>
      <c r="F126" s="118" t="s">
        <v>55</v>
      </c>
      <c r="G126" s="118" t="s">
        <v>186</v>
      </c>
      <c r="H126" s="118" t="s">
        <v>187</v>
      </c>
      <c r="I126" s="118" t="s">
        <v>188</v>
      </c>
      <c r="J126" s="119" t="s">
        <v>139</v>
      </c>
      <c r="K126" s="120" t="s">
        <v>189</v>
      </c>
      <c r="L126" s="116"/>
      <c r="M126" s="57" t="s">
        <v>1</v>
      </c>
      <c r="N126" s="58" t="s">
        <v>37</v>
      </c>
      <c r="O126" s="58" t="s">
        <v>190</v>
      </c>
      <c r="P126" s="58" t="s">
        <v>191</v>
      </c>
      <c r="Q126" s="58" t="s">
        <v>192</v>
      </c>
      <c r="R126" s="58" t="s">
        <v>193</v>
      </c>
      <c r="S126" s="58" t="s">
        <v>194</v>
      </c>
      <c r="T126" s="59" t="s">
        <v>195</v>
      </c>
    </row>
    <row r="127" spans="2:63" s="1" customFormat="1" ht="23" customHeight="1">
      <c r="B127" s="32"/>
      <c r="C127" s="62" t="s">
        <v>196</v>
      </c>
      <c r="J127" s="121">
        <f>BK127</f>
        <v>0</v>
      </c>
      <c r="L127" s="32"/>
      <c r="M127" s="60"/>
      <c r="N127" s="52"/>
      <c r="O127" s="52"/>
      <c r="P127" s="122">
        <f>P128</f>
        <v>0</v>
      </c>
      <c r="Q127" s="52"/>
      <c r="R127" s="122">
        <f>R128</f>
        <v>570.28371304999996</v>
      </c>
      <c r="S127" s="52"/>
      <c r="T127" s="123">
        <f>T128</f>
        <v>0</v>
      </c>
      <c r="AT127" s="17" t="s">
        <v>72</v>
      </c>
      <c r="AU127" s="17" t="s">
        <v>141</v>
      </c>
      <c r="BK127" s="124">
        <f>BK128</f>
        <v>0</v>
      </c>
    </row>
    <row r="128" spans="2:63" s="11" customFormat="1" ht="26" customHeight="1">
      <c r="B128" s="125"/>
      <c r="D128" s="126" t="s">
        <v>72</v>
      </c>
      <c r="E128" s="127" t="s">
        <v>197</v>
      </c>
      <c r="F128" s="127" t="s">
        <v>198</v>
      </c>
      <c r="I128" s="128"/>
      <c r="J128" s="129">
        <f>BK128</f>
        <v>0</v>
      </c>
      <c r="L128" s="125"/>
      <c r="M128" s="130"/>
      <c r="P128" s="131">
        <f>P129+P223+P235+P272+P319+P346</f>
        <v>0</v>
      </c>
      <c r="R128" s="131">
        <f>R129+R223+R235+R272+R319+R346</f>
        <v>570.28371304999996</v>
      </c>
      <c r="T128" s="132">
        <f>T129+T223+T235+T272+T319+T346</f>
        <v>0</v>
      </c>
      <c r="AR128" s="126" t="s">
        <v>80</v>
      </c>
      <c r="AT128" s="133" t="s">
        <v>72</v>
      </c>
      <c r="AU128" s="133" t="s">
        <v>73</v>
      </c>
      <c r="AY128" s="126" t="s">
        <v>199</v>
      </c>
      <c r="BK128" s="134">
        <f>BK129+BK223+BK235+BK272+BK319+BK346</f>
        <v>0</v>
      </c>
    </row>
    <row r="129" spans="2:65" s="11" customFormat="1" ht="23" customHeight="1">
      <c r="B129" s="125"/>
      <c r="D129" s="126" t="s">
        <v>72</v>
      </c>
      <c r="E129" s="135" t="s">
        <v>80</v>
      </c>
      <c r="F129" s="135" t="s">
        <v>200</v>
      </c>
      <c r="I129" s="128"/>
      <c r="J129" s="136">
        <f>BK129</f>
        <v>0</v>
      </c>
      <c r="L129" s="125"/>
      <c r="M129" s="130"/>
      <c r="P129" s="131">
        <f>SUM(P130:P222)</f>
        <v>0</v>
      </c>
      <c r="R129" s="131">
        <f>SUM(R130:R222)</f>
        <v>23.663923999999998</v>
      </c>
      <c r="T129" s="132">
        <f>SUM(T130:T222)</f>
        <v>0</v>
      </c>
      <c r="AR129" s="126" t="s">
        <v>80</v>
      </c>
      <c r="AT129" s="133" t="s">
        <v>72</v>
      </c>
      <c r="AU129" s="133" t="s">
        <v>80</v>
      </c>
      <c r="AY129" s="126" t="s">
        <v>199</v>
      </c>
      <c r="BK129" s="134">
        <f>SUM(BK130:BK222)</f>
        <v>0</v>
      </c>
    </row>
    <row r="130" spans="2:65" s="1" customFormat="1" ht="24.25" customHeight="1">
      <c r="B130" s="32"/>
      <c r="C130" s="137" t="s">
        <v>80</v>
      </c>
      <c r="D130" s="137" t="s">
        <v>201</v>
      </c>
      <c r="E130" s="138" t="s">
        <v>202</v>
      </c>
      <c r="F130" s="139" t="s">
        <v>4345</v>
      </c>
      <c r="G130" s="140" t="s">
        <v>204</v>
      </c>
      <c r="H130" s="141">
        <v>473.68</v>
      </c>
      <c r="I130" s="142"/>
      <c r="J130" s="143">
        <f>ROUND(I130*H130,2)</f>
        <v>0</v>
      </c>
      <c r="K130" s="144"/>
      <c r="L130" s="32"/>
      <c r="M130" s="145" t="s">
        <v>1</v>
      </c>
      <c r="N130" s="146" t="s">
        <v>39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205</v>
      </c>
      <c r="AT130" s="149" t="s">
        <v>201</v>
      </c>
      <c r="AU130" s="149" t="s">
        <v>86</v>
      </c>
      <c r="AY130" s="17" t="s">
        <v>199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86</v>
      </c>
      <c r="BK130" s="150">
        <f>ROUND(I130*H130,2)</f>
        <v>0</v>
      </c>
      <c r="BL130" s="17" t="s">
        <v>205</v>
      </c>
      <c r="BM130" s="149" t="s">
        <v>4346</v>
      </c>
    </row>
    <row r="131" spans="2:65" s="12" customFormat="1" ht="12">
      <c r="B131" s="151"/>
      <c r="D131" s="152" t="s">
        <v>207</v>
      </c>
      <c r="E131" s="153" t="s">
        <v>1</v>
      </c>
      <c r="F131" s="154" t="s">
        <v>4347</v>
      </c>
      <c r="H131" s="155">
        <v>216.84</v>
      </c>
      <c r="I131" s="156"/>
      <c r="L131" s="151"/>
      <c r="M131" s="157"/>
      <c r="T131" s="158"/>
      <c r="AT131" s="153" t="s">
        <v>207</v>
      </c>
      <c r="AU131" s="153" t="s">
        <v>86</v>
      </c>
      <c r="AV131" s="12" t="s">
        <v>86</v>
      </c>
      <c r="AW131" s="12" t="s">
        <v>30</v>
      </c>
      <c r="AX131" s="12" t="s">
        <v>73</v>
      </c>
      <c r="AY131" s="153" t="s">
        <v>199</v>
      </c>
    </row>
    <row r="132" spans="2:65" s="12" customFormat="1" ht="12">
      <c r="B132" s="151"/>
      <c r="D132" s="152" t="s">
        <v>207</v>
      </c>
      <c r="E132" s="153" t="s">
        <v>1</v>
      </c>
      <c r="F132" s="154" t="s">
        <v>4348</v>
      </c>
      <c r="H132" s="155">
        <v>62.4</v>
      </c>
      <c r="I132" s="156"/>
      <c r="L132" s="151"/>
      <c r="M132" s="157"/>
      <c r="T132" s="158"/>
      <c r="AT132" s="153" t="s">
        <v>207</v>
      </c>
      <c r="AU132" s="153" t="s">
        <v>86</v>
      </c>
      <c r="AV132" s="12" t="s">
        <v>86</v>
      </c>
      <c r="AW132" s="12" t="s">
        <v>30</v>
      </c>
      <c r="AX132" s="12" t="s">
        <v>73</v>
      </c>
      <c r="AY132" s="153" t="s">
        <v>199</v>
      </c>
    </row>
    <row r="133" spans="2:65" s="12" customFormat="1" ht="12">
      <c r="B133" s="151"/>
      <c r="D133" s="152" t="s">
        <v>207</v>
      </c>
      <c r="E133" s="153" t="s">
        <v>1</v>
      </c>
      <c r="F133" s="154" t="s">
        <v>4349</v>
      </c>
      <c r="H133" s="155">
        <v>52.54</v>
      </c>
      <c r="I133" s="156"/>
      <c r="L133" s="151"/>
      <c r="M133" s="157"/>
      <c r="T133" s="158"/>
      <c r="AT133" s="153" t="s">
        <v>207</v>
      </c>
      <c r="AU133" s="153" t="s">
        <v>86</v>
      </c>
      <c r="AV133" s="12" t="s">
        <v>86</v>
      </c>
      <c r="AW133" s="12" t="s">
        <v>30</v>
      </c>
      <c r="AX133" s="12" t="s">
        <v>73</v>
      </c>
      <c r="AY133" s="153" t="s">
        <v>199</v>
      </c>
    </row>
    <row r="134" spans="2:65" s="14" customFormat="1" ht="12">
      <c r="B134" s="166"/>
      <c r="D134" s="152" t="s">
        <v>207</v>
      </c>
      <c r="E134" s="167" t="s">
        <v>1</v>
      </c>
      <c r="F134" s="168" t="s">
        <v>4350</v>
      </c>
      <c r="H134" s="169">
        <v>331.78000000000003</v>
      </c>
      <c r="I134" s="170"/>
      <c r="L134" s="166"/>
      <c r="M134" s="171"/>
      <c r="T134" s="172"/>
      <c r="AT134" s="167" t="s">
        <v>207</v>
      </c>
      <c r="AU134" s="167" t="s">
        <v>86</v>
      </c>
      <c r="AV134" s="14" t="s">
        <v>223</v>
      </c>
      <c r="AW134" s="14" t="s">
        <v>30</v>
      </c>
      <c r="AX134" s="14" t="s">
        <v>73</v>
      </c>
      <c r="AY134" s="167" t="s">
        <v>199</v>
      </c>
    </row>
    <row r="135" spans="2:65" s="12" customFormat="1" ht="12">
      <c r="B135" s="151"/>
      <c r="D135" s="152" t="s">
        <v>207</v>
      </c>
      <c r="E135" s="153" t="s">
        <v>1</v>
      </c>
      <c r="F135" s="154" t="s">
        <v>4351</v>
      </c>
      <c r="H135" s="155">
        <v>121</v>
      </c>
      <c r="I135" s="156"/>
      <c r="L135" s="151"/>
      <c r="M135" s="157"/>
      <c r="T135" s="158"/>
      <c r="AT135" s="153" t="s">
        <v>207</v>
      </c>
      <c r="AU135" s="153" t="s">
        <v>86</v>
      </c>
      <c r="AV135" s="12" t="s">
        <v>86</v>
      </c>
      <c r="AW135" s="12" t="s">
        <v>30</v>
      </c>
      <c r="AX135" s="12" t="s">
        <v>73</v>
      </c>
      <c r="AY135" s="153" t="s">
        <v>199</v>
      </c>
    </row>
    <row r="136" spans="2:65" s="12" customFormat="1" ht="12">
      <c r="B136" s="151"/>
      <c r="D136" s="152" t="s">
        <v>207</v>
      </c>
      <c r="E136" s="153" t="s">
        <v>1</v>
      </c>
      <c r="F136" s="154" t="s">
        <v>4352</v>
      </c>
      <c r="H136" s="155">
        <v>20.9</v>
      </c>
      <c r="I136" s="156"/>
      <c r="L136" s="151"/>
      <c r="M136" s="157"/>
      <c r="T136" s="158"/>
      <c r="AT136" s="153" t="s">
        <v>207</v>
      </c>
      <c r="AU136" s="153" t="s">
        <v>86</v>
      </c>
      <c r="AV136" s="12" t="s">
        <v>86</v>
      </c>
      <c r="AW136" s="12" t="s">
        <v>30</v>
      </c>
      <c r="AX136" s="12" t="s">
        <v>73</v>
      </c>
      <c r="AY136" s="153" t="s">
        <v>199</v>
      </c>
    </row>
    <row r="137" spans="2:65" s="14" customFormat="1" ht="12">
      <c r="B137" s="166"/>
      <c r="D137" s="152" t="s">
        <v>207</v>
      </c>
      <c r="E137" s="167" t="s">
        <v>1</v>
      </c>
      <c r="F137" s="168" t="s">
        <v>4353</v>
      </c>
      <c r="H137" s="169">
        <v>141.9</v>
      </c>
      <c r="I137" s="170"/>
      <c r="L137" s="166"/>
      <c r="M137" s="171"/>
      <c r="T137" s="172"/>
      <c r="AT137" s="167" t="s">
        <v>207</v>
      </c>
      <c r="AU137" s="167" t="s">
        <v>86</v>
      </c>
      <c r="AV137" s="14" t="s">
        <v>223</v>
      </c>
      <c r="AW137" s="14" t="s">
        <v>30</v>
      </c>
      <c r="AX137" s="14" t="s">
        <v>73</v>
      </c>
      <c r="AY137" s="167" t="s">
        <v>199</v>
      </c>
    </row>
    <row r="138" spans="2:65" s="13" customFormat="1" ht="12">
      <c r="B138" s="159"/>
      <c r="D138" s="152" t="s">
        <v>207</v>
      </c>
      <c r="E138" s="160" t="s">
        <v>1</v>
      </c>
      <c r="F138" s="161" t="s">
        <v>209</v>
      </c>
      <c r="H138" s="162">
        <v>473.68</v>
      </c>
      <c r="I138" s="163"/>
      <c r="L138" s="159"/>
      <c r="M138" s="164"/>
      <c r="T138" s="165"/>
      <c r="AT138" s="160" t="s">
        <v>207</v>
      </c>
      <c r="AU138" s="160" t="s">
        <v>86</v>
      </c>
      <c r="AV138" s="13" t="s">
        <v>205</v>
      </c>
      <c r="AW138" s="13" t="s">
        <v>30</v>
      </c>
      <c r="AX138" s="13" t="s">
        <v>80</v>
      </c>
      <c r="AY138" s="160" t="s">
        <v>199</v>
      </c>
    </row>
    <row r="139" spans="2:65" s="1" customFormat="1" ht="33" customHeight="1">
      <c r="B139" s="32"/>
      <c r="C139" s="137" t="s">
        <v>86</v>
      </c>
      <c r="D139" s="137" t="s">
        <v>201</v>
      </c>
      <c r="E139" s="138" t="s">
        <v>4354</v>
      </c>
      <c r="F139" s="139" t="s">
        <v>4355</v>
      </c>
      <c r="G139" s="140" t="s">
        <v>213</v>
      </c>
      <c r="H139" s="141">
        <v>169.01599999999999</v>
      </c>
      <c r="I139" s="142"/>
      <c r="J139" s="143">
        <f>ROUND(I139*H139,2)</f>
        <v>0</v>
      </c>
      <c r="K139" s="144"/>
      <c r="L139" s="32"/>
      <c r="M139" s="145" t="s">
        <v>1</v>
      </c>
      <c r="N139" s="146" t="s">
        <v>39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205</v>
      </c>
      <c r="AT139" s="149" t="s">
        <v>201</v>
      </c>
      <c r="AU139" s="149" t="s">
        <v>86</v>
      </c>
      <c r="AY139" s="17" t="s">
        <v>199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86</v>
      </c>
      <c r="BK139" s="150">
        <f>ROUND(I139*H139,2)</f>
        <v>0</v>
      </c>
      <c r="BL139" s="17" t="s">
        <v>205</v>
      </c>
      <c r="BM139" s="149" t="s">
        <v>4356</v>
      </c>
    </row>
    <row r="140" spans="2:65" s="12" customFormat="1" ht="12">
      <c r="B140" s="151"/>
      <c r="D140" s="152" t="s">
        <v>207</v>
      </c>
      <c r="E140" s="153" t="s">
        <v>1</v>
      </c>
      <c r="F140" s="154" t="s">
        <v>4357</v>
      </c>
      <c r="H140" s="155">
        <v>65.052000000000007</v>
      </c>
      <c r="I140" s="156"/>
      <c r="L140" s="151"/>
      <c r="M140" s="157"/>
      <c r="T140" s="158"/>
      <c r="AT140" s="153" t="s">
        <v>207</v>
      </c>
      <c r="AU140" s="153" t="s">
        <v>86</v>
      </c>
      <c r="AV140" s="12" t="s">
        <v>86</v>
      </c>
      <c r="AW140" s="12" t="s">
        <v>30</v>
      </c>
      <c r="AX140" s="12" t="s">
        <v>73</v>
      </c>
      <c r="AY140" s="153" t="s">
        <v>199</v>
      </c>
    </row>
    <row r="141" spans="2:65" s="12" customFormat="1" ht="12">
      <c r="B141" s="151"/>
      <c r="D141" s="152" t="s">
        <v>207</v>
      </c>
      <c r="E141" s="153" t="s">
        <v>1</v>
      </c>
      <c r="F141" s="154" t="s">
        <v>4358</v>
      </c>
      <c r="H141" s="155">
        <v>18.72</v>
      </c>
      <c r="I141" s="156"/>
      <c r="L141" s="151"/>
      <c r="M141" s="157"/>
      <c r="T141" s="158"/>
      <c r="AT141" s="153" t="s">
        <v>207</v>
      </c>
      <c r="AU141" s="153" t="s">
        <v>86</v>
      </c>
      <c r="AV141" s="12" t="s">
        <v>86</v>
      </c>
      <c r="AW141" s="12" t="s">
        <v>30</v>
      </c>
      <c r="AX141" s="12" t="s">
        <v>73</v>
      </c>
      <c r="AY141" s="153" t="s">
        <v>199</v>
      </c>
    </row>
    <row r="142" spans="2:65" s="12" customFormat="1" ht="12">
      <c r="B142" s="151"/>
      <c r="D142" s="152" t="s">
        <v>207</v>
      </c>
      <c r="E142" s="153" t="s">
        <v>1</v>
      </c>
      <c r="F142" s="154" t="s">
        <v>4359</v>
      </c>
      <c r="H142" s="155">
        <v>15.762</v>
      </c>
      <c r="I142" s="156"/>
      <c r="L142" s="151"/>
      <c r="M142" s="157"/>
      <c r="T142" s="158"/>
      <c r="AT142" s="153" t="s">
        <v>207</v>
      </c>
      <c r="AU142" s="153" t="s">
        <v>86</v>
      </c>
      <c r="AV142" s="12" t="s">
        <v>86</v>
      </c>
      <c r="AW142" s="12" t="s">
        <v>30</v>
      </c>
      <c r="AX142" s="12" t="s">
        <v>73</v>
      </c>
      <c r="AY142" s="153" t="s">
        <v>199</v>
      </c>
    </row>
    <row r="143" spans="2:65" s="14" customFormat="1" ht="12">
      <c r="B143" s="166"/>
      <c r="D143" s="152" t="s">
        <v>207</v>
      </c>
      <c r="E143" s="167" t="s">
        <v>1</v>
      </c>
      <c r="F143" s="168" t="s">
        <v>4350</v>
      </c>
      <c r="H143" s="169">
        <v>99.534000000000006</v>
      </c>
      <c r="I143" s="170"/>
      <c r="L143" s="166"/>
      <c r="M143" s="171"/>
      <c r="T143" s="172"/>
      <c r="AT143" s="167" t="s">
        <v>207</v>
      </c>
      <c r="AU143" s="167" t="s">
        <v>86</v>
      </c>
      <c r="AV143" s="14" t="s">
        <v>223</v>
      </c>
      <c r="AW143" s="14" t="s">
        <v>30</v>
      </c>
      <c r="AX143" s="14" t="s">
        <v>73</v>
      </c>
      <c r="AY143" s="167" t="s">
        <v>199</v>
      </c>
    </row>
    <row r="144" spans="2:65" s="12" customFormat="1" ht="12">
      <c r="B144" s="151"/>
      <c r="D144" s="152" t="s">
        <v>207</v>
      </c>
      <c r="E144" s="153" t="s">
        <v>1</v>
      </c>
      <c r="F144" s="154" t="s">
        <v>4360</v>
      </c>
      <c r="H144" s="155">
        <v>36.299999999999997</v>
      </c>
      <c r="I144" s="156"/>
      <c r="L144" s="151"/>
      <c r="M144" s="157"/>
      <c r="T144" s="158"/>
      <c r="AT144" s="153" t="s">
        <v>207</v>
      </c>
      <c r="AU144" s="153" t="s">
        <v>86</v>
      </c>
      <c r="AV144" s="12" t="s">
        <v>86</v>
      </c>
      <c r="AW144" s="12" t="s">
        <v>30</v>
      </c>
      <c r="AX144" s="12" t="s">
        <v>73</v>
      </c>
      <c r="AY144" s="153" t="s">
        <v>199</v>
      </c>
    </row>
    <row r="145" spans="2:65" s="12" customFormat="1" ht="12">
      <c r="B145" s="151"/>
      <c r="D145" s="152" t="s">
        <v>207</v>
      </c>
      <c r="E145" s="153" t="s">
        <v>1</v>
      </c>
      <c r="F145" s="154" t="s">
        <v>4361</v>
      </c>
      <c r="H145" s="155">
        <v>27.17</v>
      </c>
      <c r="I145" s="156"/>
      <c r="L145" s="151"/>
      <c r="M145" s="157"/>
      <c r="T145" s="158"/>
      <c r="AT145" s="153" t="s">
        <v>207</v>
      </c>
      <c r="AU145" s="153" t="s">
        <v>86</v>
      </c>
      <c r="AV145" s="12" t="s">
        <v>86</v>
      </c>
      <c r="AW145" s="12" t="s">
        <v>30</v>
      </c>
      <c r="AX145" s="12" t="s">
        <v>73</v>
      </c>
      <c r="AY145" s="153" t="s">
        <v>199</v>
      </c>
    </row>
    <row r="146" spans="2:65" s="14" customFormat="1" ht="12">
      <c r="B146" s="166"/>
      <c r="D146" s="152" t="s">
        <v>207</v>
      </c>
      <c r="E146" s="167" t="s">
        <v>1</v>
      </c>
      <c r="F146" s="168" t="s">
        <v>4353</v>
      </c>
      <c r="H146" s="169">
        <v>63.47</v>
      </c>
      <c r="I146" s="170"/>
      <c r="L146" s="166"/>
      <c r="M146" s="171"/>
      <c r="T146" s="172"/>
      <c r="AT146" s="167" t="s">
        <v>207</v>
      </c>
      <c r="AU146" s="167" t="s">
        <v>86</v>
      </c>
      <c r="AV146" s="14" t="s">
        <v>223</v>
      </c>
      <c r="AW146" s="14" t="s">
        <v>30</v>
      </c>
      <c r="AX146" s="14" t="s">
        <v>73</v>
      </c>
      <c r="AY146" s="167" t="s">
        <v>199</v>
      </c>
    </row>
    <row r="147" spans="2:65" s="12" customFormat="1" ht="12">
      <c r="B147" s="151"/>
      <c r="D147" s="152" t="s">
        <v>207</v>
      </c>
      <c r="E147" s="153" t="s">
        <v>1</v>
      </c>
      <c r="F147" s="154" t="s">
        <v>4362</v>
      </c>
      <c r="H147" s="155">
        <v>6.0119999999999996</v>
      </c>
      <c r="I147" s="156"/>
      <c r="L147" s="151"/>
      <c r="M147" s="157"/>
      <c r="T147" s="158"/>
      <c r="AT147" s="153" t="s">
        <v>207</v>
      </c>
      <c r="AU147" s="153" t="s">
        <v>86</v>
      </c>
      <c r="AV147" s="12" t="s">
        <v>86</v>
      </c>
      <c r="AW147" s="12" t="s">
        <v>30</v>
      </c>
      <c r="AX147" s="12" t="s">
        <v>73</v>
      </c>
      <c r="AY147" s="153" t="s">
        <v>199</v>
      </c>
    </row>
    <row r="148" spans="2:65" s="14" customFormat="1" ht="12">
      <c r="B148" s="166"/>
      <c r="D148" s="152" t="s">
        <v>207</v>
      </c>
      <c r="E148" s="167" t="s">
        <v>1</v>
      </c>
      <c r="F148" s="168" t="s">
        <v>4363</v>
      </c>
      <c r="H148" s="169">
        <v>6.0119999999999996</v>
      </c>
      <c r="I148" s="170"/>
      <c r="L148" s="166"/>
      <c r="M148" s="171"/>
      <c r="T148" s="172"/>
      <c r="AT148" s="167" t="s">
        <v>207</v>
      </c>
      <c r="AU148" s="167" t="s">
        <v>86</v>
      </c>
      <c r="AV148" s="14" t="s">
        <v>223</v>
      </c>
      <c r="AW148" s="14" t="s">
        <v>30</v>
      </c>
      <c r="AX148" s="14" t="s">
        <v>73</v>
      </c>
      <c r="AY148" s="167" t="s">
        <v>199</v>
      </c>
    </row>
    <row r="149" spans="2:65" s="13" customFormat="1" ht="12">
      <c r="B149" s="159"/>
      <c r="D149" s="152" t="s">
        <v>207</v>
      </c>
      <c r="E149" s="160" t="s">
        <v>1</v>
      </c>
      <c r="F149" s="161" t="s">
        <v>209</v>
      </c>
      <c r="H149" s="162">
        <v>169.01600000000002</v>
      </c>
      <c r="I149" s="163"/>
      <c r="L149" s="159"/>
      <c r="M149" s="164"/>
      <c r="T149" s="165"/>
      <c r="AT149" s="160" t="s">
        <v>207</v>
      </c>
      <c r="AU149" s="160" t="s">
        <v>86</v>
      </c>
      <c r="AV149" s="13" t="s">
        <v>205</v>
      </c>
      <c r="AW149" s="13" t="s">
        <v>30</v>
      </c>
      <c r="AX149" s="13" t="s">
        <v>80</v>
      </c>
      <c r="AY149" s="160" t="s">
        <v>199</v>
      </c>
    </row>
    <row r="150" spans="2:65" s="1" customFormat="1" ht="24.25" customHeight="1">
      <c r="B150" s="32"/>
      <c r="C150" s="137" t="s">
        <v>223</v>
      </c>
      <c r="D150" s="137" t="s">
        <v>201</v>
      </c>
      <c r="E150" s="138" t="s">
        <v>4364</v>
      </c>
      <c r="F150" s="139" t="s">
        <v>4365</v>
      </c>
      <c r="G150" s="140" t="s">
        <v>264</v>
      </c>
      <c r="H150" s="141">
        <v>57</v>
      </c>
      <c r="I150" s="142"/>
      <c r="J150" s="143">
        <f>ROUND(I150*H150,2)</f>
        <v>0</v>
      </c>
      <c r="K150" s="144"/>
      <c r="L150" s="32"/>
      <c r="M150" s="145" t="s">
        <v>1</v>
      </c>
      <c r="N150" s="146" t="s">
        <v>39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205</v>
      </c>
      <c r="AT150" s="149" t="s">
        <v>201</v>
      </c>
      <c r="AU150" s="149" t="s">
        <v>86</v>
      </c>
      <c r="AY150" s="17" t="s">
        <v>199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86</v>
      </c>
      <c r="BK150" s="150">
        <f>ROUND(I150*H150,2)</f>
        <v>0</v>
      </c>
      <c r="BL150" s="17" t="s">
        <v>205</v>
      </c>
      <c r="BM150" s="149" t="s">
        <v>4366</v>
      </c>
    </row>
    <row r="151" spans="2:65" s="12" customFormat="1" ht="12">
      <c r="B151" s="151"/>
      <c r="D151" s="152" t="s">
        <v>207</v>
      </c>
      <c r="E151" s="153" t="s">
        <v>1</v>
      </c>
      <c r="F151" s="154" t="s">
        <v>4367</v>
      </c>
      <c r="H151" s="155">
        <v>57</v>
      </c>
      <c r="I151" s="156"/>
      <c r="L151" s="151"/>
      <c r="M151" s="157"/>
      <c r="T151" s="158"/>
      <c r="AT151" s="153" t="s">
        <v>207</v>
      </c>
      <c r="AU151" s="153" t="s">
        <v>86</v>
      </c>
      <c r="AV151" s="12" t="s">
        <v>86</v>
      </c>
      <c r="AW151" s="12" t="s">
        <v>30</v>
      </c>
      <c r="AX151" s="12" t="s">
        <v>73</v>
      </c>
      <c r="AY151" s="153" t="s">
        <v>199</v>
      </c>
    </row>
    <row r="152" spans="2:65" s="13" customFormat="1" ht="12">
      <c r="B152" s="159"/>
      <c r="D152" s="152" t="s">
        <v>207</v>
      </c>
      <c r="E152" s="160" t="s">
        <v>1</v>
      </c>
      <c r="F152" s="161" t="s">
        <v>209</v>
      </c>
      <c r="H152" s="162">
        <v>57</v>
      </c>
      <c r="I152" s="163"/>
      <c r="L152" s="159"/>
      <c r="M152" s="164"/>
      <c r="T152" s="165"/>
      <c r="AT152" s="160" t="s">
        <v>207</v>
      </c>
      <c r="AU152" s="160" t="s">
        <v>86</v>
      </c>
      <c r="AV152" s="13" t="s">
        <v>205</v>
      </c>
      <c r="AW152" s="13" t="s">
        <v>30</v>
      </c>
      <c r="AX152" s="13" t="s">
        <v>80</v>
      </c>
      <c r="AY152" s="160" t="s">
        <v>199</v>
      </c>
    </row>
    <row r="153" spans="2:65" s="1" customFormat="1" ht="38" customHeight="1">
      <c r="B153" s="32"/>
      <c r="C153" s="137" t="s">
        <v>205</v>
      </c>
      <c r="D153" s="137" t="s">
        <v>201</v>
      </c>
      <c r="E153" s="138" t="s">
        <v>4368</v>
      </c>
      <c r="F153" s="139" t="s">
        <v>4369</v>
      </c>
      <c r="G153" s="140" t="s">
        <v>213</v>
      </c>
      <c r="H153" s="141">
        <v>205.89</v>
      </c>
      <c r="I153" s="142"/>
      <c r="J153" s="143">
        <f>ROUND(I153*H153,2)</f>
        <v>0</v>
      </c>
      <c r="K153" s="144"/>
      <c r="L153" s="32"/>
      <c r="M153" s="145" t="s">
        <v>1</v>
      </c>
      <c r="N153" s="146" t="s">
        <v>39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205</v>
      </c>
      <c r="AT153" s="149" t="s">
        <v>201</v>
      </c>
      <c r="AU153" s="149" t="s">
        <v>86</v>
      </c>
      <c r="AY153" s="17" t="s">
        <v>199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86</v>
      </c>
      <c r="BK153" s="150">
        <f>ROUND(I153*H153,2)</f>
        <v>0</v>
      </c>
      <c r="BL153" s="17" t="s">
        <v>205</v>
      </c>
      <c r="BM153" s="149" t="s">
        <v>4370</v>
      </c>
    </row>
    <row r="154" spans="2:65" s="12" customFormat="1" ht="12">
      <c r="B154" s="151"/>
      <c r="D154" s="152" t="s">
        <v>207</v>
      </c>
      <c r="E154" s="153" t="s">
        <v>1</v>
      </c>
      <c r="F154" s="154" t="s">
        <v>4371</v>
      </c>
      <c r="H154" s="155">
        <v>205.89</v>
      </c>
      <c r="I154" s="156"/>
      <c r="L154" s="151"/>
      <c r="M154" s="157"/>
      <c r="T154" s="158"/>
      <c r="AT154" s="153" t="s">
        <v>207</v>
      </c>
      <c r="AU154" s="153" t="s">
        <v>86</v>
      </c>
      <c r="AV154" s="12" t="s">
        <v>86</v>
      </c>
      <c r="AW154" s="12" t="s">
        <v>30</v>
      </c>
      <c r="AX154" s="12" t="s">
        <v>73</v>
      </c>
      <c r="AY154" s="153" t="s">
        <v>199</v>
      </c>
    </row>
    <row r="155" spans="2:65" s="13" customFormat="1" ht="12">
      <c r="B155" s="159"/>
      <c r="D155" s="152" t="s">
        <v>207</v>
      </c>
      <c r="E155" s="160" t="s">
        <v>1</v>
      </c>
      <c r="F155" s="161" t="s">
        <v>4372</v>
      </c>
      <c r="H155" s="162">
        <v>205.89</v>
      </c>
      <c r="I155" s="163"/>
      <c r="L155" s="159"/>
      <c r="M155" s="164"/>
      <c r="T155" s="165"/>
      <c r="AT155" s="160" t="s">
        <v>207</v>
      </c>
      <c r="AU155" s="160" t="s">
        <v>86</v>
      </c>
      <c r="AV155" s="13" t="s">
        <v>205</v>
      </c>
      <c r="AW155" s="13" t="s">
        <v>30</v>
      </c>
      <c r="AX155" s="13" t="s">
        <v>80</v>
      </c>
      <c r="AY155" s="160" t="s">
        <v>199</v>
      </c>
    </row>
    <row r="156" spans="2:65" s="1" customFormat="1" ht="33" customHeight="1">
      <c r="B156" s="32"/>
      <c r="C156" s="137" t="s">
        <v>234</v>
      </c>
      <c r="D156" s="137" t="s">
        <v>201</v>
      </c>
      <c r="E156" s="138" t="s">
        <v>235</v>
      </c>
      <c r="F156" s="139" t="s">
        <v>236</v>
      </c>
      <c r="G156" s="140" t="s">
        <v>213</v>
      </c>
      <c r="H156" s="141">
        <v>173.04300000000001</v>
      </c>
      <c r="I156" s="142"/>
      <c r="J156" s="143">
        <f>ROUND(I156*H156,2)</f>
        <v>0</v>
      </c>
      <c r="K156" s="144"/>
      <c r="L156" s="32"/>
      <c r="M156" s="145" t="s">
        <v>1</v>
      </c>
      <c r="N156" s="146" t="s">
        <v>39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205</v>
      </c>
      <c r="AT156" s="149" t="s">
        <v>201</v>
      </c>
      <c r="AU156" s="149" t="s">
        <v>86</v>
      </c>
      <c r="AY156" s="17" t="s">
        <v>199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86</v>
      </c>
      <c r="BK156" s="150">
        <f>ROUND(I156*H156,2)</f>
        <v>0</v>
      </c>
      <c r="BL156" s="17" t="s">
        <v>205</v>
      </c>
      <c r="BM156" s="149" t="s">
        <v>4373</v>
      </c>
    </row>
    <row r="157" spans="2:65" s="12" customFormat="1" ht="12">
      <c r="B157" s="151"/>
      <c r="D157" s="152" t="s">
        <v>207</v>
      </c>
      <c r="E157" s="153" t="s">
        <v>1</v>
      </c>
      <c r="F157" s="154" t="s">
        <v>4357</v>
      </c>
      <c r="H157" s="155">
        <v>65.052000000000007</v>
      </c>
      <c r="I157" s="156"/>
      <c r="L157" s="151"/>
      <c r="M157" s="157"/>
      <c r="T157" s="158"/>
      <c r="AT157" s="153" t="s">
        <v>207</v>
      </c>
      <c r="AU157" s="153" t="s">
        <v>86</v>
      </c>
      <c r="AV157" s="12" t="s">
        <v>86</v>
      </c>
      <c r="AW157" s="12" t="s">
        <v>30</v>
      </c>
      <c r="AX157" s="12" t="s">
        <v>73</v>
      </c>
      <c r="AY157" s="153" t="s">
        <v>199</v>
      </c>
    </row>
    <row r="158" spans="2:65" s="12" customFormat="1" ht="12">
      <c r="B158" s="151"/>
      <c r="D158" s="152" t="s">
        <v>207</v>
      </c>
      <c r="E158" s="153" t="s">
        <v>1</v>
      </c>
      <c r="F158" s="154" t="s">
        <v>4358</v>
      </c>
      <c r="H158" s="155">
        <v>18.72</v>
      </c>
      <c r="I158" s="156"/>
      <c r="L158" s="151"/>
      <c r="M158" s="157"/>
      <c r="T158" s="158"/>
      <c r="AT158" s="153" t="s">
        <v>207</v>
      </c>
      <c r="AU158" s="153" t="s">
        <v>86</v>
      </c>
      <c r="AV158" s="12" t="s">
        <v>86</v>
      </c>
      <c r="AW158" s="12" t="s">
        <v>30</v>
      </c>
      <c r="AX158" s="12" t="s">
        <v>73</v>
      </c>
      <c r="AY158" s="153" t="s">
        <v>199</v>
      </c>
    </row>
    <row r="159" spans="2:65" s="12" customFormat="1" ht="12">
      <c r="B159" s="151"/>
      <c r="D159" s="152" t="s">
        <v>207</v>
      </c>
      <c r="E159" s="153" t="s">
        <v>1</v>
      </c>
      <c r="F159" s="154" t="s">
        <v>4359</v>
      </c>
      <c r="H159" s="155">
        <v>15.762</v>
      </c>
      <c r="I159" s="156"/>
      <c r="L159" s="151"/>
      <c r="M159" s="157"/>
      <c r="T159" s="158"/>
      <c r="AT159" s="153" t="s">
        <v>207</v>
      </c>
      <c r="AU159" s="153" t="s">
        <v>86</v>
      </c>
      <c r="AV159" s="12" t="s">
        <v>86</v>
      </c>
      <c r="AW159" s="12" t="s">
        <v>30</v>
      </c>
      <c r="AX159" s="12" t="s">
        <v>73</v>
      </c>
      <c r="AY159" s="153" t="s">
        <v>199</v>
      </c>
    </row>
    <row r="160" spans="2:65" s="14" customFormat="1" ht="12">
      <c r="B160" s="166"/>
      <c r="D160" s="152" t="s">
        <v>207</v>
      </c>
      <c r="E160" s="167" t="s">
        <v>1</v>
      </c>
      <c r="F160" s="168" t="s">
        <v>4350</v>
      </c>
      <c r="H160" s="169">
        <v>99.534000000000006</v>
      </c>
      <c r="I160" s="170"/>
      <c r="L160" s="166"/>
      <c r="M160" s="171"/>
      <c r="T160" s="172"/>
      <c r="AT160" s="167" t="s">
        <v>207</v>
      </c>
      <c r="AU160" s="167" t="s">
        <v>86</v>
      </c>
      <c r="AV160" s="14" t="s">
        <v>223</v>
      </c>
      <c r="AW160" s="14" t="s">
        <v>30</v>
      </c>
      <c r="AX160" s="14" t="s">
        <v>73</v>
      </c>
      <c r="AY160" s="167" t="s">
        <v>199</v>
      </c>
    </row>
    <row r="161" spans="2:65" s="12" customFormat="1" ht="12">
      <c r="B161" s="151"/>
      <c r="D161" s="152" t="s">
        <v>207</v>
      </c>
      <c r="E161" s="153" t="s">
        <v>1</v>
      </c>
      <c r="F161" s="154" t="s">
        <v>4360</v>
      </c>
      <c r="H161" s="155">
        <v>36.299999999999997</v>
      </c>
      <c r="I161" s="156"/>
      <c r="L161" s="151"/>
      <c r="M161" s="157"/>
      <c r="T161" s="158"/>
      <c r="AT161" s="153" t="s">
        <v>207</v>
      </c>
      <c r="AU161" s="153" t="s">
        <v>86</v>
      </c>
      <c r="AV161" s="12" t="s">
        <v>86</v>
      </c>
      <c r="AW161" s="12" t="s">
        <v>30</v>
      </c>
      <c r="AX161" s="12" t="s">
        <v>73</v>
      </c>
      <c r="AY161" s="153" t="s">
        <v>199</v>
      </c>
    </row>
    <row r="162" spans="2:65" s="12" customFormat="1" ht="12">
      <c r="B162" s="151"/>
      <c r="D162" s="152" t="s">
        <v>207</v>
      </c>
      <c r="E162" s="153" t="s">
        <v>1</v>
      </c>
      <c r="F162" s="154" t="s">
        <v>4361</v>
      </c>
      <c r="H162" s="155">
        <v>27.17</v>
      </c>
      <c r="I162" s="156"/>
      <c r="L162" s="151"/>
      <c r="M162" s="157"/>
      <c r="T162" s="158"/>
      <c r="AT162" s="153" t="s">
        <v>207</v>
      </c>
      <c r="AU162" s="153" t="s">
        <v>86</v>
      </c>
      <c r="AV162" s="12" t="s">
        <v>86</v>
      </c>
      <c r="AW162" s="12" t="s">
        <v>30</v>
      </c>
      <c r="AX162" s="12" t="s">
        <v>73</v>
      </c>
      <c r="AY162" s="153" t="s">
        <v>199</v>
      </c>
    </row>
    <row r="163" spans="2:65" s="14" customFormat="1" ht="12">
      <c r="B163" s="166"/>
      <c r="D163" s="152" t="s">
        <v>207</v>
      </c>
      <c r="E163" s="167" t="s">
        <v>1</v>
      </c>
      <c r="F163" s="168" t="s">
        <v>4353</v>
      </c>
      <c r="H163" s="169">
        <v>63.47</v>
      </c>
      <c r="I163" s="170"/>
      <c r="L163" s="166"/>
      <c r="M163" s="171"/>
      <c r="T163" s="172"/>
      <c r="AT163" s="167" t="s">
        <v>207</v>
      </c>
      <c r="AU163" s="167" t="s">
        <v>86</v>
      </c>
      <c r="AV163" s="14" t="s">
        <v>223</v>
      </c>
      <c r="AW163" s="14" t="s">
        <v>30</v>
      </c>
      <c r="AX163" s="14" t="s">
        <v>73</v>
      </c>
      <c r="AY163" s="167" t="s">
        <v>199</v>
      </c>
    </row>
    <row r="164" spans="2:65" s="12" customFormat="1" ht="12">
      <c r="B164" s="151"/>
      <c r="D164" s="152" t="s">
        <v>207</v>
      </c>
      <c r="E164" s="153" t="s">
        <v>1</v>
      </c>
      <c r="F164" s="154" t="s">
        <v>4374</v>
      </c>
      <c r="H164" s="155">
        <v>4.0270000000000001</v>
      </c>
      <c r="I164" s="156"/>
      <c r="L164" s="151"/>
      <c r="M164" s="157"/>
      <c r="T164" s="158"/>
      <c r="AT164" s="153" t="s">
        <v>207</v>
      </c>
      <c r="AU164" s="153" t="s">
        <v>86</v>
      </c>
      <c r="AV164" s="12" t="s">
        <v>86</v>
      </c>
      <c r="AW164" s="12" t="s">
        <v>30</v>
      </c>
      <c r="AX164" s="12" t="s">
        <v>73</v>
      </c>
      <c r="AY164" s="153" t="s">
        <v>199</v>
      </c>
    </row>
    <row r="165" spans="2:65" s="14" customFormat="1" ht="12">
      <c r="B165" s="166"/>
      <c r="D165" s="152" t="s">
        <v>207</v>
      </c>
      <c r="E165" s="167" t="s">
        <v>1</v>
      </c>
      <c r="F165" s="168" t="s">
        <v>4375</v>
      </c>
      <c r="H165" s="169">
        <v>4.0270000000000001</v>
      </c>
      <c r="I165" s="170"/>
      <c r="L165" s="166"/>
      <c r="M165" s="171"/>
      <c r="T165" s="172"/>
      <c r="AT165" s="167" t="s">
        <v>207</v>
      </c>
      <c r="AU165" s="167" t="s">
        <v>86</v>
      </c>
      <c r="AV165" s="14" t="s">
        <v>223</v>
      </c>
      <c r="AW165" s="14" t="s">
        <v>30</v>
      </c>
      <c r="AX165" s="14" t="s">
        <v>73</v>
      </c>
      <c r="AY165" s="167" t="s">
        <v>199</v>
      </c>
    </row>
    <row r="166" spans="2:65" s="12" customFormat="1" ht="12">
      <c r="B166" s="151"/>
      <c r="D166" s="152" t="s">
        <v>207</v>
      </c>
      <c r="E166" s="153" t="s">
        <v>1</v>
      </c>
      <c r="F166" s="154" t="s">
        <v>4362</v>
      </c>
      <c r="H166" s="155">
        <v>6.0119999999999996</v>
      </c>
      <c r="I166" s="156"/>
      <c r="L166" s="151"/>
      <c r="M166" s="157"/>
      <c r="T166" s="158"/>
      <c r="AT166" s="153" t="s">
        <v>207</v>
      </c>
      <c r="AU166" s="153" t="s">
        <v>86</v>
      </c>
      <c r="AV166" s="12" t="s">
        <v>86</v>
      </c>
      <c r="AW166" s="12" t="s">
        <v>30</v>
      </c>
      <c r="AX166" s="12" t="s">
        <v>73</v>
      </c>
      <c r="AY166" s="153" t="s">
        <v>199</v>
      </c>
    </row>
    <row r="167" spans="2:65" s="14" customFormat="1" ht="12">
      <c r="B167" s="166"/>
      <c r="D167" s="152" t="s">
        <v>207</v>
      </c>
      <c r="E167" s="167" t="s">
        <v>1</v>
      </c>
      <c r="F167" s="168" t="s">
        <v>4363</v>
      </c>
      <c r="H167" s="169">
        <v>6.0119999999999996</v>
      </c>
      <c r="I167" s="170"/>
      <c r="L167" s="166"/>
      <c r="M167" s="171"/>
      <c r="T167" s="172"/>
      <c r="AT167" s="167" t="s">
        <v>207</v>
      </c>
      <c r="AU167" s="167" t="s">
        <v>86</v>
      </c>
      <c r="AV167" s="14" t="s">
        <v>223</v>
      </c>
      <c r="AW167" s="14" t="s">
        <v>30</v>
      </c>
      <c r="AX167" s="14" t="s">
        <v>73</v>
      </c>
      <c r="AY167" s="167" t="s">
        <v>199</v>
      </c>
    </row>
    <row r="168" spans="2:65" s="13" customFormat="1" ht="12">
      <c r="B168" s="159"/>
      <c r="D168" s="152" t="s">
        <v>207</v>
      </c>
      <c r="E168" s="160" t="s">
        <v>1</v>
      </c>
      <c r="F168" s="161" t="s">
        <v>209</v>
      </c>
      <c r="H168" s="162">
        <v>173.04300000000001</v>
      </c>
      <c r="I168" s="163"/>
      <c r="L168" s="159"/>
      <c r="M168" s="164"/>
      <c r="T168" s="165"/>
      <c r="AT168" s="160" t="s">
        <v>207</v>
      </c>
      <c r="AU168" s="160" t="s">
        <v>86</v>
      </c>
      <c r="AV168" s="13" t="s">
        <v>205</v>
      </c>
      <c r="AW168" s="13" t="s">
        <v>30</v>
      </c>
      <c r="AX168" s="13" t="s">
        <v>80</v>
      </c>
      <c r="AY168" s="160" t="s">
        <v>199</v>
      </c>
    </row>
    <row r="169" spans="2:65" s="1" customFormat="1" ht="38" customHeight="1">
      <c r="B169" s="32"/>
      <c r="C169" s="137" t="s">
        <v>239</v>
      </c>
      <c r="D169" s="137" t="s">
        <v>201</v>
      </c>
      <c r="E169" s="138" t="s">
        <v>240</v>
      </c>
      <c r="F169" s="139" t="s">
        <v>241</v>
      </c>
      <c r="G169" s="140" t="s">
        <v>213</v>
      </c>
      <c r="H169" s="141">
        <v>2595.645</v>
      </c>
      <c r="I169" s="142"/>
      <c r="J169" s="143">
        <f>ROUND(I169*H169,2)</f>
        <v>0</v>
      </c>
      <c r="K169" s="144"/>
      <c r="L169" s="32"/>
      <c r="M169" s="145" t="s">
        <v>1</v>
      </c>
      <c r="N169" s="146" t="s">
        <v>39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205</v>
      </c>
      <c r="AT169" s="149" t="s">
        <v>201</v>
      </c>
      <c r="AU169" s="149" t="s">
        <v>86</v>
      </c>
      <c r="AY169" s="17" t="s">
        <v>199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86</v>
      </c>
      <c r="BK169" s="150">
        <f>ROUND(I169*H169,2)</f>
        <v>0</v>
      </c>
      <c r="BL169" s="17" t="s">
        <v>205</v>
      </c>
      <c r="BM169" s="149" t="s">
        <v>4376</v>
      </c>
    </row>
    <row r="170" spans="2:65" s="12" customFormat="1" ht="12">
      <c r="B170" s="151"/>
      <c r="D170" s="152" t="s">
        <v>207</v>
      </c>
      <c r="E170" s="153" t="s">
        <v>1</v>
      </c>
      <c r="F170" s="154" t="s">
        <v>4377</v>
      </c>
      <c r="H170" s="155">
        <v>2595.645</v>
      </c>
      <c r="I170" s="156"/>
      <c r="L170" s="151"/>
      <c r="M170" s="157"/>
      <c r="T170" s="158"/>
      <c r="AT170" s="153" t="s">
        <v>207</v>
      </c>
      <c r="AU170" s="153" t="s">
        <v>86</v>
      </c>
      <c r="AV170" s="12" t="s">
        <v>86</v>
      </c>
      <c r="AW170" s="12" t="s">
        <v>30</v>
      </c>
      <c r="AX170" s="12" t="s">
        <v>73</v>
      </c>
      <c r="AY170" s="153" t="s">
        <v>199</v>
      </c>
    </row>
    <row r="171" spans="2:65" s="13" customFormat="1" ht="12">
      <c r="B171" s="159"/>
      <c r="D171" s="152" t="s">
        <v>207</v>
      </c>
      <c r="E171" s="160" t="s">
        <v>1</v>
      </c>
      <c r="F171" s="161" t="s">
        <v>209</v>
      </c>
      <c r="H171" s="162">
        <v>2595.645</v>
      </c>
      <c r="I171" s="163"/>
      <c r="L171" s="159"/>
      <c r="M171" s="164"/>
      <c r="T171" s="165"/>
      <c r="AT171" s="160" t="s">
        <v>207</v>
      </c>
      <c r="AU171" s="160" t="s">
        <v>86</v>
      </c>
      <c r="AV171" s="13" t="s">
        <v>205</v>
      </c>
      <c r="AW171" s="13" t="s">
        <v>30</v>
      </c>
      <c r="AX171" s="13" t="s">
        <v>80</v>
      </c>
      <c r="AY171" s="160" t="s">
        <v>199</v>
      </c>
    </row>
    <row r="172" spans="2:65" s="1" customFormat="1" ht="33" customHeight="1">
      <c r="B172" s="32"/>
      <c r="C172" s="137" t="s">
        <v>244</v>
      </c>
      <c r="D172" s="137" t="s">
        <v>201</v>
      </c>
      <c r="E172" s="138" t="s">
        <v>245</v>
      </c>
      <c r="F172" s="139" t="s">
        <v>246</v>
      </c>
      <c r="G172" s="140" t="s">
        <v>247</v>
      </c>
      <c r="H172" s="141">
        <v>311.47699999999998</v>
      </c>
      <c r="I172" s="142"/>
      <c r="J172" s="143">
        <f>ROUND(I172*H172,2)</f>
        <v>0</v>
      </c>
      <c r="K172" s="144"/>
      <c r="L172" s="32"/>
      <c r="M172" s="145" t="s">
        <v>1</v>
      </c>
      <c r="N172" s="146" t="s">
        <v>39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205</v>
      </c>
      <c r="AT172" s="149" t="s">
        <v>201</v>
      </c>
      <c r="AU172" s="149" t="s">
        <v>86</v>
      </c>
      <c r="AY172" s="17" t="s">
        <v>199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86</v>
      </c>
      <c r="BK172" s="150">
        <f>ROUND(I172*H172,2)</f>
        <v>0</v>
      </c>
      <c r="BL172" s="17" t="s">
        <v>205</v>
      </c>
      <c r="BM172" s="149" t="s">
        <v>4378</v>
      </c>
    </row>
    <row r="173" spans="2:65" s="12" customFormat="1" ht="12">
      <c r="B173" s="151"/>
      <c r="D173" s="152" t="s">
        <v>207</v>
      </c>
      <c r="E173" s="153" t="s">
        <v>1</v>
      </c>
      <c r="F173" s="154" t="s">
        <v>4379</v>
      </c>
      <c r="H173" s="155">
        <v>311.47699999999998</v>
      </c>
      <c r="I173" s="156"/>
      <c r="L173" s="151"/>
      <c r="M173" s="157"/>
      <c r="T173" s="158"/>
      <c r="AT173" s="153" t="s">
        <v>207</v>
      </c>
      <c r="AU173" s="153" t="s">
        <v>86</v>
      </c>
      <c r="AV173" s="12" t="s">
        <v>86</v>
      </c>
      <c r="AW173" s="12" t="s">
        <v>30</v>
      </c>
      <c r="AX173" s="12" t="s">
        <v>73</v>
      </c>
      <c r="AY173" s="153" t="s">
        <v>199</v>
      </c>
    </row>
    <row r="174" spans="2:65" s="13" customFormat="1" ht="12">
      <c r="B174" s="159"/>
      <c r="D174" s="152" t="s">
        <v>207</v>
      </c>
      <c r="E174" s="160" t="s">
        <v>1</v>
      </c>
      <c r="F174" s="161" t="s">
        <v>209</v>
      </c>
      <c r="H174" s="162">
        <v>311.47699999999998</v>
      </c>
      <c r="I174" s="163"/>
      <c r="L174" s="159"/>
      <c r="M174" s="164"/>
      <c r="T174" s="165"/>
      <c r="AT174" s="160" t="s">
        <v>207</v>
      </c>
      <c r="AU174" s="160" t="s">
        <v>86</v>
      </c>
      <c r="AV174" s="13" t="s">
        <v>205</v>
      </c>
      <c r="AW174" s="13" t="s">
        <v>30</v>
      </c>
      <c r="AX174" s="13" t="s">
        <v>80</v>
      </c>
      <c r="AY174" s="160" t="s">
        <v>199</v>
      </c>
    </row>
    <row r="175" spans="2:65" s="1" customFormat="1" ht="33" customHeight="1">
      <c r="B175" s="32"/>
      <c r="C175" s="137" t="s">
        <v>250</v>
      </c>
      <c r="D175" s="137" t="s">
        <v>201</v>
      </c>
      <c r="E175" s="138" t="s">
        <v>4380</v>
      </c>
      <c r="F175" s="139" t="s">
        <v>4381</v>
      </c>
      <c r="G175" s="140" t="s">
        <v>204</v>
      </c>
      <c r="H175" s="141">
        <v>2551.75</v>
      </c>
      <c r="I175" s="142"/>
      <c r="J175" s="143">
        <f>ROUND(I175*H175,2)</f>
        <v>0</v>
      </c>
      <c r="K175" s="144"/>
      <c r="L175" s="32"/>
      <c r="M175" s="145" t="s">
        <v>1</v>
      </c>
      <c r="N175" s="146" t="s">
        <v>39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205</v>
      </c>
      <c r="AT175" s="149" t="s">
        <v>201</v>
      </c>
      <c r="AU175" s="149" t="s">
        <v>86</v>
      </c>
      <c r="AY175" s="17" t="s">
        <v>199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86</v>
      </c>
      <c r="BK175" s="150">
        <f>ROUND(I175*H175,2)</f>
        <v>0</v>
      </c>
      <c r="BL175" s="17" t="s">
        <v>205</v>
      </c>
      <c r="BM175" s="149" t="s">
        <v>4382</v>
      </c>
    </row>
    <row r="176" spans="2:65" s="12" customFormat="1" ht="12">
      <c r="B176" s="151"/>
      <c r="D176" s="152" t="s">
        <v>207</v>
      </c>
      <c r="E176" s="153" t="s">
        <v>1</v>
      </c>
      <c r="F176" s="154" t="s">
        <v>4383</v>
      </c>
      <c r="H176" s="155">
        <v>3716</v>
      </c>
      <c r="I176" s="156"/>
      <c r="L176" s="151"/>
      <c r="M176" s="157"/>
      <c r="T176" s="158"/>
      <c r="AT176" s="153" t="s">
        <v>207</v>
      </c>
      <c r="AU176" s="153" t="s">
        <v>86</v>
      </c>
      <c r="AV176" s="12" t="s">
        <v>86</v>
      </c>
      <c r="AW176" s="12" t="s">
        <v>30</v>
      </c>
      <c r="AX176" s="12" t="s">
        <v>73</v>
      </c>
      <c r="AY176" s="153" t="s">
        <v>199</v>
      </c>
    </row>
    <row r="177" spans="2:65" s="14" customFormat="1" ht="12">
      <c r="B177" s="166"/>
      <c r="D177" s="152" t="s">
        <v>207</v>
      </c>
      <c r="E177" s="167" t="s">
        <v>1</v>
      </c>
      <c r="F177" s="168" t="s">
        <v>4384</v>
      </c>
      <c r="H177" s="169">
        <v>3716</v>
      </c>
      <c r="I177" s="170"/>
      <c r="L177" s="166"/>
      <c r="M177" s="171"/>
      <c r="T177" s="172"/>
      <c r="AT177" s="167" t="s">
        <v>207</v>
      </c>
      <c r="AU177" s="167" t="s">
        <v>86</v>
      </c>
      <c r="AV177" s="14" t="s">
        <v>223</v>
      </c>
      <c r="AW177" s="14" t="s">
        <v>30</v>
      </c>
      <c r="AX177" s="14" t="s">
        <v>73</v>
      </c>
      <c r="AY177" s="167" t="s">
        <v>199</v>
      </c>
    </row>
    <row r="178" spans="2:65" s="12" customFormat="1" ht="12">
      <c r="B178" s="151"/>
      <c r="D178" s="152" t="s">
        <v>207</v>
      </c>
      <c r="E178" s="153" t="s">
        <v>1</v>
      </c>
      <c r="F178" s="154" t="s">
        <v>4385</v>
      </c>
      <c r="H178" s="155">
        <v>-640.22</v>
      </c>
      <c r="I178" s="156"/>
      <c r="L178" s="151"/>
      <c r="M178" s="157"/>
      <c r="T178" s="158"/>
      <c r="AT178" s="153" t="s">
        <v>207</v>
      </c>
      <c r="AU178" s="153" t="s">
        <v>86</v>
      </c>
      <c r="AV178" s="12" t="s">
        <v>86</v>
      </c>
      <c r="AW178" s="12" t="s">
        <v>30</v>
      </c>
      <c r="AX178" s="12" t="s">
        <v>73</v>
      </c>
      <c r="AY178" s="153" t="s">
        <v>199</v>
      </c>
    </row>
    <row r="179" spans="2:65" s="12" customFormat="1" ht="12">
      <c r="B179" s="151"/>
      <c r="D179" s="152" t="s">
        <v>207</v>
      </c>
      <c r="E179" s="153" t="s">
        <v>1</v>
      </c>
      <c r="F179" s="154" t="s">
        <v>4386</v>
      </c>
      <c r="H179" s="155">
        <v>-8.35</v>
      </c>
      <c r="I179" s="156"/>
      <c r="L179" s="151"/>
      <c r="M179" s="157"/>
      <c r="T179" s="158"/>
      <c r="AT179" s="153" t="s">
        <v>207</v>
      </c>
      <c r="AU179" s="153" t="s">
        <v>86</v>
      </c>
      <c r="AV179" s="12" t="s">
        <v>86</v>
      </c>
      <c r="AW179" s="12" t="s">
        <v>30</v>
      </c>
      <c r="AX179" s="12" t="s">
        <v>73</v>
      </c>
      <c r="AY179" s="153" t="s">
        <v>199</v>
      </c>
    </row>
    <row r="180" spans="2:65" s="14" customFormat="1" ht="12">
      <c r="B180" s="166"/>
      <c r="D180" s="152" t="s">
        <v>207</v>
      </c>
      <c r="E180" s="167" t="s">
        <v>1</v>
      </c>
      <c r="F180" s="168" t="s">
        <v>2149</v>
      </c>
      <c r="H180" s="169">
        <v>-648.57000000000005</v>
      </c>
      <c r="I180" s="170"/>
      <c r="L180" s="166"/>
      <c r="M180" s="171"/>
      <c r="T180" s="172"/>
      <c r="AT180" s="167" t="s">
        <v>207</v>
      </c>
      <c r="AU180" s="167" t="s">
        <v>86</v>
      </c>
      <c r="AV180" s="14" t="s">
        <v>223</v>
      </c>
      <c r="AW180" s="14" t="s">
        <v>30</v>
      </c>
      <c r="AX180" s="14" t="s">
        <v>73</v>
      </c>
      <c r="AY180" s="167" t="s">
        <v>199</v>
      </c>
    </row>
    <row r="181" spans="2:65" s="12" customFormat="1" ht="12">
      <c r="B181" s="151"/>
      <c r="D181" s="152" t="s">
        <v>207</v>
      </c>
      <c r="E181" s="153" t="s">
        <v>1</v>
      </c>
      <c r="F181" s="154" t="s">
        <v>4387</v>
      </c>
      <c r="H181" s="155">
        <v>-185.64</v>
      </c>
      <c r="I181" s="156"/>
      <c r="L181" s="151"/>
      <c r="M181" s="157"/>
      <c r="T181" s="158"/>
      <c r="AT181" s="153" t="s">
        <v>207</v>
      </c>
      <c r="AU181" s="153" t="s">
        <v>86</v>
      </c>
      <c r="AV181" s="12" t="s">
        <v>86</v>
      </c>
      <c r="AW181" s="12" t="s">
        <v>30</v>
      </c>
      <c r="AX181" s="12" t="s">
        <v>73</v>
      </c>
      <c r="AY181" s="153" t="s">
        <v>199</v>
      </c>
    </row>
    <row r="182" spans="2:65" s="12" customFormat="1" ht="12">
      <c r="B182" s="151"/>
      <c r="D182" s="152" t="s">
        <v>207</v>
      </c>
      <c r="E182" s="153" t="s">
        <v>1</v>
      </c>
      <c r="F182" s="154" t="s">
        <v>4388</v>
      </c>
      <c r="H182" s="155">
        <v>-51.68</v>
      </c>
      <c r="I182" s="156"/>
      <c r="L182" s="151"/>
      <c r="M182" s="157"/>
      <c r="T182" s="158"/>
      <c r="AT182" s="153" t="s">
        <v>207</v>
      </c>
      <c r="AU182" s="153" t="s">
        <v>86</v>
      </c>
      <c r="AV182" s="12" t="s">
        <v>86</v>
      </c>
      <c r="AW182" s="12" t="s">
        <v>30</v>
      </c>
      <c r="AX182" s="12" t="s">
        <v>73</v>
      </c>
      <c r="AY182" s="153" t="s">
        <v>199</v>
      </c>
    </row>
    <row r="183" spans="2:65" s="12" customFormat="1" ht="12">
      <c r="B183" s="151"/>
      <c r="D183" s="152" t="s">
        <v>207</v>
      </c>
      <c r="E183" s="153" t="s">
        <v>1</v>
      </c>
      <c r="F183" s="154" t="s">
        <v>4389</v>
      </c>
      <c r="H183" s="155">
        <v>-38.340000000000003</v>
      </c>
      <c r="I183" s="156"/>
      <c r="L183" s="151"/>
      <c r="M183" s="157"/>
      <c r="T183" s="158"/>
      <c r="AT183" s="153" t="s">
        <v>207</v>
      </c>
      <c r="AU183" s="153" t="s">
        <v>86</v>
      </c>
      <c r="AV183" s="12" t="s">
        <v>86</v>
      </c>
      <c r="AW183" s="12" t="s">
        <v>30</v>
      </c>
      <c r="AX183" s="12" t="s">
        <v>73</v>
      </c>
      <c r="AY183" s="153" t="s">
        <v>199</v>
      </c>
    </row>
    <row r="184" spans="2:65" s="12" customFormat="1" ht="12">
      <c r="B184" s="151"/>
      <c r="D184" s="152" t="s">
        <v>207</v>
      </c>
      <c r="E184" s="153" t="s">
        <v>1</v>
      </c>
      <c r="F184" s="154" t="s">
        <v>4390</v>
      </c>
      <c r="H184" s="155">
        <v>-110</v>
      </c>
      <c r="I184" s="156"/>
      <c r="L184" s="151"/>
      <c r="M184" s="157"/>
      <c r="T184" s="158"/>
      <c r="AT184" s="153" t="s">
        <v>207</v>
      </c>
      <c r="AU184" s="153" t="s">
        <v>86</v>
      </c>
      <c r="AV184" s="12" t="s">
        <v>86</v>
      </c>
      <c r="AW184" s="12" t="s">
        <v>30</v>
      </c>
      <c r="AX184" s="12" t="s">
        <v>73</v>
      </c>
      <c r="AY184" s="153" t="s">
        <v>199</v>
      </c>
    </row>
    <row r="185" spans="2:65" s="12" customFormat="1" ht="12">
      <c r="B185" s="151"/>
      <c r="D185" s="152" t="s">
        <v>207</v>
      </c>
      <c r="E185" s="153" t="s">
        <v>1</v>
      </c>
      <c r="F185" s="154" t="s">
        <v>4391</v>
      </c>
      <c r="H185" s="155">
        <v>-20.9</v>
      </c>
      <c r="I185" s="156"/>
      <c r="L185" s="151"/>
      <c r="M185" s="157"/>
      <c r="T185" s="158"/>
      <c r="AT185" s="153" t="s">
        <v>207</v>
      </c>
      <c r="AU185" s="153" t="s">
        <v>86</v>
      </c>
      <c r="AV185" s="12" t="s">
        <v>86</v>
      </c>
      <c r="AW185" s="12" t="s">
        <v>30</v>
      </c>
      <c r="AX185" s="12" t="s">
        <v>73</v>
      </c>
      <c r="AY185" s="153" t="s">
        <v>199</v>
      </c>
    </row>
    <row r="186" spans="2:65" s="14" customFormat="1" ht="12">
      <c r="B186" s="166"/>
      <c r="D186" s="152" t="s">
        <v>207</v>
      </c>
      <c r="E186" s="167" t="s">
        <v>1</v>
      </c>
      <c r="F186" s="168" t="s">
        <v>4392</v>
      </c>
      <c r="H186" s="169">
        <v>-406.55999999999995</v>
      </c>
      <c r="I186" s="170"/>
      <c r="L186" s="166"/>
      <c r="M186" s="171"/>
      <c r="T186" s="172"/>
      <c r="AT186" s="167" t="s">
        <v>207</v>
      </c>
      <c r="AU186" s="167" t="s">
        <v>86</v>
      </c>
      <c r="AV186" s="14" t="s">
        <v>223</v>
      </c>
      <c r="AW186" s="14" t="s">
        <v>30</v>
      </c>
      <c r="AX186" s="14" t="s">
        <v>73</v>
      </c>
      <c r="AY186" s="167" t="s">
        <v>199</v>
      </c>
    </row>
    <row r="187" spans="2:65" s="12" customFormat="1" ht="12">
      <c r="B187" s="151"/>
      <c r="D187" s="152" t="s">
        <v>207</v>
      </c>
      <c r="E187" s="153" t="s">
        <v>1</v>
      </c>
      <c r="F187" s="154" t="s">
        <v>4393</v>
      </c>
      <c r="H187" s="155">
        <v>-109.12</v>
      </c>
      <c r="I187" s="156"/>
      <c r="L187" s="151"/>
      <c r="M187" s="157"/>
      <c r="T187" s="158"/>
      <c r="AT187" s="153" t="s">
        <v>207</v>
      </c>
      <c r="AU187" s="153" t="s">
        <v>86</v>
      </c>
      <c r="AV187" s="12" t="s">
        <v>86</v>
      </c>
      <c r="AW187" s="12" t="s">
        <v>30</v>
      </c>
      <c r="AX187" s="12" t="s">
        <v>73</v>
      </c>
      <c r="AY187" s="153" t="s">
        <v>199</v>
      </c>
    </row>
    <row r="188" spans="2:65" s="14" customFormat="1" ht="12">
      <c r="B188" s="166"/>
      <c r="D188" s="152" t="s">
        <v>207</v>
      </c>
      <c r="E188" s="167" t="s">
        <v>1</v>
      </c>
      <c r="F188" s="168" t="s">
        <v>4394</v>
      </c>
      <c r="H188" s="169">
        <v>-109.12</v>
      </c>
      <c r="I188" s="170"/>
      <c r="L188" s="166"/>
      <c r="M188" s="171"/>
      <c r="T188" s="172"/>
      <c r="AT188" s="167" t="s">
        <v>207</v>
      </c>
      <c r="AU188" s="167" t="s">
        <v>86</v>
      </c>
      <c r="AV188" s="14" t="s">
        <v>223</v>
      </c>
      <c r="AW188" s="14" t="s">
        <v>30</v>
      </c>
      <c r="AX188" s="14" t="s">
        <v>73</v>
      </c>
      <c r="AY188" s="167" t="s">
        <v>199</v>
      </c>
    </row>
    <row r="189" spans="2:65" s="13" customFormat="1" ht="12">
      <c r="B189" s="159"/>
      <c r="D189" s="152" t="s">
        <v>207</v>
      </c>
      <c r="E189" s="160" t="s">
        <v>1</v>
      </c>
      <c r="F189" s="161" t="s">
        <v>209</v>
      </c>
      <c r="H189" s="162">
        <v>2551.75</v>
      </c>
      <c r="I189" s="163"/>
      <c r="L189" s="159"/>
      <c r="M189" s="164"/>
      <c r="T189" s="165"/>
      <c r="AT189" s="160" t="s">
        <v>207</v>
      </c>
      <c r="AU189" s="160" t="s">
        <v>86</v>
      </c>
      <c r="AV189" s="13" t="s">
        <v>205</v>
      </c>
      <c r="AW189" s="13" t="s">
        <v>30</v>
      </c>
      <c r="AX189" s="13" t="s">
        <v>80</v>
      </c>
      <c r="AY189" s="160" t="s">
        <v>199</v>
      </c>
    </row>
    <row r="190" spans="2:65" s="1" customFormat="1" ht="16.5" customHeight="1">
      <c r="B190" s="32"/>
      <c r="C190" s="173" t="s">
        <v>255</v>
      </c>
      <c r="D190" s="173" t="s">
        <v>288</v>
      </c>
      <c r="E190" s="174" t="s">
        <v>4395</v>
      </c>
      <c r="F190" s="175" t="s">
        <v>4396</v>
      </c>
      <c r="G190" s="176" t="s">
        <v>213</v>
      </c>
      <c r="H190" s="177">
        <v>112.434</v>
      </c>
      <c r="I190" s="178"/>
      <c r="J190" s="179">
        <f>ROUND(I190*H190,2)</f>
        <v>0</v>
      </c>
      <c r="K190" s="180"/>
      <c r="L190" s="181"/>
      <c r="M190" s="182" t="s">
        <v>1</v>
      </c>
      <c r="N190" s="183" t="s">
        <v>39</v>
      </c>
      <c r="P190" s="147">
        <f>O190*H190</f>
        <v>0</v>
      </c>
      <c r="Q190" s="147">
        <v>0.21</v>
      </c>
      <c r="R190" s="147">
        <f>Q190*H190</f>
        <v>23.611139999999999</v>
      </c>
      <c r="S190" s="147">
        <v>0</v>
      </c>
      <c r="T190" s="148">
        <f>S190*H190</f>
        <v>0</v>
      </c>
      <c r="AR190" s="149" t="s">
        <v>250</v>
      </c>
      <c r="AT190" s="149" t="s">
        <v>288</v>
      </c>
      <c r="AU190" s="149" t="s">
        <v>86</v>
      </c>
      <c r="AY190" s="17" t="s">
        <v>199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86</v>
      </c>
      <c r="BK190" s="150">
        <f>ROUND(I190*H190,2)</f>
        <v>0</v>
      </c>
      <c r="BL190" s="17" t="s">
        <v>205</v>
      </c>
      <c r="BM190" s="149" t="s">
        <v>4397</v>
      </c>
    </row>
    <row r="191" spans="2:65" s="12" customFormat="1" ht="12">
      <c r="B191" s="151"/>
      <c r="D191" s="152" t="s">
        <v>207</v>
      </c>
      <c r="E191" s="153" t="s">
        <v>1</v>
      </c>
      <c r="F191" s="154" t="s">
        <v>4398</v>
      </c>
      <c r="H191" s="155">
        <v>112.434</v>
      </c>
      <c r="I191" s="156"/>
      <c r="L191" s="151"/>
      <c r="M191" s="157"/>
      <c r="T191" s="158"/>
      <c r="AT191" s="153" t="s">
        <v>207</v>
      </c>
      <c r="AU191" s="153" t="s">
        <v>86</v>
      </c>
      <c r="AV191" s="12" t="s">
        <v>86</v>
      </c>
      <c r="AW191" s="12" t="s">
        <v>30</v>
      </c>
      <c r="AX191" s="12" t="s">
        <v>73</v>
      </c>
      <c r="AY191" s="153" t="s">
        <v>199</v>
      </c>
    </row>
    <row r="192" spans="2:65" s="13" customFormat="1" ht="12">
      <c r="B192" s="159"/>
      <c r="D192" s="152" t="s">
        <v>207</v>
      </c>
      <c r="E192" s="160" t="s">
        <v>1</v>
      </c>
      <c r="F192" s="161" t="s">
        <v>4399</v>
      </c>
      <c r="H192" s="162">
        <v>112.434</v>
      </c>
      <c r="I192" s="163"/>
      <c r="L192" s="159"/>
      <c r="M192" s="164"/>
      <c r="T192" s="165"/>
      <c r="AT192" s="160" t="s">
        <v>207</v>
      </c>
      <c r="AU192" s="160" t="s">
        <v>86</v>
      </c>
      <c r="AV192" s="13" t="s">
        <v>205</v>
      </c>
      <c r="AW192" s="13" t="s">
        <v>30</v>
      </c>
      <c r="AX192" s="13" t="s">
        <v>80</v>
      </c>
      <c r="AY192" s="160" t="s">
        <v>199</v>
      </c>
    </row>
    <row r="193" spans="2:65" s="1" customFormat="1" ht="24.25" customHeight="1">
      <c r="B193" s="32"/>
      <c r="C193" s="137" t="s">
        <v>261</v>
      </c>
      <c r="D193" s="137" t="s">
        <v>201</v>
      </c>
      <c r="E193" s="138" t="s">
        <v>4400</v>
      </c>
      <c r="F193" s="139" t="s">
        <v>4401</v>
      </c>
      <c r="G193" s="140" t="s">
        <v>204</v>
      </c>
      <c r="H193" s="141">
        <v>2551.75</v>
      </c>
      <c r="I193" s="142"/>
      <c r="J193" s="143">
        <f>ROUND(I193*H193,2)</f>
        <v>0</v>
      </c>
      <c r="K193" s="144"/>
      <c r="L193" s="32"/>
      <c r="M193" s="145" t="s">
        <v>1</v>
      </c>
      <c r="N193" s="146" t="s">
        <v>39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205</v>
      </c>
      <c r="AT193" s="149" t="s">
        <v>201</v>
      </c>
      <c r="AU193" s="149" t="s">
        <v>86</v>
      </c>
      <c r="AY193" s="17" t="s">
        <v>199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86</v>
      </c>
      <c r="BK193" s="150">
        <f>ROUND(I193*H193,2)</f>
        <v>0</v>
      </c>
      <c r="BL193" s="17" t="s">
        <v>205</v>
      </c>
      <c r="BM193" s="149" t="s">
        <v>4402</v>
      </c>
    </row>
    <row r="194" spans="2:65" s="12" customFormat="1" ht="12">
      <c r="B194" s="151"/>
      <c r="D194" s="152" t="s">
        <v>207</v>
      </c>
      <c r="E194" s="153" t="s">
        <v>1</v>
      </c>
      <c r="F194" s="154" t="s">
        <v>4383</v>
      </c>
      <c r="H194" s="155">
        <v>3716</v>
      </c>
      <c r="I194" s="156"/>
      <c r="L194" s="151"/>
      <c r="M194" s="157"/>
      <c r="T194" s="158"/>
      <c r="AT194" s="153" t="s">
        <v>207</v>
      </c>
      <c r="AU194" s="153" t="s">
        <v>86</v>
      </c>
      <c r="AV194" s="12" t="s">
        <v>86</v>
      </c>
      <c r="AW194" s="12" t="s">
        <v>30</v>
      </c>
      <c r="AX194" s="12" t="s">
        <v>73</v>
      </c>
      <c r="AY194" s="153" t="s">
        <v>199</v>
      </c>
    </row>
    <row r="195" spans="2:65" s="14" customFormat="1" ht="12">
      <c r="B195" s="166"/>
      <c r="D195" s="152" t="s">
        <v>207</v>
      </c>
      <c r="E195" s="167" t="s">
        <v>1</v>
      </c>
      <c r="F195" s="168" t="s">
        <v>4384</v>
      </c>
      <c r="H195" s="169">
        <v>3716</v>
      </c>
      <c r="I195" s="170"/>
      <c r="L195" s="166"/>
      <c r="M195" s="171"/>
      <c r="T195" s="172"/>
      <c r="AT195" s="167" t="s">
        <v>207</v>
      </c>
      <c r="AU195" s="167" t="s">
        <v>86</v>
      </c>
      <c r="AV195" s="14" t="s">
        <v>223</v>
      </c>
      <c r="AW195" s="14" t="s">
        <v>30</v>
      </c>
      <c r="AX195" s="14" t="s">
        <v>73</v>
      </c>
      <c r="AY195" s="167" t="s">
        <v>199</v>
      </c>
    </row>
    <row r="196" spans="2:65" s="12" customFormat="1" ht="12">
      <c r="B196" s="151"/>
      <c r="D196" s="152" t="s">
        <v>207</v>
      </c>
      <c r="E196" s="153" t="s">
        <v>1</v>
      </c>
      <c r="F196" s="154" t="s">
        <v>4385</v>
      </c>
      <c r="H196" s="155">
        <v>-640.22</v>
      </c>
      <c r="I196" s="156"/>
      <c r="L196" s="151"/>
      <c r="M196" s="157"/>
      <c r="T196" s="158"/>
      <c r="AT196" s="153" t="s">
        <v>207</v>
      </c>
      <c r="AU196" s="153" t="s">
        <v>86</v>
      </c>
      <c r="AV196" s="12" t="s">
        <v>86</v>
      </c>
      <c r="AW196" s="12" t="s">
        <v>30</v>
      </c>
      <c r="AX196" s="12" t="s">
        <v>73</v>
      </c>
      <c r="AY196" s="153" t="s">
        <v>199</v>
      </c>
    </row>
    <row r="197" spans="2:65" s="12" customFormat="1" ht="12">
      <c r="B197" s="151"/>
      <c r="D197" s="152" t="s">
        <v>207</v>
      </c>
      <c r="E197" s="153" t="s">
        <v>1</v>
      </c>
      <c r="F197" s="154" t="s">
        <v>4386</v>
      </c>
      <c r="H197" s="155">
        <v>-8.35</v>
      </c>
      <c r="I197" s="156"/>
      <c r="L197" s="151"/>
      <c r="M197" s="157"/>
      <c r="T197" s="158"/>
      <c r="AT197" s="153" t="s">
        <v>207</v>
      </c>
      <c r="AU197" s="153" t="s">
        <v>86</v>
      </c>
      <c r="AV197" s="12" t="s">
        <v>86</v>
      </c>
      <c r="AW197" s="12" t="s">
        <v>30</v>
      </c>
      <c r="AX197" s="12" t="s">
        <v>73</v>
      </c>
      <c r="AY197" s="153" t="s">
        <v>199</v>
      </c>
    </row>
    <row r="198" spans="2:65" s="14" customFormat="1" ht="12">
      <c r="B198" s="166"/>
      <c r="D198" s="152" t="s">
        <v>207</v>
      </c>
      <c r="E198" s="167" t="s">
        <v>1</v>
      </c>
      <c r="F198" s="168" t="s">
        <v>2973</v>
      </c>
      <c r="H198" s="169">
        <v>-648.57000000000005</v>
      </c>
      <c r="I198" s="170"/>
      <c r="L198" s="166"/>
      <c r="M198" s="171"/>
      <c r="T198" s="172"/>
      <c r="AT198" s="167" t="s">
        <v>207</v>
      </c>
      <c r="AU198" s="167" t="s">
        <v>86</v>
      </c>
      <c r="AV198" s="14" t="s">
        <v>223</v>
      </c>
      <c r="AW198" s="14" t="s">
        <v>30</v>
      </c>
      <c r="AX198" s="14" t="s">
        <v>73</v>
      </c>
      <c r="AY198" s="167" t="s">
        <v>199</v>
      </c>
    </row>
    <row r="199" spans="2:65" s="12" customFormat="1" ht="12">
      <c r="B199" s="151"/>
      <c r="D199" s="152" t="s">
        <v>207</v>
      </c>
      <c r="E199" s="153" t="s">
        <v>1</v>
      </c>
      <c r="F199" s="154" t="s">
        <v>4387</v>
      </c>
      <c r="H199" s="155">
        <v>-185.64</v>
      </c>
      <c r="I199" s="156"/>
      <c r="L199" s="151"/>
      <c r="M199" s="157"/>
      <c r="T199" s="158"/>
      <c r="AT199" s="153" t="s">
        <v>207</v>
      </c>
      <c r="AU199" s="153" t="s">
        <v>86</v>
      </c>
      <c r="AV199" s="12" t="s">
        <v>86</v>
      </c>
      <c r="AW199" s="12" t="s">
        <v>30</v>
      </c>
      <c r="AX199" s="12" t="s">
        <v>73</v>
      </c>
      <c r="AY199" s="153" t="s">
        <v>199</v>
      </c>
    </row>
    <row r="200" spans="2:65" s="12" customFormat="1" ht="12">
      <c r="B200" s="151"/>
      <c r="D200" s="152" t="s">
        <v>207</v>
      </c>
      <c r="E200" s="153" t="s">
        <v>1</v>
      </c>
      <c r="F200" s="154" t="s">
        <v>4388</v>
      </c>
      <c r="H200" s="155">
        <v>-51.68</v>
      </c>
      <c r="I200" s="156"/>
      <c r="L200" s="151"/>
      <c r="M200" s="157"/>
      <c r="T200" s="158"/>
      <c r="AT200" s="153" t="s">
        <v>207</v>
      </c>
      <c r="AU200" s="153" t="s">
        <v>86</v>
      </c>
      <c r="AV200" s="12" t="s">
        <v>86</v>
      </c>
      <c r="AW200" s="12" t="s">
        <v>30</v>
      </c>
      <c r="AX200" s="12" t="s">
        <v>73</v>
      </c>
      <c r="AY200" s="153" t="s">
        <v>199</v>
      </c>
    </row>
    <row r="201" spans="2:65" s="12" customFormat="1" ht="12">
      <c r="B201" s="151"/>
      <c r="D201" s="152" t="s">
        <v>207</v>
      </c>
      <c r="E201" s="153" t="s">
        <v>1</v>
      </c>
      <c r="F201" s="154" t="s">
        <v>4389</v>
      </c>
      <c r="H201" s="155">
        <v>-38.340000000000003</v>
      </c>
      <c r="I201" s="156"/>
      <c r="L201" s="151"/>
      <c r="M201" s="157"/>
      <c r="T201" s="158"/>
      <c r="AT201" s="153" t="s">
        <v>207</v>
      </c>
      <c r="AU201" s="153" t="s">
        <v>86</v>
      </c>
      <c r="AV201" s="12" t="s">
        <v>86</v>
      </c>
      <c r="AW201" s="12" t="s">
        <v>30</v>
      </c>
      <c r="AX201" s="12" t="s">
        <v>73</v>
      </c>
      <c r="AY201" s="153" t="s">
        <v>199</v>
      </c>
    </row>
    <row r="202" spans="2:65" s="12" customFormat="1" ht="12">
      <c r="B202" s="151"/>
      <c r="D202" s="152" t="s">
        <v>207</v>
      </c>
      <c r="E202" s="153" t="s">
        <v>1</v>
      </c>
      <c r="F202" s="154" t="s">
        <v>4390</v>
      </c>
      <c r="H202" s="155">
        <v>-110</v>
      </c>
      <c r="I202" s="156"/>
      <c r="L202" s="151"/>
      <c r="M202" s="157"/>
      <c r="T202" s="158"/>
      <c r="AT202" s="153" t="s">
        <v>207</v>
      </c>
      <c r="AU202" s="153" t="s">
        <v>86</v>
      </c>
      <c r="AV202" s="12" t="s">
        <v>86</v>
      </c>
      <c r="AW202" s="12" t="s">
        <v>30</v>
      </c>
      <c r="AX202" s="12" t="s">
        <v>73</v>
      </c>
      <c r="AY202" s="153" t="s">
        <v>199</v>
      </c>
    </row>
    <row r="203" spans="2:65" s="12" customFormat="1" ht="12">
      <c r="B203" s="151"/>
      <c r="D203" s="152" t="s">
        <v>207</v>
      </c>
      <c r="E203" s="153" t="s">
        <v>1</v>
      </c>
      <c r="F203" s="154" t="s">
        <v>4391</v>
      </c>
      <c r="H203" s="155">
        <v>-20.9</v>
      </c>
      <c r="I203" s="156"/>
      <c r="L203" s="151"/>
      <c r="M203" s="157"/>
      <c r="T203" s="158"/>
      <c r="AT203" s="153" t="s">
        <v>207</v>
      </c>
      <c r="AU203" s="153" t="s">
        <v>86</v>
      </c>
      <c r="AV203" s="12" t="s">
        <v>86</v>
      </c>
      <c r="AW203" s="12" t="s">
        <v>30</v>
      </c>
      <c r="AX203" s="12" t="s">
        <v>73</v>
      </c>
      <c r="AY203" s="153" t="s">
        <v>199</v>
      </c>
    </row>
    <row r="204" spans="2:65" s="14" customFormat="1" ht="12">
      <c r="B204" s="166"/>
      <c r="D204" s="152" t="s">
        <v>207</v>
      </c>
      <c r="E204" s="167" t="s">
        <v>1</v>
      </c>
      <c r="F204" s="168" t="s">
        <v>4392</v>
      </c>
      <c r="H204" s="169">
        <v>-406.55999999999995</v>
      </c>
      <c r="I204" s="170"/>
      <c r="L204" s="166"/>
      <c r="M204" s="171"/>
      <c r="T204" s="172"/>
      <c r="AT204" s="167" t="s">
        <v>207</v>
      </c>
      <c r="AU204" s="167" t="s">
        <v>86</v>
      </c>
      <c r="AV204" s="14" t="s">
        <v>223</v>
      </c>
      <c r="AW204" s="14" t="s">
        <v>30</v>
      </c>
      <c r="AX204" s="14" t="s">
        <v>73</v>
      </c>
      <c r="AY204" s="167" t="s">
        <v>199</v>
      </c>
    </row>
    <row r="205" spans="2:65" s="12" customFormat="1" ht="12">
      <c r="B205" s="151"/>
      <c r="D205" s="152" t="s">
        <v>207</v>
      </c>
      <c r="E205" s="153" t="s">
        <v>1</v>
      </c>
      <c r="F205" s="154" t="s">
        <v>4393</v>
      </c>
      <c r="H205" s="155">
        <v>-109.12</v>
      </c>
      <c r="I205" s="156"/>
      <c r="L205" s="151"/>
      <c r="M205" s="157"/>
      <c r="T205" s="158"/>
      <c r="AT205" s="153" t="s">
        <v>207</v>
      </c>
      <c r="AU205" s="153" t="s">
        <v>86</v>
      </c>
      <c r="AV205" s="12" t="s">
        <v>86</v>
      </c>
      <c r="AW205" s="12" t="s">
        <v>30</v>
      </c>
      <c r="AX205" s="12" t="s">
        <v>73</v>
      </c>
      <c r="AY205" s="153" t="s">
        <v>199</v>
      </c>
    </row>
    <row r="206" spans="2:65" s="14" customFormat="1" ht="12">
      <c r="B206" s="166"/>
      <c r="D206" s="152" t="s">
        <v>207</v>
      </c>
      <c r="E206" s="167" t="s">
        <v>1</v>
      </c>
      <c r="F206" s="168" t="s">
        <v>4394</v>
      </c>
      <c r="H206" s="169">
        <v>-109.12</v>
      </c>
      <c r="I206" s="170"/>
      <c r="L206" s="166"/>
      <c r="M206" s="171"/>
      <c r="T206" s="172"/>
      <c r="AT206" s="167" t="s">
        <v>207</v>
      </c>
      <c r="AU206" s="167" t="s">
        <v>86</v>
      </c>
      <c r="AV206" s="14" t="s">
        <v>223</v>
      </c>
      <c r="AW206" s="14" t="s">
        <v>30</v>
      </c>
      <c r="AX206" s="14" t="s">
        <v>73</v>
      </c>
      <c r="AY206" s="167" t="s">
        <v>199</v>
      </c>
    </row>
    <row r="207" spans="2:65" s="13" customFormat="1" ht="12">
      <c r="B207" s="159"/>
      <c r="D207" s="152" t="s">
        <v>207</v>
      </c>
      <c r="E207" s="160" t="s">
        <v>1</v>
      </c>
      <c r="F207" s="161" t="s">
        <v>209</v>
      </c>
      <c r="H207" s="162">
        <v>2551.75</v>
      </c>
      <c r="I207" s="163"/>
      <c r="L207" s="159"/>
      <c r="M207" s="164"/>
      <c r="T207" s="165"/>
      <c r="AT207" s="160" t="s">
        <v>207</v>
      </c>
      <c r="AU207" s="160" t="s">
        <v>86</v>
      </c>
      <c r="AV207" s="13" t="s">
        <v>205</v>
      </c>
      <c r="AW207" s="13" t="s">
        <v>30</v>
      </c>
      <c r="AX207" s="13" t="s">
        <v>80</v>
      </c>
      <c r="AY207" s="160" t="s">
        <v>199</v>
      </c>
    </row>
    <row r="208" spans="2:65" s="1" customFormat="1" ht="16.5" customHeight="1">
      <c r="B208" s="32"/>
      <c r="C208" s="173" t="s">
        <v>269</v>
      </c>
      <c r="D208" s="173" t="s">
        <v>288</v>
      </c>
      <c r="E208" s="174" t="s">
        <v>4403</v>
      </c>
      <c r="F208" s="175" t="s">
        <v>4404</v>
      </c>
      <c r="G208" s="176" t="s">
        <v>4306</v>
      </c>
      <c r="H208" s="177">
        <v>52.783999999999999</v>
      </c>
      <c r="I208" s="178"/>
      <c r="J208" s="179">
        <f>ROUND(I208*H208,2)</f>
        <v>0</v>
      </c>
      <c r="K208" s="180"/>
      <c r="L208" s="181"/>
      <c r="M208" s="182" t="s">
        <v>1</v>
      </c>
      <c r="N208" s="183" t="s">
        <v>39</v>
      </c>
      <c r="P208" s="147">
        <f>O208*H208</f>
        <v>0</v>
      </c>
      <c r="Q208" s="147">
        <v>1E-3</v>
      </c>
      <c r="R208" s="147">
        <f>Q208*H208</f>
        <v>5.2783999999999998E-2</v>
      </c>
      <c r="S208" s="147">
        <v>0</v>
      </c>
      <c r="T208" s="148">
        <f>S208*H208</f>
        <v>0</v>
      </c>
      <c r="AR208" s="149" t="s">
        <v>250</v>
      </c>
      <c r="AT208" s="149" t="s">
        <v>288</v>
      </c>
      <c r="AU208" s="149" t="s">
        <v>86</v>
      </c>
      <c r="AY208" s="17" t="s">
        <v>199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86</v>
      </c>
      <c r="BK208" s="150">
        <f>ROUND(I208*H208,2)</f>
        <v>0</v>
      </c>
      <c r="BL208" s="17" t="s">
        <v>205</v>
      </c>
      <c r="BM208" s="149" t="s">
        <v>4405</v>
      </c>
    </row>
    <row r="209" spans="2:65" s="12" customFormat="1" ht="24">
      <c r="B209" s="151"/>
      <c r="D209" s="152" t="s">
        <v>207</v>
      </c>
      <c r="E209" s="153" t="s">
        <v>1</v>
      </c>
      <c r="F209" s="154" t="s">
        <v>4406</v>
      </c>
      <c r="H209" s="155">
        <v>52.783999999999999</v>
      </c>
      <c r="I209" s="156"/>
      <c r="L209" s="151"/>
      <c r="M209" s="157"/>
      <c r="T209" s="158"/>
      <c r="AT209" s="153" t="s">
        <v>207</v>
      </c>
      <c r="AU209" s="153" t="s">
        <v>86</v>
      </c>
      <c r="AV209" s="12" t="s">
        <v>86</v>
      </c>
      <c r="AW209" s="12" t="s">
        <v>30</v>
      </c>
      <c r="AX209" s="12" t="s">
        <v>80</v>
      </c>
      <c r="AY209" s="153" t="s">
        <v>199</v>
      </c>
    </row>
    <row r="210" spans="2:65" s="1" customFormat="1" ht="24.25" customHeight="1">
      <c r="B210" s="32"/>
      <c r="C210" s="137" t="s">
        <v>8</v>
      </c>
      <c r="D210" s="137" t="s">
        <v>201</v>
      </c>
      <c r="E210" s="138" t="s">
        <v>256</v>
      </c>
      <c r="F210" s="139" t="s">
        <v>257</v>
      </c>
      <c r="G210" s="140" t="s">
        <v>204</v>
      </c>
      <c r="H210" s="141">
        <v>3045.47</v>
      </c>
      <c r="I210" s="142"/>
      <c r="J210" s="143">
        <f>ROUND(I210*H210,2)</f>
        <v>0</v>
      </c>
      <c r="K210" s="144"/>
      <c r="L210" s="32"/>
      <c r="M210" s="145" t="s">
        <v>1</v>
      </c>
      <c r="N210" s="146" t="s">
        <v>39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205</v>
      </c>
      <c r="AT210" s="149" t="s">
        <v>201</v>
      </c>
      <c r="AU210" s="149" t="s">
        <v>86</v>
      </c>
      <c r="AY210" s="17" t="s">
        <v>199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86</v>
      </c>
      <c r="BK210" s="150">
        <f>ROUND(I210*H210,2)</f>
        <v>0</v>
      </c>
      <c r="BL210" s="17" t="s">
        <v>205</v>
      </c>
      <c r="BM210" s="149" t="s">
        <v>4407</v>
      </c>
    </row>
    <row r="211" spans="2:65" s="12" customFormat="1" ht="12">
      <c r="B211" s="151"/>
      <c r="D211" s="152" t="s">
        <v>207</v>
      </c>
      <c r="E211" s="153" t="s">
        <v>1</v>
      </c>
      <c r="F211" s="154" t="s">
        <v>4347</v>
      </c>
      <c r="H211" s="155">
        <v>216.84</v>
      </c>
      <c r="I211" s="156"/>
      <c r="L211" s="151"/>
      <c r="M211" s="157"/>
      <c r="T211" s="158"/>
      <c r="AT211" s="153" t="s">
        <v>207</v>
      </c>
      <c r="AU211" s="153" t="s">
        <v>86</v>
      </c>
      <c r="AV211" s="12" t="s">
        <v>86</v>
      </c>
      <c r="AW211" s="12" t="s">
        <v>30</v>
      </c>
      <c r="AX211" s="12" t="s">
        <v>73</v>
      </c>
      <c r="AY211" s="153" t="s">
        <v>199</v>
      </c>
    </row>
    <row r="212" spans="2:65" s="12" customFormat="1" ht="12">
      <c r="B212" s="151"/>
      <c r="D212" s="152" t="s">
        <v>207</v>
      </c>
      <c r="E212" s="153" t="s">
        <v>1</v>
      </c>
      <c r="F212" s="154" t="s">
        <v>4348</v>
      </c>
      <c r="H212" s="155">
        <v>62.4</v>
      </c>
      <c r="I212" s="156"/>
      <c r="L212" s="151"/>
      <c r="M212" s="157"/>
      <c r="T212" s="158"/>
      <c r="AT212" s="153" t="s">
        <v>207</v>
      </c>
      <c r="AU212" s="153" t="s">
        <v>86</v>
      </c>
      <c r="AV212" s="12" t="s">
        <v>86</v>
      </c>
      <c r="AW212" s="12" t="s">
        <v>30</v>
      </c>
      <c r="AX212" s="12" t="s">
        <v>73</v>
      </c>
      <c r="AY212" s="153" t="s">
        <v>199</v>
      </c>
    </row>
    <row r="213" spans="2:65" s="12" customFormat="1" ht="12">
      <c r="B213" s="151"/>
      <c r="D213" s="152" t="s">
        <v>207</v>
      </c>
      <c r="E213" s="153" t="s">
        <v>1</v>
      </c>
      <c r="F213" s="154" t="s">
        <v>4349</v>
      </c>
      <c r="H213" s="155">
        <v>52.54</v>
      </c>
      <c r="I213" s="156"/>
      <c r="L213" s="151"/>
      <c r="M213" s="157"/>
      <c r="T213" s="158"/>
      <c r="AT213" s="153" t="s">
        <v>207</v>
      </c>
      <c r="AU213" s="153" t="s">
        <v>86</v>
      </c>
      <c r="AV213" s="12" t="s">
        <v>86</v>
      </c>
      <c r="AW213" s="12" t="s">
        <v>30</v>
      </c>
      <c r="AX213" s="12" t="s">
        <v>73</v>
      </c>
      <c r="AY213" s="153" t="s">
        <v>199</v>
      </c>
    </row>
    <row r="214" spans="2:65" s="14" customFormat="1" ht="12">
      <c r="B214" s="166"/>
      <c r="D214" s="152" t="s">
        <v>207</v>
      </c>
      <c r="E214" s="167" t="s">
        <v>1</v>
      </c>
      <c r="F214" s="168" t="s">
        <v>4350</v>
      </c>
      <c r="H214" s="169">
        <v>331.78000000000003</v>
      </c>
      <c r="I214" s="170"/>
      <c r="L214" s="166"/>
      <c r="M214" s="171"/>
      <c r="T214" s="172"/>
      <c r="AT214" s="167" t="s">
        <v>207</v>
      </c>
      <c r="AU214" s="167" t="s">
        <v>86</v>
      </c>
      <c r="AV214" s="14" t="s">
        <v>223</v>
      </c>
      <c r="AW214" s="14" t="s">
        <v>30</v>
      </c>
      <c r="AX214" s="14" t="s">
        <v>73</v>
      </c>
      <c r="AY214" s="167" t="s">
        <v>199</v>
      </c>
    </row>
    <row r="215" spans="2:65" s="12" customFormat="1" ht="12">
      <c r="B215" s="151"/>
      <c r="D215" s="152" t="s">
        <v>207</v>
      </c>
      <c r="E215" s="153" t="s">
        <v>1</v>
      </c>
      <c r="F215" s="154" t="s">
        <v>4351</v>
      </c>
      <c r="H215" s="155">
        <v>121</v>
      </c>
      <c r="I215" s="156"/>
      <c r="L215" s="151"/>
      <c r="M215" s="157"/>
      <c r="T215" s="158"/>
      <c r="AT215" s="153" t="s">
        <v>207</v>
      </c>
      <c r="AU215" s="153" t="s">
        <v>86</v>
      </c>
      <c r="AV215" s="12" t="s">
        <v>86</v>
      </c>
      <c r="AW215" s="12" t="s">
        <v>30</v>
      </c>
      <c r="AX215" s="12" t="s">
        <v>73</v>
      </c>
      <c r="AY215" s="153" t="s">
        <v>199</v>
      </c>
    </row>
    <row r="216" spans="2:65" s="12" customFormat="1" ht="12">
      <c r="B216" s="151"/>
      <c r="D216" s="152" t="s">
        <v>207</v>
      </c>
      <c r="E216" s="153" t="s">
        <v>1</v>
      </c>
      <c r="F216" s="154" t="s">
        <v>4352</v>
      </c>
      <c r="H216" s="155">
        <v>20.9</v>
      </c>
      <c r="I216" s="156"/>
      <c r="L216" s="151"/>
      <c r="M216" s="157"/>
      <c r="T216" s="158"/>
      <c r="AT216" s="153" t="s">
        <v>207</v>
      </c>
      <c r="AU216" s="153" t="s">
        <v>86</v>
      </c>
      <c r="AV216" s="12" t="s">
        <v>86</v>
      </c>
      <c r="AW216" s="12" t="s">
        <v>30</v>
      </c>
      <c r="AX216" s="12" t="s">
        <v>73</v>
      </c>
      <c r="AY216" s="153" t="s">
        <v>199</v>
      </c>
    </row>
    <row r="217" spans="2:65" s="14" customFormat="1" ht="12">
      <c r="B217" s="166"/>
      <c r="D217" s="152" t="s">
        <v>207</v>
      </c>
      <c r="E217" s="167" t="s">
        <v>1</v>
      </c>
      <c r="F217" s="168" t="s">
        <v>4353</v>
      </c>
      <c r="H217" s="169">
        <v>141.9</v>
      </c>
      <c r="I217" s="170"/>
      <c r="L217" s="166"/>
      <c r="M217" s="171"/>
      <c r="T217" s="172"/>
      <c r="AT217" s="167" t="s">
        <v>207</v>
      </c>
      <c r="AU217" s="167" t="s">
        <v>86</v>
      </c>
      <c r="AV217" s="14" t="s">
        <v>223</v>
      </c>
      <c r="AW217" s="14" t="s">
        <v>30</v>
      </c>
      <c r="AX217" s="14" t="s">
        <v>73</v>
      </c>
      <c r="AY217" s="167" t="s">
        <v>199</v>
      </c>
    </row>
    <row r="218" spans="2:65" s="12" customFormat="1" ht="12">
      <c r="B218" s="151"/>
      <c r="D218" s="152" t="s">
        <v>207</v>
      </c>
      <c r="E218" s="153" t="s">
        <v>1</v>
      </c>
      <c r="F218" s="154" t="s">
        <v>4408</v>
      </c>
      <c r="H218" s="155">
        <v>2551.75</v>
      </c>
      <c r="I218" s="156"/>
      <c r="L218" s="151"/>
      <c r="M218" s="157"/>
      <c r="T218" s="158"/>
      <c r="AT218" s="153" t="s">
        <v>207</v>
      </c>
      <c r="AU218" s="153" t="s">
        <v>86</v>
      </c>
      <c r="AV218" s="12" t="s">
        <v>86</v>
      </c>
      <c r="AW218" s="12" t="s">
        <v>30</v>
      </c>
      <c r="AX218" s="12" t="s">
        <v>73</v>
      </c>
      <c r="AY218" s="153" t="s">
        <v>199</v>
      </c>
    </row>
    <row r="219" spans="2:65" s="14" customFormat="1" ht="12">
      <c r="B219" s="166"/>
      <c r="D219" s="152" t="s">
        <v>207</v>
      </c>
      <c r="E219" s="167" t="s">
        <v>1</v>
      </c>
      <c r="F219" s="168" t="s">
        <v>4409</v>
      </c>
      <c r="H219" s="169">
        <v>2551.75</v>
      </c>
      <c r="I219" s="170"/>
      <c r="L219" s="166"/>
      <c r="M219" s="171"/>
      <c r="T219" s="172"/>
      <c r="AT219" s="167" t="s">
        <v>207</v>
      </c>
      <c r="AU219" s="167" t="s">
        <v>86</v>
      </c>
      <c r="AV219" s="14" t="s">
        <v>223</v>
      </c>
      <c r="AW219" s="14" t="s">
        <v>30</v>
      </c>
      <c r="AX219" s="14" t="s">
        <v>73</v>
      </c>
      <c r="AY219" s="167" t="s">
        <v>199</v>
      </c>
    </row>
    <row r="220" spans="2:65" s="12" customFormat="1" ht="12">
      <c r="B220" s="151"/>
      <c r="D220" s="152" t="s">
        <v>207</v>
      </c>
      <c r="E220" s="153" t="s">
        <v>1</v>
      </c>
      <c r="F220" s="154" t="s">
        <v>4410</v>
      </c>
      <c r="H220" s="155">
        <v>20.04</v>
      </c>
      <c r="I220" s="156"/>
      <c r="L220" s="151"/>
      <c r="M220" s="157"/>
      <c r="T220" s="158"/>
      <c r="AT220" s="153" t="s">
        <v>207</v>
      </c>
      <c r="AU220" s="153" t="s">
        <v>86</v>
      </c>
      <c r="AV220" s="12" t="s">
        <v>86</v>
      </c>
      <c r="AW220" s="12" t="s">
        <v>30</v>
      </c>
      <c r="AX220" s="12" t="s">
        <v>73</v>
      </c>
      <c r="AY220" s="153" t="s">
        <v>199</v>
      </c>
    </row>
    <row r="221" spans="2:65" s="14" customFormat="1" ht="12">
      <c r="B221" s="166"/>
      <c r="D221" s="152" t="s">
        <v>207</v>
      </c>
      <c r="E221" s="167" t="s">
        <v>1</v>
      </c>
      <c r="F221" s="168" t="s">
        <v>4363</v>
      </c>
      <c r="H221" s="169">
        <v>20.04</v>
      </c>
      <c r="I221" s="170"/>
      <c r="L221" s="166"/>
      <c r="M221" s="171"/>
      <c r="T221" s="172"/>
      <c r="AT221" s="167" t="s">
        <v>207</v>
      </c>
      <c r="AU221" s="167" t="s">
        <v>86</v>
      </c>
      <c r="AV221" s="14" t="s">
        <v>223</v>
      </c>
      <c r="AW221" s="14" t="s">
        <v>30</v>
      </c>
      <c r="AX221" s="14" t="s">
        <v>73</v>
      </c>
      <c r="AY221" s="167" t="s">
        <v>199</v>
      </c>
    </row>
    <row r="222" spans="2:65" s="13" customFormat="1" ht="12">
      <c r="B222" s="159"/>
      <c r="D222" s="152" t="s">
        <v>207</v>
      </c>
      <c r="E222" s="160" t="s">
        <v>1</v>
      </c>
      <c r="F222" s="161" t="s">
        <v>209</v>
      </c>
      <c r="H222" s="162">
        <v>3045.47</v>
      </c>
      <c r="I222" s="163"/>
      <c r="L222" s="159"/>
      <c r="M222" s="164"/>
      <c r="T222" s="165"/>
      <c r="AT222" s="160" t="s">
        <v>207</v>
      </c>
      <c r="AU222" s="160" t="s">
        <v>86</v>
      </c>
      <c r="AV222" s="13" t="s">
        <v>205</v>
      </c>
      <c r="AW222" s="13" t="s">
        <v>30</v>
      </c>
      <c r="AX222" s="13" t="s">
        <v>80</v>
      </c>
      <c r="AY222" s="160" t="s">
        <v>199</v>
      </c>
    </row>
    <row r="223" spans="2:65" s="11" customFormat="1" ht="23" customHeight="1">
      <c r="B223" s="125"/>
      <c r="D223" s="126" t="s">
        <v>72</v>
      </c>
      <c r="E223" s="135" t="s">
        <v>86</v>
      </c>
      <c r="F223" s="135" t="s">
        <v>260</v>
      </c>
      <c r="I223" s="128"/>
      <c r="J223" s="136">
        <f>BK223</f>
        <v>0</v>
      </c>
      <c r="L223" s="125"/>
      <c r="M223" s="130"/>
      <c r="P223" s="131">
        <f>SUM(P224:P234)</f>
        <v>0</v>
      </c>
      <c r="R223" s="131">
        <f>SUM(R224:R234)</f>
        <v>0.2013894</v>
      </c>
      <c r="T223" s="132">
        <f>SUM(T224:T234)</f>
        <v>0</v>
      </c>
      <c r="AR223" s="126" t="s">
        <v>80</v>
      </c>
      <c r="AT223" s="133" t="s">
        <v>72</v>
      </c>
      <c r="AU223" s="133" t="s">
        <v>80</v>
      </c>
      <c r="AY223" s="126" t="s">
        <v>199</v>
      </c>
      <c r="BK223" s="134">
        <f>SUM(BK224:BK234)</f>
        <v>0</v>
      </c>
    </row>
    <row r="224" spans="2:65" s="1" customFormat="1" ht="24.25" customHeight="1">
      <c r="B224" s="32"/>
      <c r="C224" s="137" t="s">
        <v>287</v>
      </c>
      <c r="D224" s="137" t="s">
        <v>201</v>
      </c>
      <c r="E224" s="138" t="s">
        <v>280</v>
      </c>
      <c r="F224" s="139" t="s">
        <v>281</v>
      </c>
      <c r="G224" s="140" t="s">
        <v>204</v>
      </c>
      <c r="H224" s="141">
        <v>406.56</v>
      </c>
      <c r="I224" s="142"/>
      <c r="J224" s="143">
        <f>ROUND(I224*H224,2)</f>
        <v>0</v>
      </c>
      <c r="K224" s="144"/>
      <c r="L224" s="32"/>
      <c r="M224" s="145" t="s">
        <v>1</v>
      </c>
      <c r="N224" s="146" t="s">
        <v>39</v>
      </c>
      <c r="P224" s="147">
        <f>O224*H224</f>
        <v>0</v>
      </c>
      <c r="Q224" s="147">
        <v>1.3999999999999999E-4</v>
      </c>
      <c r="R224" s="147">
        <f>Q224*H224</f>
        <v>5.6918399999999994E-2</v>
      </c>
      <c r="S224" s="147">
        <v>0</v>
      </c>
      <c r="T224" s="148">
        <f>S224*H224</f>
        <v>0</v>
      </c>
      <c r="AR224" s="149" t="s">
        <v>205</v>
      </c>
      <c r="AT224" s="149" t="s">
        <v>201</v>
      </c>
      <c r="AU224" s="149" t="s">
        <v>86</v>
      </c>
      <c r="AY224" s="17" t="s">
        <v>199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86</v>
      </c>
      <c r="BK224" s="150">
        <f>ROUND(I224*H224,2)</f>
        <v>0</v>
      </c>
      <c r="BL224" s="17" t="s">
        <v>205</v>
      </c>
      <c r="BM224" s="149" t="s">
        <v>4411</v>
      </c>
    </row>
    <row r="225" spans="2:65" s="12" customFormat="1" ht="12">
      <c r="B225" s="151"/>
      <c r="D225" s="152" t="s">
        <v>207</v>
      </c>
      <c r="E225" s="153" t="s">
        <v>1</v>
      </c>
      <c r="F225" s="154" t="s">
        <v>4412</v>
      </c>
      <c r="H225" s="155">
        <v>185.64</v>
      </c>
      <c r="I225" s="156"/>
      <c r="L225" s="151"/>
      <c r="M225" s="157"/>
      <c r="T225" s="158"/>
      <c r="AT225" s="153" t="s">
        <v>207</v>
      </c>
      <c r="AU225" s="153" t="s">
        <v>86</v>
      </c>
      <c r="AV225" s="12" t="s">
        <v>86</v>
      </c>
      <c r="AW225" s="12" t="s">
        <v>30</v>
      </c>
      <c r="AX225" s="12" t="s">
        <v>73</v>
      </c>
      <c r="AY225" s="153" t="s">
        <v>199</v>
      </c>
    </row>
    <row r="226" spans="2:65" s="12" customFormat="1" ht="12">
      <c r="B226" s="151"/>
      <c r="D226" s="152" t="s">
        <v>207</v>
      </c>
      <c r="E226" s="153" t="s">
        <v>1</v>
      </c>
      <c r="F226" s="154" t="s">
        <v>4413</v>
      </c>
      <c r="H226" s="155">
        <v>51.68</v>
      </c>
      <c r="I226" s="156"/>
      <c r="L226" s="151"/>
      <c r="M226" s="157"/>
      <c r="T226" s="158"/>
      <c r="AT226" s="153" t="s">
        <v>207</v>
      </c>
      <c r="AU226" s="153" t="s">
        <v>86</v>
      </c>
      <c r="AV226" s="12" t="s">
        <v>86</v>
      </c>
      <c r="AW226" s="12" t="s">
        <v>30</v>
      </c>
      <c r="AX226" s="12" t="s">
        <v>73</v>
      </c>
      <c r="AY226" s="153" t="s">
        <v>199</v>
      </c>
    </row>
    <row r="227" spans="2:65" s="12" customFormat="1" ht="12">
      <c r="B227" s="151"/>
      <c r="D227" s="152" t="s">
        <v>207</v>
      </c>
      <c r="E227" s="153" t="s">
        <v>1</v>
      </c>
      <c r="F227" s="154" t="s">
        <v>4414</v>
      </c>
      <c r="H227" s="155">
        <v>38.340000000000003</v>
      </c>
      <c r="I227" s="156"/>
      <c r="L227" s="151"/>
      <c r="M227" s="157"/>
      <c r="T227" s="158"/>
      <c r="AT227" s="153" t="s">
        <v>207</v>
      </c>
      <c r="AU227" s="153" t="s">
        <v>86</v>
      </c>
      <c r="AV227" s="12" t="s">
        <v>86</v>
      </c>
      <c r="AW227" s="12" t="s">
        <v>30</v>
      </c>
      <c r="AX227" s="12" t="s">
        <v>73</v>
      </c>
      <c r="AY227" s="153" t="s">
        <v>199</v>
      </c>
    </row>
    <row r="228" spans="2:65" s="14" customFormat="1" ht="12">
      <c r="B228" s="166"/>
      <c r="D228" s="152" t="s">
        <v>207</v>
      </c>
      <c r="E228" s="167" t="s">
        <v>1</v>
      </c>
      <c r="F228" s="168" t="s">
        <v>4415</v>
      </c>
      <c r="H228" s="169">
        <v>275.65999999999997</v>
      </c>
      <c r="I228" s="170"/>
      <c r="L228" s="166"/>
      <c r="M228" s="171"/>
      <c r="T228" s="172"/>
      <c r="AT228" s="167" t="s">
        <v>207</v>
      </c>
      <c r="AU228" s="167" t="s">
        <v>86</v>
      </c>
      <c r="AV228" s="14" t="s">
        <v>223</v>
      </c>
      <c r="AW228" s="14" t="s">
        <v>30</v>
      </c>
      <c r="AX228" s="14" t="s">
        <v>73</v>
      </c>
      <c r="AY228" s="167" t="s">
        <v>199</v>
      </c>
    </row>
    <row r="229" spans="2:65" s="12" customFormat="1" ht="12">
      <c r="B229" s="151"/>
      <c r="D229" s="152" t="s">
        <v>207</v>
      </c>
      <c r="E229" s="153" t="s">
        <v>1</v>
      </c>
      <c r="F229" s="154" t="s">
        <v>4416</v>
      </c>
      <c r="H229" s="155">
        <v>110</v>
      </c>
      <c r="I229" s="156"/>
      <c r="L229" s="151"/>
      <c r="M229" s="157"/>
      <c r="T229" s="158"/>
      <c r="AT229" s="153" t="s">
        <v>207</v>
      </c>
      <c r="AU229" s="153" t="s">
        <v>86</v>
      </c>
      <c r="AV229" s="12" t="s">
        <v>86</v>
      </c>
      <c r="AW229" s="12" t="s">
        <v>30</v>
      </c>
      <c r="AX229" s="12" t="s">
        <v>73</v>
      </c>
      <c r="AY229" s="153" t="s">
        <v>199</v>
      </c>
    </row>
    <row r="230" spans="2:65" s="12" customFormat="1" ht="12">
      <c r="B230" s="151"/>
      <c r="D230" s="152" t="s">
        <v>207</v>
      </c>
      <c r="E230" s="153" t="s">
        <v>1</v>
      </c>
      <c r="F230" s="154" t="s">
        <v>4417</v>
      </c>
      <c r="H230" s="155">
        <v>20.9</v>
      </c>
      <c r="I230" s="156"/>
      <c r="L230" s="151"/>
      <c r="M230" s="157"/>
      <c r="T230" s="158"/>
      <c r="AT230" s="153" t="s">
        <v>207</v>
      </c>
      <c r="AU230" s="153" t="s">
        <v>86</v>
      </c>
      <c r="AV230" s="12" t="s">
        <v>86</v>
      </c>
      <c r="AW230" s="12" t="s">
        <v>30</v>
      </c>
      <c r="AX230" s="12" t="s">
        <v>73</v>
      </c>
      <c r="AY230" s="153" t="s">
        <v>199</v>
      </c>
    </row>
    <row r="231" spans="2:65" s="14" customFormat="1" ht="12">
      <c r="B231" s="166"/>
      <c r="D231" s="152" t="s">
        <v>207</v>
      </c>
      <c r="E231" s="167" t="s">
        <v>1</v>
      </c>
      <c r="F231" s="168" t="s">
        <v>4353</v>
      </c>
      <c r="H231" s="169">
        <v>130.9</v>
      </c>
      <c r="I231" s="170"/>
      <c r="L231" s="166"/>
      <c r="M231" s="171"/>
      <c r="T231" s="172"/>
      <c r="AT231" s="167" t="s">
        <v>207</v>
      </c>
      <c r="AU231" s="167" t="s">
        <v>86</v>
      </c>
      <c r="AV231" s="14" t="s">
        <v>223</v>
      </c>
      <c r="AW231" s="14" t="s">
        <v>30</v>
      </c>
      <c r="AX231" s="14" t="s">
        <v>73</v>
      </c>
      <c r="AY231" s="167" t="s">
        <v>199</v>
      </c>
    </row>
    <row r="232" spans="2:65" s="13" customFormat="1" ht="12">
      <c r="B232" s="159"/>
      <c r="D232" s="152" t="s">
        <v>207</v>
      </c>
      <c r="E232" s="160" t="s">
        <v>1</v>
      </c>
      <c r="F232" s="161" t="s">
        <v>209</v>
      </c>
      <c r="H232" s="162">
        <v>406.55999999999995</v>
      </c>
      <c r="I232" s="163"/>
      <c r="L232" s="159"/>
      <c r="M232" s="164"/>
      <c r="T232" s="165"/>
      <c r="AT232" s="160" t="s">
        <v>207</v>
      </c>
      <c r="AU232" s="160" t="s">
        <v>86</v>
      </c>
      <c r="AV232" s="13" t="s">
        <v>205</v>
      </c>
      <c r="AW232" s="13" t="s">
        <v>30</v>
      </c>
      <c r="AX232" s="13" t="s">
        <v>80</v>
      </c>
      <c r="AY232" s="160" t="s">
        <v>199</v>
      </c>
    </row>
    <row r="233" spans="2:65" s="1" customFormat="1" ht="24.25" customHeight="1">
      <c r="B233" s="32"/>
      <c r="C233" s="173" t="s">
        <v>3014</v>
      </c>
      <c r="D233" s="173" t="s">
        <v>288</v>
      </c>
      <c r="E233" s="174" t="s">
        <v>289</v>
      </c>
      <c r="F233" s="175" t="s">
        <v>290</v>
      </c>
      <c r="G233" s="176" t="s">
        <v>204</v>
      </c>
      <c r="H233" s="177">
        <v>481.57</v>
      </c>
      <c r="I233" s="178"/>
      <c r="J233" s="179">
        <f>ROUND(I233*H233,2)</f>
        <v>0</v>
      </c>
      <c r="K233" s="180"/>
      <c r="L233" s="181"/>
      <c r="M233" s="182" t="s">
        <v>1</v>
      </c>
      <c r="N233" s="183" t="s">
        <v>39</v>
      </c>
      <c r="P233" s="147">
        <f>O233*H233</f>
        <v>0</v>
      </c>
      <c r="Q233" s="147">
        <v>2.9999999999999997E-4</v>
      </c>
      <c r="R233" s="147">
        <f>Q233*H233</f>
        <v>0.14447099999999999</v>
      </c>
      <c r="S233" s="147">
        <v>0</v>
      </c>
      <c r="T233" s="148">
        <f>S233*H233</f>
        <v>0</v>
      </c>
      <c r="AR233" s="149" t="s">
        <v>250</v>
      </c>
      <c r="AT233" s="149" t="s">
        <v>288</v>
      </c>
      <c r="AU233" s="149" t="s">
        <v>86</v>
      </c>
      <c r="AY233" s="17" t="s">
        <v>199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86</v>
      </c>
      <c r="BK233" s="150">
        <f>ROUND(I233*H233,2)</f>
        <v>0</v>
      </c>
      <c r="BL233" s="17" t="s">
        <v>205</v>
      </c>
      <c r="BM233" s="149" t="s">
        <v>4418</v>
      </c>
    </row>
    <row r="234" spans="2:65" s="12" customFormat="1" ht="12">
      <c r="B234" s="151"/>
      <c r="D234" s="152" t="s">
        <v>207</v>
      </c>
      <c r="E234" s="153" t="s">
        <v>1</v>
      </c>
      <c r="F234" s="154" t="s">
        <v>4419</v>
      </c>
      <c r="H234" s="155">
        <v>481.57</v>
      </c>
      <c r="I234" s="156"/>
      <c r="L234" s="151"/>
      <c r="M234" s="157"/>
      <c r="T234" s="158"/>
      <c r="AT234" s="153" t="s">
        <v>207</v>
      </c>
      <c r="AU234" s="153" t="s">
        <v>86</v>
      </c>
      <c r="AV234" s="12" t="s">
        <v>86</v>
      </c>
      <c r="AW234" s="12" t="s">
        <v>30</v>
      </c>
      <c r="AX234" s="12" t="s">
        <v>80</v>
      </c>
      <c r="AY234" s="153" t="s">
        <v>199</v>
      </c>
    </row>
    <row r="235" spans="2:65" s="11" customFormat="1" ht="23" customHeight="1">
      <c r="B235" s="125"/>
      <c r="D235" s="126" t="s">
        <v>72</v>
      </c>
      <c r="E235" s="135" t="s">
        <v>223</v>
      </c>
      <c r="F235" s="135" t="s">
        <v>442</v>
      </c>
      <c r="I235" s="128"/>
      <c r="J235" s="136">
        <f>BK235</f>
        <v>0</v>
      </c>
      <c r="L235" s="125"/>
      <c r="M235" s="130"/>
      <c r="P235" s="131">
        <f>SUM(P236:P271)</f>
        <v>0</v>
      </c>
      <c r="R235" s="131">
        <f>SUM(R236:R271)</f>
        <v>36.288248850000009</v>
      </c>
      <c r="T235" s="132">
        <f>SUM(T236:T271)</f>
        <v>0</v>
      </c>
      <c r="AR235" s="126" t="s">
        <v>80</v>
      </c>
      <c r="AT235" s="133" t="s">
        <v>72</v>
      </c>
      <c r="AU235" s="133" t="s">
        <v>80</v>
      </c>
      <c r="AY235" s="126" t="s">
        <v>199</v>
      </c>
      <c r="BK235" s="134">
        <f>SUM(BK236:BK271)</f>
        <v>0</v>
      </c>
    </row>
    <row r="236" spans="2:65" s="1" customFormat="1" ht="24.25" customHeight="1">
      <c r="B236" s="32"/>
      <c r="C236" s="137" t="s">
        <v>293</v>
      </c>
      <c r="D236" s="137" t="s">
        <v>201</v>
      </c>
      <c r="E236" s="138" t="s">
        <v>4420</v>
      </c>
      <c r="F236" s="139" t="s">
        <v>4421</v>
      </c>
      <c r="G236" s="140" t="s">
        <v>296</v>
      </c>
      <c r="H236" s="141">
        <v>136.21700000000001</v>
      </c>
      <c r="I236" s="142"/>
      <c r="J236" s="143">
        <f>ROUND(I236*H236,2)</f>
        <v>0</v>
      </c>
      <c r="K236" s="144"/>
      <c r="L236" s="32"/>
      <c r="M236" s="145" t="s">
        <v>1</v>
      </c>
      <c r="N236" s="146" t="s">
        <v>39</v>
      </c>
      <c r="P236" s="147">
        <f>O236*H236</f>
        <v>0</v>
      </c>
      <c r="Q236" s="147">
        <v>0.17488999999999999</v>
      </c>
      <c r="R236" s="147">
        <f>Q236*H236</f>
        <v>23.822991130000002</v>
      </c>
      <c r="S236" s="147">
        <v>0</v>
      </c>
      <c r="T236" s="148">
        <f>S236*H236</f>
        <v>0</v>
      </c>
      <c r="AR236" s="149" t="s">
        <v>205</v>
      </c>
      <c r="AT236" s="149" t="s">
        <v>201</v>
      </c>
      <c r="AU236" s="149" t="s">
        <v>86</v>
      </c>
      <c r="AY236" s="17" t="s">
        <v>199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86</v>
      </c>
      <c r="BK236" s="150">
        <f>ROUND(I236*H236,2)</f>
        <v>0</v>
      </c>
      <c r="BL236" s="17" t="s">
        <v>205</v>
      </c>
      <c r="BM236" s="149" t="s">
        <v>4422</v>
      </c>
    </row>
    <row r="237" spans="2:65" s="12" customFormat="1" ht="12">
      <c r="B237" s="151"/>
      <c r="D237" s="152" t="s">
        <v>207</v>
      </c>
      <c r="E237" s="153" t="s">
        <v>1</v>
      </c>
      <c r="F237" s="154" t="s">
        <v>4423</v>
      </c>
      <c r="H237" s="155">
        <v>113.217</v>
      </c>
      <c r="I237" s="156"/>
      <c r="L237" s="151"/>
      <c r="M237" s="157"/>
      <c r="T237" s="158"/>
      <c r="AT237" s="153" t="s">
        <v>207</v>
      </c>
      <c r="AU237" s="153" t="s">
        <v>86</v>
      </c>
      <c r="AV237" s="12" t="s">
        <v>86</v>
      </c>
      <c r="AW237" s="12" t="s">
        <v>30</v>
      </c>
      <c r="AX237" s="12" t="s">
        <v>73</v>
      </c>
      <c r="AY237" s="153" t="s">
        <v>199</v>
      </c>
    </row>
    <row r="238" spans="2:65" s="14" customFormat="1" ht="12">
      <c r="B238" s="166"/>
      <c r="D238" s="152" t="s">
        <v>207</v>
      </c>
      <c r="E238" s="167" t="s">
        <v>1</v>
      </c>
      <c r="F238" s="168" t="s">
        <v>4424</v>
      </c>
      <c r="H238" s="169">
        <v>113.217</v>
      </c>
      <c r="I238" s="170"/>
      <c r="L238" s="166"/>
      <c r="M238" s="171"/>
      <c r="T238" s="172"/>
      <c r="AT238" s="167" t="s">
        <v>207</v>
      </c>
      <c r="AU238" s="167" t="s">
        <v>86</v>
      </c>
      <c r="AV238" s="14" t="s">
        <v>223</v>
      </c>
      <c r="AW238" s="14" t="s">
        <v>30</v>
      </c>
      <c r="AX238" s="14" t="s">
        <v>73</v>
      </c>
      <c r="AY238" s="167" t="s">
        <v>199</v>
      </c>
    </row>
    <row r="239" spans="2:65" s="12" customFormat="1" ht="12">
      <c r="B239" s="151"/>
      <c r="D239" s="152" t="s">
        <v>207</v>
      </c>
      <c r="E239" s="153" t="s">
        <v>1</v>
      </c>
      <c r="F239" s="154" t="s">
        <v>4425</v>
      </c>
      <c r="H239" s="155">
        <v>23</v>
      </c>
      <c r="I239" s="156"/>
      <c r="L239" s="151"/>
      <c r="M239" s="157"/>
      <c r="T239" s="158"/>
      <c r="AT239" s="153" t="s">
        <v>207</v>
      </c>
      <c r="AU239" s="153" t="s">
        <v>86</v>
      </c>
      <c r="AV239" s="12" t="s">
        <v>86</v>
      </c>
      <c r="AW239" s="12" t="s">
        <v>30</v>
      </c>
      <c r="AX239" s="12" t="s">
        <v>73</v>
      </c>
      <c r="AY239" s="153" t="s">
        <v>199</v>
      </c>
    </row>
    <row r="240" spans="2:65" s="14" customFormat="1" ht="12">
      <c r="B240" s="166"/>
      <c r="D240" s="152" t="s">
        <v>207</v>
      </c>
      <c r="E240" s="167" t="s">
        <v>1</v>
      </c>
      <c r="F240" s="168" t="s">
        <v>4426</v>
      </c>
      <c r="H240" s="169">
        <v>23</v>
      </c>
      <c r="I240" s="170"/>
      <c r="L240" s="166"/>
      <c r="M240" s="171"/>
      <c r="T240" s="172"/>
      <c r="AT240" s="167" t="s">
        <v>207</v>
      </c>
      <c r="AU240" s="167" t="s">
        <v>86</v>
      </c>
      <c r="AV240" s="14" t="s">
        <v>223</v>
      </c>
      <c r="AW240" s="14" t="s">
        <v>30</v>
      </c>
      <c r="AX240" s="14" t="s">
        <v>73</v>
      </c>
      <c r="AY240" s="167" t="s">
        <v>199</v>
      </c>
    </row>
    <row r="241" spans="2:65" s="13" customFormat="1" ht="12">
      <c r="B241" s="159"/>
      <c r="D241" s="152" t="s">
        <v>207</v>
      </c>
      <c r="E241" s="160" t="s">
        <v>1</v>
      </c>
      <c r="F241" s="161" t="s">
        <v>209</v>
      </c>
      <c r="H241" s="162">
        <v>136.21699999999998</v>
      </c>
      <c r="I241" s="163"/>
      <c r="L241" s="159"/>
      <c r="M241" s="164"/>
      <c r="T241" s="165"/>
      <c r="AT241" s="160" t="s">
        <v>207</v>
      </c>
      <c r="AU241" s="160" t="s">
        <v>86</v>
      </c>
      <c r="AV241" s="13" t="s">
        <v>205</v>
      </c>
      <c r="AW241" s="13" t="s">
        <v>30</v>
      </c>
      <c r="AX241" s="13" t="s">
        <v>80</v>
      </c>
      <c r="AY241" s="160" t="s">
        <v>199</v>
      </c>
    </row>
    <row r="242" spans="2:65" s="1" customFormat="1" ht="24.25" customHeight="1">
      <c r="B242" s="32"/>
      <c r="C242" s="173" t="s">
        <v>298</v>
      </c>
      <c r="D242" s="173" t="s">
        <v>288</v>
      </c>
      <c r="E242" s="174" t="s">
        <v>4427</v>
      </c>
      <c r="F242" s="175" t="s">
        <v>4428</v>
      </c>
      <c r="G242" s="176" t="s">
        <v>296</v>
      </c>
      <c r="H242" s="177">
        <v>114</v>
      </c>
      <c r="I242" s="178"/>
      <c r="J242" s="179">
        <f>ROUND(I242*H242,2)</f>
        <v>0</v>
      </c>
      <c r="K242" s="180"/>
      <c r="L242" s="181"/>
      <c r="M242" s="182" t="s">
        <v>1</v>
      </c>
      <c r="N242" s="183" t="s">
        <v>39</v>
      </c>
      <c r="P242" s="147">
        <f>O242*H242</f>
        <v>0</v>
      </c>
      <c r="Q242" s="147">
        <v>3.5000000000000001E-3</v>
      </c>
      <c r="R242" s="147">
        <f>Q242*H242</f>
        <v>0.39900000000000002</v>
      </c>
      <c r="S242" s="147">
        <v>0</v>
      </c>
      <c r="T242" s="148">
        <f>S242*H242</f>
        <v>0</v>
      </c>
      <c r="AR242" s="149" t="s">
        <v>250</v>
      </c>
      <c r="AT242" s="149" t="s">
        <v>288</v>
      </c>
      <c r="AU242" s="149" t="s">
        <v>86</v>
      </c>
      <c r="AY242" s="17" t="s">
        <v>199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86</v>
      </c>
      <c r="BK242" s="150">
        <f>ROUND(I242*H242,2)</f>
        <v>0</v>
      </c>
      <c r="BL242" s="17" t="s">
        <v>205</v>
      </c>
      <c r="BM242" s="149" t="s">
        <v>4429</v>
      </c>
    </row>
    <row r="243" spans="2:65" s="12" customFormat="1" ht="12">
      <c r="B243" s="151"/>
      <c r="D243" s="152" t="s">
        <v>207</v>
      </c>
      <c r="E243" s="153" t="s">
        <v>1</v>
      </c>
      <c r="F243" s="154" t="s">
        <v>4430</v>
      </c>
      <c r="H243" s="155">
        <v>114</v>
      </c>
      <c r="I243" s="156"/>
      <c r="L243" s="151"/>
      <c r="M243" s="157"/>
      <c r="T243" s="158"/>
      <c r="AT243" s="153" t="s">
        <v>207</v>
      </c>
      <c r="AU243" s="153" t="s">
        <v>86</v>
      </c>
      <c r="AV243" s="12" t="s">
        <v>86</v>
      </c>
      <c r="AW243" s="12" t="s">
        <v>30</v>
      </c>
      <c r="AX243" s="12" t="s">
        <v>73</v>
      </c>
      <c r="AY243" s="153" t="s">
        <v>199</v>
      </c>
    </row>
    <row r="244" spans="2:65" s="13" customFormat="1" ht="12">
      <c r="B244" s="159"/>
      <c r="D244" s="152" t="s">
        <v>207</v>
      </c>
      <c r="E244" s="160" t="s">
        <v>1</v>
      </c>
      <c r="F244" s="161" t="s">
        <v>209</v>
      </c>
      <c r="H244" s="162">
        <v>114</v>
      </c>
      <c r="I244" s="163"/>
      <c r="L244" s="159"/>
      <c r="M244" s="164"/>
      <c r="T244" s="165"/>
      <c r="AT244" s="160" t="s">
        <v>207</v>
      </c>
      <c r="AU244" s="160" t="s">
        <v>86</v>
      </c>
      <c r="AV244" s="13" t="s">
        <v>205</v>
      </c>
      <c r="AW244" s="13" t="s">
        <v>30</v>
      </c>
      <c r="AX244" s="13" t="s">
        <v>80</v>
      </c>
      <c r="AY244" s="160" t="s">
        <v>199</v>
      </c>
    </row>
    <row r="245" spans="2:65" s="1" customFormat="1" ht="24.25" customHeight="1">
      <c r="B245" s="32"/>
      <c r="C245" s="173" t="s">
        <v>302</v>
      </c>
      <c r="D245" s="173" t="s">
        <v>288</v>
      </c>
      <c r="E245" s="174" t="s">
        <v>4431</v>
      </c>
      <c r="F245" s="175" t="s">
        <v>4432</v>
      </c>
      <c r="G245" s="176" t="s">
        <v>296</v>
      </c>
      <c r="H245" s="177">
        <v>23</v>
      </c>
      <c r="I245" s="178"/>
      <c r="J245" s="179">
        <f>ROUND(I245*H245,2)</f>
        <v>0</v>
      </c>
      <c r="K245" s="180"/>
      <c r="L245" s="181"/>
      <c r="M245" s="182" t="s">
        <v>1</v>
      </c>
      <c r="N245" s="183" t="s">
        <v>39</v>
      </c>
      <c r="P245" s="147">
        <f>O245*H245</f>
        <v>0</v>
      </c>
      <c r="Q245" s="147">
        <v>2E-3</v>
      </c>
      <c r="R245" s="147">
        <f>Q245*H245</f>
        <v>4.5999999999999999E-2</v>
      </c>
      <c r="S245" s="147">
        <v>0</v>
      </c>
      <c r="T245" s="148">
        <f>S245*H245</f>
        <v>0</v>
      </c>
      <c r="AR245" s="149" t="s">
        <v>250</v>
      </c>
      <c r="AT245" s="149" t="s">
        <v>288</v>
      </c>
      <c r="AU245" s="149" t="s">
        <v>86</v>
      </c>
      <c r="AY245" s="17" t="s">
        <v>199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86</v>
      </c>
      <c r="BK245" s="150">
        <f>ROUND(I245*H245,2)</f>
        <v>0</v>
      </c>
      <c r="BL245" s="17" t="s">
        <v>205</v>
      </c>
      <c r="BM245" s="149" t="s">
        <v>4433</v>
      </c>
    </row>
    <row r="246" spans="2:65" s="12" customFormat="1" ht="12">
      <c r="B246" s="151"/>
      <c r="D246" s="152" t="s">
        <v>207</v>
      </c>
      <c r="E246" s="153" t="s">
        <v>1</v>
      </c>
      <c r="F246" s="154" t="s">
        <v>4425</v>
      </c>
      <c r="H246" s="155">
        <v>23</v>
      </c>
      <c r="I246" s="156"/>
      <c r="L246" s="151"/>
      <c r="M246" s="157"/>
      <c r="T246" s="158"/>
      <c r="AT246" s="153" t="s">
        <v>207</v>
      </c>
      <c r="AU246" s="153" t="s">
        <v>86</v>
      </c>
      <c r="AV246" s="12" t="s">
        <v>86</v>
      </c>
      <c r="AW246" s="12" t="s">
        <v>30</v>
      </c>
      <c r="AX246" s="12" t="s">
        <v>73</v>
      </c>
      <c r="AY246" s="153" t="s">
        <v>199</v>
      </c>
    </row>
    <row r="247" spans="2:65" s="14" customFormat="1" ht="12">
      <c r="B247" s="166"/>
      <c r="D247" s="152" t="s">
        <v>207</v>
      </c>
      <c r="E247" s="167" t="s">
        <v>1</v>
      </c>
      <c r="F247" s="168" t="s">
        <v>4426</v>
      </c>
      <c r="H247" s="169">
        <v>23</v>
      </c>
      <c r="I247" s="170"/>
      <c r="L247" s="166"/>
      <c r="M247" s="171"/>
      <c r="T247" s="172"/>
      <c r="AT247" s="167" t="s">
        <v>207</v>
      </c>
      <c r="AU247" s="167" t="s">
        <v>86</v>
      </c>
      <c r="AV247" s="14" t="s">
        <v>223</v>
      </c>
      <c r="AW247" s="14" t="s">
        <v>30</v>
      </c>
      <c r="AX247" s="14" t="s">
        <v>73</v>
      </c>
      <c r="AY247" s="167" t="s">
        <v>199</v>
      </c>
    </row>
    <row r="248" spans="2:65" s="13" customFormat="1" ht="12">
      <c r="B248" s="159"/>
      <c r="D248" s="152" t="s">
        <v>207</v>
      </c>
      <c r="E248" s="160" t="s">
        <v>1</v>
      </c>
      <c r="F248" s="161" t="s">
        <v>209</v>
      </c>
      <c r="H248" s="162">
        <v>23</v>
      </c>
      <c r="I248" s="163"/>
      <c r="L248" s="159"/>
      <c r="M248" s="164"/>
      <c r="T248" s="165"/>
      <c r="AT248" s="160" t="s">
        <v>207</v>
      </c>
      <c r="AU248" s="160" t="s">
        <v>86</v>
      </c>
      <c r="AV248" s="13" t="s">
        <v>205</v>
      </c>
      <c r="AW248" s="13" t="s">
        <v>30</v>
      </c>
      <c r="AX248" s="13" t="s">
        <v>80</v>
      </c>
      <c r="AY248" s="160" t="s">
        <v>199</v>
      </c>
    </row>
    <row r="249" spans="2:65" s="1" customFormat="1" ht="24.25" customHeight="1">
      <c r="B249" s="32"/>
      <c r="C249" s="137" t="s">
        <v>307</v>
      </c>
      <c r="D249" s="137" t="s">
        <v>201</v>
      </c>
      <c r="E249" s="138" t="s">
        <v>4434</v>
      </c>
      <c r="F249" s="139" t="s">
        <v>4435</v>
      </c>
      <c r="G249" s="140" t="s">
        <v>296</v>
      </c>
      <c r="H249" s="141">
        <v>1</v>
      </c>
      <c r="I249" s="142"/>
      <c r="J249" s="143">
        <f>ROUND(I249*H249,2)</f>
        <v>0</v>
      </c>
      <c r="K249" s="144"/>
      <c r="L249" s="32"/>
      <c r="M249" s="145" t="s">
        <v>1</v>
      </c>
      <c r="N249" s="146" t="s">
        <v>39</v>
      </c>
      <c r="P249" s="147">
        <f>O249*H249</f>
        <v>0</v>
      </c>
      <c r="Q249" s="147">
        <v>0</v>
      </c>
      <c r="R249" s="147">
        <f>Q249*H249</f>
        <v>0</v>
      </c>
      <c r="S249" s="147">
        <v>0</v>
      </c>
      <c r="T249" s="148">
        <f>S249*H249</f>
        <v>0</v>
      </c>
      <c r="AR249" s="149" t="s">
        <v>205</v>
      </c>
      <c r="AT249" s="149" t="s">
        <v>201</v>
      </c>
      <c r="AU249" s="149" t="s">
        <v>86</v>
      </c>
      <c r="AY249" s="17" t="s">
        <v>199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86</v>
      </c>
      <c r="BK249" s="150">
        <f>ROUND(I249*H249,2)</f>
        <v>0</v>
      </c>
      <c r="BL249" s="17" t="s">
        <v>205</v>
      </c>
      <c r="BM249" s="149" t="s">
        <v>4436</v>
      </c>
    </row>
    <row r="250" spans="2:65" s="1" customFormat="1" ht="24.25" customHeight="1">
      <c r="B250" s="32"/>
      <c r="C250" s="173" t="s">
        <v>313</v>
      </c>
      <c r="D250" s="173" t="s">
        <v>288</v>
      </c>
      <c r="E250" s="174" t="s">
        <v>4437</v>
      </c>
      <c r="F250" s="175" t="s">
        <v>4438</v>
      </c>
      <c r="G250" s="176" t="s">
        <v>296</v>
      </c>
      <c r="H250" s="177">
        <v>1</v>
      </c>
      <c r="I250" s="178"/>
      <c r="J250" s="179">
        <f>ROUND(I250*H250,2)</f>
        <v>0</v>
      </c>
      <c r="K250" s="180"/>
      <c r="L250" s="181"/>
      <c r="M250" s="182" t="s">
        <v>1</v>
      </c>
      <c r="N250" s="183" t="s">
        <v>39</v>
      </c>
      <c r="P250" s="147">
        <f>O250*H250</f>
        <v>0</v>
      </c>
      <c r="Q250" s="147">
        <v>3.6179999999999997E-2</v>
      </c>
      <c r="R250" s="147">
        <f>Q250*H250</f>
        <v>3.6179999999999997E-2</v>
      </c>
      <c r="S250" s="147">
        <v>0</v>
      </c>
      <c r="T250" s="148">
        <f>S250*H250</f>
        <v>0</v>
      </c>
      <c r="AR250" s="149" t="s">
        <v>250</v>
      </c>
      <c r="AT250" s="149" t="s">
        <v>288</v>
      </c>
      <c r="AU250" s="149" t="s">
        <v>86</v>
      </c>
      <c r="AY250" s="17" t="s">
        <v>199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86</v>
      </c>
      <c r="BK250" s="150">
        <f>ROUND(I250*H250,2)</f>
        <v>0</v>
      </c>
      <c r="BL250" s="17" t="s">
        <v>205</v>
      </c>
      <c r="BM250" s="149" t="s">
        <v>4439</v>
      </c>
    </row>
    <row r="251" spans="2:65" s="1" customFormat="1" ht="24.25" customHeight="1">
      <c r="B251" s="32"/>
      <c r="C251" s="137" t="s">
        <v>319</v>
      </c>
      <c r="D251" s="137" t="s">
        <v>201</v>
      </c>
      <c r="E251" s="138" t="s">
        <v>4440</v>
      </c>
      <c r="F251" s="139" t="s">
        <v>4441</v>
      </c>
      <c r="G251" s="140" t="s">
        <v>296</v>
      </c>
      <c r="H251" s="141">
        <v>113.333</v>
      </c>
      <c r="I251" s="142"/>
      <c r="J251" s="143">
        <f>ROUND(I251*H251,2)</f>
        <v>0</v>
      </c>
      <c r="K251" s="144"/>
      <c r="L251" s="32"/>
      <c r="M251" s="145" t="s">
        <v>1</v>
      </c>
      <c r="N251" s="146" t="s">
        <v>39</v>
      </c>
      <c r="P251" s="147">
        <f>O251*H251</f>
        <v>0</v>
      </c>
      <c r="Q251" s="147">
        <v>1.1999999999999999E-3</v>
      </c>
      <c r="R251" s="147">
        <f>Q251*H251</f>
        <v>0.1359996</v>
      </c>
      <c r="S251" s="147">
        <v>0</v>
      </c>
      <c r="T251" s="148">
        <f>S251*H251</f>
        <v>0</v>
      </c>
      <c r="AR251" s="149" t="s">
        <v>205</v>
      </c>
      <c r="AT251" s="149" t="s">
        <v>201</v>
      </c>
      <c r="AU251" s="149" t="s">
        <v>86</v>
      </c>
      <c r="AY251" s="17" t="s">
        <v>199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7" t="s">
        <v>86</v>
      </c>
      <c r="BK251" s="150">
        <f>ROUND(I251*H251,2)</f>
        <v>0</v>
      </c>
      <c r="BL251" s="17" t="s">
        <v>205</v>
      </c>
      <c r="BM251" s="149" t="s">
        <v>4442</v>
      </c>
    </row>
    <row r="252" spans="2:65" s="12" customFormat="1" ht="12">
      <c r="B252" s="151"/>
      <c r="D252" s="152" t="s">
        <v>207</v>
      </c>
      <c r="E252" s="153" t="s">
        <v>1</v>
      </c>
      <c r="F252" s="154" t="s">
        <v>4443</v>
      </c>
      <c r="H252" s="155">
        <v>113.333</v>
      </c>
      <c r="I252" s="156"/>
      <c r="L252" s="151"/>
      <c r="M252" s="157"/>
      <c r="T252" s="158"/>
      <c r="AT252" s="153" t="s">
        <v>207</v>
      </c>
      <c r="AU252" s="153" t="s">
        <v>86</v>
      </c>
      <c r="AV252" s="12" t="s">
        <v>86</v>
      </c>
      <c r="AW252" s="12" t="s">
        <v>30</v>
      </c>
      <c r="AX252" s="12" t="s">
        <v>73</v>
      </c>
      <c r="AY252" s="153" t="s">
        <v>199</v>
      </c>
    </row>
    <row r="253" spans="2:65" s="13" customFormat="1" ht="12">
      <c r="B253" s="159"/>
      <c r="D253" s="152" t="s">
        <v>207</v>
      </c>
      <c r="E253" s="160" t="s">
        <v>1</v>
      </c>
      <c r="F253" s="161" t="s">
        <v>209</v>
      </c>
      <c r="H253" s="162">
        <v>113.333</v>
      </c>
      <c r="I253" s="163"/>
      <c r="L253" s="159"/>
      <c r="M253" s="164"/>
      <c r="T253" s="165"/>
      <c r="AT253" s="160" t="s">
        <v>207</v>
      </c>
      <c r="AU253" s="160" t="s">
        <v>86</v>
      </c>
      <c r="AV253" s="13" t="s">
        <v>205</v>
      </c>
      <c r="AW253" s="13" t="s">
        <v>30</v>
      </c>
      <c r="AX253" s="13" t="s">
        <v>80</v>
      </c>
      <c r="AY253" s="160" t="s">
        <v>199</v>
      </c>
    </row>
    <row r="254" spans="2:65" s="1" customFormat="1" ht="16.5" customHeight="1">
      <c r="B254" s="32"/>
      <c r="C254" s="173" t="s">
        <v>7</v>
      </c>
      <c r="D254" s="173" t="s">
        <v>288</v>
      </c>
      <c r="E254" s="174" t="s">
        <v>4444</v>
      </c>
      <c r="F254" s="175" t="s">
        <v>4445</v>
      </c>
      <c r="G254" s="176" t="s">
        <v>296</v>
      </c>
      <c r="H254" s="177">
        <v>114</v>
      </c>
      <c r="I254" s="178"/>
      <c r="J254" s="179">
        <f>ROUND(I254*H254,2)</f>
        <v>0</v>
      </c>
      <c r="K254" s="180"/>
      <c r="L254" s="181"/>
      <c r="M254" s="182" t="s">
        <v>1</v>
      </c>
      <c r="N254" s="183" t="s">
        <v>39</v>
      </c>
      <c r="P254" s="147">
        <f>O254*H254</f>
        <v>0</v>
      </c>
      <c r="Q254" s="147">
        <v>9.6000000000000002E-2</v>
      </c>
      <c r="R254" s="147">
        <f>Q254*H254</f>
        <v>10.944000000000001</v>
      </c>
      <c r="S254" s="147">
        <v>0</v>
      </c>
      <c r="T254" s="148">
        <f>S254*H254</f>
        <v>0</v>
      </c>
      <c r="AR254" s="149" t="s">
        <v>250</v>
      </c>
      <c r="AT254" s="149" t="s">
        <v>288</v>
      </c>
      <c r="AU254" s="149" t="s">
        <v>86</v>
      </c>
      <c r="AY254" s="17" t="s">
        <v>199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86</v>
      </c>
      <c r="BK254" s="150">
        <f>ROUND(I254*H254,2)</f>
        <v>0</v>
      </c>
      <c r="BL254" s="17" t="s">
        <v>205</v>
      </c>
      <c r="BM254" s="149" t="s">
        <v>4446</v>
      </c>
    </row>
    <row r="255" spans="2:65" s="1" customFormat="1" ht="33" customHeight="1">
      <c r="B255" s="32"/>
      <c r="C255" s="173" t="s">
        <v>329</v>
      </c>
      <c r="D255" s="173" t="s">
        <v>288</v>
      </c>
      <c r="E255" s="174" t="s">
        <v>4447</v>
      </c>
      <c r="F255" s="175" t="s">
        <v>4448</v>
      </c>
      <c r="G255" s="176" t="s">
        <v>296</v>
      </c>
      <c r="H255" s="177">
        <v>114</v>
      </c>
      <c r="I255" s="178"/>
      <c r="J255" s="179">
        <f>ROUND(I255*H255,2)</f>
        <v>0</v>
      </c>
      <c r="K255" s="180"/>
      <c r="L255" s="181"/>
      <c r="M255" s="182" t="s">
        <v>1</v>
      </c>
      <c r="N255" s="183" t="s">
        <v>39</v>
      </c>
      <c r="P255" s="147">
        <f>O255*H255</f>
        <v>0</v>
      </c>
      <c r="Q255" s="147">
        <v>2.8E-3</v>
      </c>
      <c r="R255" s="147">
        <f>Q255*H255</f>
        <v>0.31919999999999998</v>
      </c>
      <c r="S255" s="147">
        <v>0</v>
      </c>
      <c r="T255" s="148">
        <f>S255*H255</f>
        <v>0</v>
      </c>
      <c r="AR255" s="149" t="s">
        <v>250</v>
      </c>
      <c r="AT255" s="149" t="s">
        <v>288</v>
      </c>
      <c r="AU255" s="149" t="s">
        <v>86</v>
      </c>
      <c r="AY255" s="17" t="s">
        <v>199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86</v>
      </c>
      <c r="BK255" s="150">
        <f>ROUND(I255*H255,2)</f>
        <v>0</v>
      </c>
      <c r="BL255" s="17" t="s">
        <v>205</v>
      </c>
      <c r="BM255" s="149" t="s">
        <v>4449</v>
      </c>
    </row>
    <row r="256" spans="2:65" s="1" customFormat="1" ht="24.25" customHeight="1">
      <c r="B256" s="32"/>
      <c r="C256" s="137" t="s">
        <v>334</v>
      </c>
      <c r="D256" s="137" t="s">
        <v>201</v>
      </c>
      <c r="E256" s="138" t="s">
        <v>4450</v>
      </c>
      <c r="F256" s="139" t="s">
        <v>4451</v>
      </c>
      <c r="G256" s="140" t="s">
        <v>264</v>
      </c>
      <c r="H256" s="141">
        <v>339.65</v>
      </c>
      <c r="I256" s="142"/>
      <c r="J256" s="143">
        <f>ROUND(I256*H256,2)</f>
        <v>0</v>
      </c>
      <c r="K256" s="144"/>
      <c r="L256" s="32"/>
      <c r="M256" s="145" t="s">
        <v>1</v>
      </c>
      <c r="N256" s="146" t="s">
        <v>39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205</v>
      </c>
      <c r="AT256" s="149" t="s">
        <v>201</v>
      </c>
      <c r="AU256" s="149" t="s">
        <v>86</v>
      </c>
      <c r="AY256" s="17" t="s">
        <v>199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86</v>
      </c>
      <c r="BK256" s="150">
        <f>ROUND(I256*H256,2)</f>
        <v>0</v>
      </c>
      <c r="BL256" s="17" t="s">
        <v>205</v>
      </c>
      <c r="BM256" s="149" t="s">
        <v>4452</v>
      </c>
    </row>
    <row r="257" spans="2:65" s="12" customFormat="1" ht="12">
      <c r="B257" s="151"/>
      <c r="D257" s="152" t="s">
        <v>207</v>
      </c>
      <c r="E257" s="153" t="s">
        <v>1</v>
      </c>
      <c r="F257" s="154" t="s">
        <v>4453</v>
      </c>
      <c r="H257" s="155">
        <v>290.55</v>
      </c>
      <c r="I257" s="156"/>
      <c r="L257" s="151"/>
      <c r="M257" s="157"/>
      <c r="T257" s="158"/>
      <c r="AT257" s="153" t="s">
        <v>207</v>
      </c>
      <c r="AU257" s="153" t="s">
        <v>86</v>
      </c>
      <c r="AV257" s="12" t="s">
        <v>86</v>
      </c>
      <c r="AW257" s="12" t="s">
        <v>30</v>
      </c>
      <c r="AX257" s="12" t="s">
        <v>73</v>
      </c>
      <c r="AY257" s="153" t="s">
        <v>199</v>
      </c>
    </row>
    <row r="258" spans="2:65" s="14" customFormat="1" ht="12">
      <c r="B258" s="166"/>
      <c r="D258" s="152" t="s">
        <v>207</v>
      </c>
      <c r="E258" s="167" t="s">
        <v>1</v>
      </c>
      <c r="F258" s="168" t="s">
        <v>4454</v>
      </c>
      <c r="H258" s="169">
        <v>290.55</v>
      </c>
      <c r="I258" s="170"/>
      <c r="L258" s="166"/>
      <c r="M258" s="171"/>
      <c r="T258" s="172"/>
      <c r="AT258" s="167" t="s">
        <v>207</v>
      </c>
      <c r="AU258" s="167" t="s">
        <v>86</v>
      </c>
      <c r="AV258" s="14" t="s">
        <v>223</v>
      </c>
      <c r="AW258" s="14" t="s">
        <v>30</v>
      </c>
      <c r="AX258" s="14" t="s">
        <v>73</v>
      </c>
      <c r="AY258" s="167" t="s">
        <v>199</v>
      </c>
    </row>
    <row r="259" spans="2:65" s="12" customFormat="1" ht="12">
      <c r="B259" s="151"/>
      <c r="D259" s="152" t="s">
        <v>207</v>
      </c>
      <c r="E259" s="153" t="s">
        <v>1</v>
      </c>
      <c r="F259" s="154" t="s">
        <v>4455</v>
      </c>
      <c r="H259" s="155">
        <v>49.1</v>
      </c>
      <c r="I259" s="156"/>
      <c r="L259" s="151"/>
      <c r="M259" s="157"/>
      <c r="T259" s="158"/>
      <c r="AT259" s="153" t="s">
        <v>207</v>
      </c>
      <c r="AU259" s="153" t="s">
        <v>86</v>
      </c>
      <c r="AV259" s="12" t="s">
        <v>86</v>
      </c>
      <c r="AW259" s="12" t="s">
        <v>30</v>
      </c>
      <c r="AX259" s="12" t="s">
        <v>73</v>
      </c>
      <c r="AY259" s="153" t="s">
        <v>199</v>
      </c>
    </row>
    <row r="260" spans="2:65" s="14" customFormat="1" ht="12">
      <c r="B260" s="166"/>
      <c r="D260" s="152" t="s">
        <v>207</v>
      </c>
      <c r="E260" s="167" t="s">
        <v>1</v>
      </c>
      <c r="F260" s="168" t="s">
        <v>4456</v>
      </c>
      <c r="H260" s="169">
        <v>49.1</v>
      </c>
      <c r="I260" s="170"/>
      <c r="L260" s="166"/>
      <c r="M260" s="171"/>
      <c r="T260" s="172"/>
      <c r="AT260" s="167" t="s">
        <v>207</v>
      </c>
      <c r="AU260" s="167" t="s">
        <v>86</v>
      </c>
      <c r="AV260" s="14" t="s">
        <v>223</v>
      </c>
      <c r="AW260" s="14" t="s">
        <v>30</v>
      </c>
      <c r="AX260" s="14" t="s">
        <v>73</v>
      </c>
      <c r="AY260" s="167" t="s">
        <v>199</v>
      </c>
    </row>
    <row r="261" spans="2:65" s="13" customFormat="1" ht="12">
      <c r="B261" s="159"/>
      <c r="D261" s="152" t="s">
        <v>207</v>
      </c>
      <c r="E261" s="160" t="s">
        <v>1</v>
      </c>
      <c r="F261" s="161" t="s">
        <v>209</v>
      </c>
      <c r="H261" s="162">
        <v>339.65000000000003</v>
      </c>
      <c r="I261" s="163"/>
      <c r="L261" s="159"/>
      <c r="M261" s="164"/>
      <c r="T261" s="165"/>
      <c r="AT261" s="160" t="s">
        <v>207</v>
      </c>
      <c r="AU261" s="160" t="s">
        <v>86</v>
      </c>
      <c r="AV261" s="13" t="s">
        <v>205</v>
      </c>
      <c r="AW261" s="13" t="s">
        <v>30</v>
      </c>
      <c r="AX261" s="13" t="s">
        <v>80</v>
      </c>
      <c r="AY261" s="160" t="s">
        <v>199</v>
      </c>
    </row>
    <row r="262" spans="2:65" s="1" customFormat="1" ht="24.25" customHeight="1">
      <c r="B262" s="32"/>
      <c r="C262" s="173" t="s">
        <v>340</v>
      </c>
      <c r="D262" s="173" t="s">
        <v>288</v>
      </c>
      <c r="E262" s="174" t="s">
        <v>4457</v>
      </c>
      <c r="F262" s="175" t="s">
        <v>4458</v>
      </c>
      <c r="G262" s="176" t="s">
        <v>264</v>
      </c>
      <c r="H262" s="177">
        <v>356.63299999999998</v>
      </c>
      <c r="I262" s="178"/>
      <c r="J262" s="179">
        <f>ROUND(I262*H262,2)</f>
        <v>0</v>
      </c>
      <c r="K262" s="180"/>
      <c r="L262" s="181"/>
      <c r="M262" s="182" t="s">
        <v>1</v>
      </c>
      <c r="N262" s="183" t="s">
        <v>39</v>
      </c>
      <c r="P262" s="147">
        <f>O262*H262</f>
        <v>0</v>
      </c>
      <c r="Q262" s="147">
        <v>1.6000000000000001E-3</v>
      </c>
      <c r="R262" s="147">
        <f>Q262*H262</f>
        <v>0.57061280000000003</v>
      </c>
      <c r="S262" s="147">
        <v>0</v>
      </c>
      <c r="T262" s="148">
        <f>S262*H262</f>
        <v>0</v>
      </c>
      <c r="AR262" s="149" t="s">
        <v>250</v>
      </c>
      <c r="AT262" s="149" t="s">
        <v>288</v>
      </c>
      <c r="AU262" s="149" t="s">
        <v>86</v>
      </c>
      <c r="AY262" s="17" t="s">
        <v>199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86</v>
      </c>
      <c r="BK262" s="150">
        <f>ROUND(I262*H262,2)</f>
        <v>0</v>
      </c>
      <c r="BL262" s="17" t="s">
        <v>205</v>
      </c>
      <c r="BM262" s="149" t="s">
        <v>4459</v>
      </c>
    </row>
    <row r="263" spans="2:65" s="12" customFormat="1" ht="12">
      <c r="B263" s="151"/>
      <c r="D263" s="152" t="s">
        <v>207</v>
      </c>
      <c r="E263" s="153" t="s">
        <v>1</v>
      </c>
      <c r="F263" s="154" t="s">
        <v>4460</v>
      </c>
      <c r="H263" s="155">
        <v>356.63299999999998</v>
      </c>
      <c r="I263" s="156"/>
      <c r="L263" s="151"/>
      <c r="M263" s="157"/>
      <c r="T263" s="158"/>
      <c r="AT263" s="153" t="s">
        <v>207</v>
      </c>
      <c r="AU263" s="153" t="s">
        <v>86</v>
      </c>
      <c r="AV263" s="12" t="s">
        <v>86</v>
      </c>
      <c r="AW263" s="12" t="s">
        <v>30</v>
      </c>
      <c r="AX263" s="12" t="s">
        <v>80</v>
      </c>
      <c r="AY263" s="153" t="s">
        <v>199</v>
      </c>
    </row>
    <row r="264" spans="2:65" s="1" customFormat="1" ht="24.25" customHeight="1">
      <c r="B264" s="32"/>
      <c r="C264" s="137" t="s">
        <v>345</v>
      </c>
      <c r="D264" s="137" t="s">
        <v>201</v>
      </c>
      <c r="E264" s="138" t="s">
        <v>4461</v>
      </c>
      <c r="F264" s="139" t="s">
        <v>4462</v>
      </c>
      <c r="G264" s="140" t="s">
        <v>264</v>
      </c>
      <c r="H264" s="141">
        <v>339.65</v>
      </c>
      <c r="I264" s="142"/>
      <c r="J264" s="143">
        <f>ROUND(I264*H264,2)</f>
        <v>0</v>
      </c>
      <c r="K264" s="144"/>
      <c r="L264" s="32"/>
      <c r="M264" s="145" t="s">
        <v>1</v>
      </c>
      <c r="N264" s="146" t="s">
        <v>39</v>
      </c>
      <c r="P264" s="147">
        <f>O264*H264</f>
        <v>0</v>
      </c>
      <c r="Q264" s="147">
        <v>0</v>
      </c>
      <c r="R264" s="147">
        <f>Q264*H264</f>
        <v>0</v>
      </c>
      <c r="S264" s="147">
        <v>0</v>
      </c>
      <c r="T264" s="148">
        <f>S264*H264</f>
        <v>0</v>
      </c>
      <c r="AR264" s="149" t="s">
        <v>205</v>
      </c>
      <c r="AT264" s="149" t="s">
        <v>201</v>
      </c>
      <c r="AU264" s="149" t="s">
        <v>86</v>
      </c>
      <c r="AY264" s="17" t="s">
        <v>199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7" t="s">
        <v>86</v>
      </c>
      <c r="BK264" s="150">
        <f>ROUND(I264*H264,2)</f>
        <v>0</v>
      </c>
      <c r="BL264" s="17" t="s">
        <v>205</v>
      </c>
      <c r="BM264" s="149" t="s">
        <v>4463</v>
      </c>
    </row>
    <row r="265" spans="2:65" s="12" customFormat="1" ht="12">
      <c r="B265" s="151"/>
      <c r="D265" s="152" t="s">
        <v>207</v>
      </c>
      <c r="E265" s="153" t="s">
        <v>1</v>
      </c>
      <c r="F265" s="154" t="s">
        <v>4453</v>
      </c>
      <c r="H265" s="155">
        <v>290.55</v>
      </c>
      <c r="I265" s="156"/>
      <c r="L265" s="151"/>
      <c r="M265" s="157"/>
      <c r="T265" s="158"/>
      <c r="AT265" s="153" t="s">
        <v>207</v>
      </c>
      <c r="AU265" s="153" t="s">
        <v>86</v>
      </c>
      <c r="AV265" s="12" t="s">
        <v>86</v>
      </c>
      <c r="AW265" s="12" t="s">
        <v>30</v>
      </c>
      <c r="AX265" s="12" t="s">
        <v>73</v>
      </c>
      <c r="AY265" s="153" t="s">
        <v>199</v>
      </c>
    </row>
    <row r="266" spans="2:65" s="14" customFormat="1" ht="12">
      <c r="B266" s="166"/>
      <c r="D266" s="152" t="s">
        <v>207</v>
      </c>
      <c r="E266" s="167" t="s">
        <v>1</v>
      </c>
      <c r="F266" s="168" t="s">
        <v>4454</v>
      </c>
      <c r="H266" s="169">
        <v>290.55</v>
      </c>
      <c r="I266" s="170"/>
      <c r="L266" s="166"/>
      <c r="M266" s="171"/>
      <c r="T266" s="172"/>
      <c r="AT266" s="167" t="s">
        <v>207</v>
      </c>
      <c r="AU266" s="167" t="s">
        <v>86</v>
      </c>
      <c r="AV266" s="14" t="s">
        <v>223</v>
      </c>
      <c r="AW266" s="14" t="s">
        <v>30</v>
      </c>
      <c r="AX266" s="14" t="s">
        <v>73</v>
      </c>
      <c r="AY266" s="167" t="s">
        <v>199</v>
      </c>
    </row>
    <row r="267" spans="2:65" s="12" customFormat="1" ht="12">
      <c r="B267" s="151"/>
      <c r="D267" s="152" t="s">
        <v>207</v>
      </c>
      <c r="E267" s="153" t="s">
        <v>1</v>
      </c>
      <c r="F267" s="154" t="s">
        <v>4455</v>
      </c>
      <c r="H267" s="155">
        <v>49.1</v>
      </c>
      <c r="I267" s="156"/>
      <c r="L267" s="151"/>
      <c r="M267" s="157"/>
      <c r="T267" s="158"/>
      <c r="AT267" s="153" t="s">
        <v>207</v>
      </c>
      <c r="AU267" s="153" t="s">
        <v>86</v>
      </c>
      <c r="AV267" s="12" t="s">
        <v>86</v>
      </c>
      <c r="AW267" s="12" t="s">
        <v>30</v>
      </c>
      <c r="AX267" s="12" t="s">
        <v>73</v>
      </c>
      <c r="AY267" s="153" t="s">
        <v>199</v>
      </c>
    </row>
    <row r="268" spans="2:65" s="14" customFormat="1" ht="12">
      <c r="B268" s="166"/>
      <c r="D268" s="152" t="s">
        <v>207</v>
      </c>
      <c r="E268" s="167" t="s">
        <v>1</v>
      </c>
      <c r="F268" s="168" t="s">
        <v>4456</v>
      </c>
      <c r="H268" s="169">
        <v>49.1</v>
      </c>
      <c r="I268" s="170"/>
      <c r="L268" s="166"/>
      <c r="M268" s="171"/>
      <c r="T268" s="172"/>
      <c r="AT268" s="167" t="s">
        <v>207</v>
      </c>
      <c r="AU268" s="167" t="s">
        <v>86</v>
      </c>
      <c r="AV268" s="14" t="s">
        <v>223</v>
      </c>
      <c r="AW268" s="14" t="s">
        <v>30</v>
      </c>
      <c r="AX268" s="14" t="s">
        <v>73</v>
      </c>
      <c r="AY268" s="167" t="s">
        <v>199</v>
      </c>
    </row>
    <row r="269" spans="2:65" s="13" customFormat="1" ht="12">
      <c r="B269" s="159"/>
      <c r="D269" s="152" t="s">
        <v>207</v>
      </c>
      <c r="E269" s="160" t="s">
        <v>1</v>
      </c>
      <c r="F269" s="161" t="s">
        <v>209</v>
      </c>
      <c r="H269" s="162">
        <v>339.65000000000003</v>
      </c>
      <c r="I269" s="163"/>
      <c r="L269" s="159"/>
      <c r="M269" s="164"/>
      <c r="T269" s="165"/>
      <c r="AT269" s="160" t="s">
        <v>207</v>
      </c>
      <c r="AU269" s="160" t="s">
        <v>86</v>
      </c>
      <c r="AV269" s="13" t="s">
        <v>205</v>
      </c>
      <c r="AW269" s="13" t="s">
        <v>30</v>
      </c>
      <c r="AX269" s="13" t="s">
        <v>80</v>
      </c>
      <c r="AY269" s="160" t="s">
        <v>199</v>
      </c>
    </row>
    <row r="270" spans="2:65" s="1" customFormat="1" ht="16.5" customHeight="1">
      <c r="B270" s="32"/>
      <c r="C270" s="173" t="s">
        <v>351</v>
      </c>
      <c r="D270" s="173" t="s">
        <v>288</v>
      </c>
      <c r="E270" s="174" t="s">
        <v>4464</v>
      </c>
      <c r="F270" s="175" t="s">
        <v>4465</v>
      </c>
      <c r="G270" s="176" t="s">
        <v>264</v>
      </c>
      <c r="H270" s="177">
        <v>356.63299999999998</v>
      </c>
      <c r="I270" s="178"/>
      <c r="J270" s="179">
        <f>ROUND(I270*H270,2)</f>
        <v>0</v>
      </c>
      <c r="K270" s="180"/>
      <c r="L270" s="181"/>
      <c r="M270" s="182" t="s">
        <v>1</v>
      </c>
      <c r="N270" s="183" t="s">
        <v>39</v>
      </c>
      <c r="P270" s="147">
        <f>O270*H270</f>
        <v>0</v>
      </c>
      <c r="Q270" s="147">
        <v>4.0000000000000003E-5</v>
      </c>
      <c r="R270" s="147">
        <f>Q270*H270</f>
        <v>1.426532E-2</v>
      </c>
      <c r="S270" s="147">
        <v>0</v>
      </c>
      <c r="T270" s="148">
        <f>S270*H270</f>
        <v>0</v>
      </c>
      <c r="AR270" s="149" t="s">
        <v>250</v>
      </c>
      <c r="AT270" s="149" t="s">
        <v>288</v>
      </c>
      <c r="AU270" s="149" t="s">
        <v>86</v>
      </c>
      <c r="AY270" s="17" t="s">
        <v>199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86</v>
      </c>
      <c r="BK270" s="150">
        <f>ROUND(I270*H270,2)</f>
        <v>0</v>
      </c>
      <c r="BL270" s="17" t="s">
        <v>205</v>
      </c>
      <c r="BM270" s="149" t="s">
        <v>4466</v>
      </c>
    </row>
    <row r="271" spans="2:65" s="12" customFormat="1" ht="12">
      <c r="B271" s="151"/>
      <c r="D271" s="152" t="s">
        <v>207</v>
      </c>
      <c r="E271" s="153" t="s">
        <v>1</v>
      </c>
      <c r="F271" s="154" t="s">
        <v>4460</v>
      </c>
      <c r="H271" s="155">
        <v>356.63299999999998</v>
      </c>
      <c r="I271" s="156"/>
      <c r="L271" s="151"/>
      <c r="M271" s="157"/>
      <c r="T271" s="158"/>
      <c r="AT271" s="153" t="s">
        <v>207</v>
      </c>
      <c r="AU271" s="153" t="s">
        <v>86</v>
      </c>
      <c r="AV271" s="12" t="s">
        <v>86</v>
      </c>
      <c r="AW271" s="12" t="s">
        <v>30</v>
      </c>
      <c r="AX271" s="12" t="s">
        <v>80</v>
      </c>
      <c r="AY271" s="153" t="s">
        <v>199</v>
      </c>
    </row>
    <row r="272" spans="2:65" s="11" customFormat="1" ht="23" customHeight="1">
      <c r="B272" s="125"/>
      <c r="D272" s="126" t="s">
        <v>72</v>
      </c>
      <c r="E272" s="135" t="s">
        <v>234</v>
      </c>
      <c r="F272" s="135" t="s">
        <v>570</v>
      </c>
      <c r="I272" s="128"/>
      <c r="J272" s="136">
        <f>BK272</f>
        <v>0</v>
      </c>
      <c r="L272" s="125"/>
      <c r="M272" s="130"/>
      <c r="P272" s="131">
        <f>SUM(P273:P318)</f>
        <v>0</v>
      </c>
      <c r="R272" s="131">
        <f>SUM(R273:R318)</f>
        <v>461.58289679999996</v>
      </c>
      <c r="T272" s="132">
        <f>SUM(T273:T318)</f>
        <v>0</v>
      </c>
      <c r="AR272" s="126" t="s">
        <v>80</v>
      </c>
      <c r="AT272" s="133" t="s">
        <v>72</v>
      </c>
      <c r="AU272" s="133" t="s">
        <v>80</v>
      </c>
      <c r="AY272" s="126" t="s">
        <v>199</v>
      </c>
      <c r="BK272" s="134">
        <f>SUM(BK273:BK318)</f>
        <v>0</v>
      </c>
    </row>
    <row r="273" spans="2:65" s="1" customFormat="1" ht="24.25" customHeight="1">
      <c r="B273" s="32"/>
      <c r="C273" s="137" t="s">
        <v>356</v>
      </c>
      <c r="D273" s="137" t="s">
        <v>201</v>
      </c>
      <c r="E273" s="138" t="s">
        <v>4467</v>
      </c>
      <c r="F273" s="139" t="s">
        <v>4468</v>
      </c>
      <c r="G273" s="140" t="s">
        <v>204</v>
      </c>
      <c r="H273" s="141">
        <v>406.56</v>
      </c>
      <c r="I273" s="142"/>
      <c r="J273" s="143">
        <f>ROUND(I273*H273,2)</f>
        <v>0</v>
      </c>
      <c r="K273" s="144"/>
      <c r="L273" s="32"/>
      <c r="M273" s="145" t="s">
        <v>1</v>
      </c>
      <c r="N273" s="146" t="s">
        <v>39</v>
      </c>
      <c r="P273" s="147">
        <f>O273*H273</f>
        <v>0</v>
      </c>
      <c r="Q273" s="147">
        <v>0.23</v>
      </c>
      <c r="R273" s="147">
        <f>Q273*H273</f>
        <v>93.508800000000008</v>
      </c>
      <c r="S273" s="147">
        <v>0</v>
      </c>
      <c r="T273" s="148">
        <f>S273*H273</f>
        <v>0</v>
      </c>
      <c r="AR273" s="149" t="s">
        <v>205</v>
      </c>
      <c r="AT273" s="149" t="s">
        <v>201</v>
      </c>
      <c r="AU273" s="149" t="s">
        <v>86</v>
      </c>
      <c r="AY273" s="17" t="s">
        <v>199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7" t="s">
        <v>86</v>
      </c>
      <c r="BK273" s="150">
        <f>ROUND(I273*H273,2)</f>
        <v>0</v>
      </c>
      <c r="BL273" s="17" t="s">
        <v>205</v>
      </c>
      <c r="BM273" s="149" t="s">
        <v>4469</v>
      </c>
    </row>
    <row r="274" spans="2:65" s="12" customFormat="1" ht="12">
      <c r="B274" s="151"/>
      <c r="D274" s="152" t="s">
        <v>207</v>
      </c>
      <c r="E274" s="153" t="s">
        <v>1</v>
      </c>
      <c r="F274" s="154" t="s">
        <v>4412</v>
      </c>
      <c r="H274" s="155">
        <v>185.64</v>
      </c>
      <c r="I274" s="156"/>
      <c r="L274" s="151"/>
      <c r="M274" s="157"/>
      <c r="T274" s="158"/>
      <c r="AT274" s="153" t="s">
        <v>207</v>
      </c>
      <c r="AU274" s="153" t="s">
        <v>86</v>
      </c>
      <c r="AV274" s="12" t="s">
        <v>86</v>
      </c>
      <c r="AW274" s="12" t="s">
        <v>30</v>
      </c>
      <c r="AX274" s="12" t="s">
        <v>73</v>
      </c>
      <c r="AY274" s="153" t="s">
        <v>199</v>
      </c>
    </row>
    <row r="275" spans="2:65" s="12" customFormat="1" ht="12">
      <c r="B275" s="151"/>
      <c r="D275" s="152" t="s">
        <v>207</v>
      </c>
      <c r="E275" s="153" t="s">
        <v>1</v>
      </c>
      <c r="F275" s="154" t="s">
        <v>4413</v>
      </c>
      <c r="H275" s="155">
        <v>51.68</v>
      </c>
      <c r="I275" s="156"/>
      <c r="L275" s="151"/>
      <c r="M275" s="157"/>
      <c r="T275" s="158"/>
      <c r="AT275" s="153" t="s">
        <v>207</v>
      </c>
      <c r="AU275" s="153" t="s">
        <v>86</v>
      </c>
      <c r="AV275" s="12" t="s">
        <v>86</v>
      </c>
      <c r="AW275" s="12" t="s">
        <v>30</v>
      </c>
      <c r="AX275" s="12" t="s">
        <v>73</v>
      </c>
      <c r="AY275" s="153" t="s">
        <v>199</v>
      </c>
    </row>
    <row r="276" spans="2:65" s="12" customFormat="1" ht="12">
      <c r="B276" s="151"/>
      <c r="D276" s="152" t="s">
        <v>207</v>
      </c>
      <c r="E276" s="153" t="s">
        <v>1</v>
      </c>
      <c r="F276" s="154" t="s">
        <v>4414</v>
      </c>
      <c r="H276" s="155">
        <v>38.340000000000003</v>
      </c>
      <c r="I276" s="156"/>
      <c r="L276" s="151"/>
      <c r="M276" s="157"/>
      <c r="T276" s="158"/>
      <c r="AT276" s="153" t="s">
        <v>207</v>
      </c>
      <c r="AU276" s="153" t="s">
        <v>86</v>
      </c>
      <c r="AV276" s="12" t="s">
        <v>86</v>
      </c>
      <c r="AW276" s="12" t="s">
        <v>30</v>
      </c>
      <c r="AX276" s="12" t="s">
        <v>73</v>
      </c>
      <c r="AY276" s="153" t="s">
        <v>199</v>
      </c>
    </row>
    <row r="277" spans="2:65" s="14" customFormat="1" ht="12">
      <c r="B277" s="166"/>
      <c r="D277" s="152" t="s">
        <v>207</v>
      </c>
      <c r="E277" s="167" t="s">
        <v>1</v>
      </c>
      <c r="F277" s="168" t="s">
        <v>4415</v>
      </c>
      <c r="H277" s="169">
        <v>275.65999999999997</v>
      </c>
      <c r="I277" s="170"/>
      <c r="L277" s="166"/>
      <c r="M277" s="171"/>
      <c r="T277" s="172"/>
      <c r="AT277" s="167" t="s">
        <v>207</v>
      </c>
      <c r="AU277" s="167" t="s">
        <v>86</v>
      </c>
      <c r="AV277" s="14" t="s">
        <v>223</v>
      </c>
      <c r="AW277" s="14" t="s">
        <v>30</v>
      </c>
      <c r="AX277" s="14" t="s">
        <v>73</v>
      </c>
      <c r="AY277" s="167" t="s">
        <v>199</v>
      </c>
    </row>
    <row r="278" spans="2:65" s="12" customFormat="1" ht="12">
      <c r="B278" s="151"/>
      <c r="D278" s="152" t="s">
        <v>207</v>
      </c>
      <c r="E278" s="153" t="s">
        <v>1</v>
      </c>
      <c r="F278" s="154" t="s">
        <v>4416</v>
      </c>
      <c r="H278" s="155">
        <v>110</v>
      </c>
      <c r="I278" s="156"/>
      <c r="L278" s="151"/>
      <c r="M278" s="157"/>
      <c r="T278" s="158"/>
      <c r="AT278" s="153" t="s">
        <v>207</v>
      </c>
      <c r="AU278" s="153" t="s">
        <v>86</v>
      </c>
      <c r="AV278" s="12" t="s">
        <v>86</v>
      </c>
      <c r="AW278" s="12" t="s">
        <v>30</v>
      </c>
      <c r="AX278" s="12" t="s">
        <v>73</v>
      </c>
      <c r="AY278" s="153" t="s">
        <v>199</v>
      </c>
    </row>
    <row r="279" spans="2:65" s="12" customFormat="1" ht="12">
      <c r="B279" s="151"/>
      <c r="D279" s="152" t="s">
        <v>207</v>
      </c>
      <c r="E279" s="153" t="s">
        <v>1</v>
      </c>
      <c r="F279" s="154" t="s">
        <v>4417</v>
      </c>
      <c r="H279" s="155">
        <v>20.9</v>
      </c>
      <c r="I279" s="156"/>
      <c r="L279" s="151"/>
      <c r="M279" s="157"/>
      <c r="T279" s="158"/>
      <c r="AT279" s="153" t="s">
        <v>207</v>
      </c>
      <c r="AU279" s="153" t="s">
        <v>86</v>
      </c>
      <c r="AV279" s="12" t="s">
        <v>86</v>
      </c>
      <c r="AW279" s="12" t="s">
        <v>30</v>
      </c>
      <c r="AX279" s="12" t="s">
        <v>73</v>
      </c>
      <c r="AY279" s="153" t="s">
        <v>199</v>
      </c>
    </row>
    <row r="280" spans="2:65" s="14" customFormat="1" ht="12">
      <c r="B280" s="166"/>
      <c r="D280" s="152" t="s">
        <v>207</v>
      </c>
      <c r="E280" s="167" t="s">
        <v>1</v>
      </c>
      <c r="F280" s="168" t="s">
        <v>4353</v>
      </c>
      <c r="H280" s="169">
        <v>130.9</v>
      </c>
      <c r="I280" s="170"/>
      <c r="L280" s="166"/>
      <c r="M280" s="171"/>
      <c r="T280" s="172"/>
      <c r="AT280" s="167" t="s">
        <v>207</v>
      </c>
      <c r="AU280" s="167" t="s">
        <v>86</v>
      </c>
      <c r="AV280" s="14" t="s">
        <v>223</v>
      </c>
      <c r="AW280" s="14" t="s">
        <v>30</v>
      </c>
      <c r="AX280" s="14" t="s">
        <v>73</v>
      </c>
      <c r="AY280" s="167" t="s">
        <v>199</v>
      </c>
    </row>
    <row r="281" spans="2:65" s="13" customFormat="1" ht="12">
      <c r="B281" s="159"/>
      <c r="D281" s="152" t="s">
        <v>207</v>
      </c>
      <c r="E281" s="160" t="s">
        <v>1</v>
      </c>
      <c r="F281" s="161" t="s">
        <v>4470</v>
      </c>
      <c r="H281" s="162">
        <v>406.55999999999995</v>
      </c>
      <c r="I281" s="163"/>
      <c r="L281" s="159"/>
      <c r="M281" s="164"/>
      <c r="T281" s="165"/>
      <c r="AT281" s="160" t="s">
        <v>207</v>
      </c>
      <c r="AU281" s="160" t="s">
        <v>86</v>
      </c>
      <c r="AV281" s="13" t="s">
        <v>205</v>
      </c>
      <c r="AW281" s="13" t="s">
        <v>30</v>
      </c>
      <c r="AX281" s="13" t="s">
        <v>80</v>
      </c>
      <c r="AY281" s="160" t="s">
        <v>199</v>
      </c>
    </row>
    <row r="282" spans="2:65" s="1" customFormat="1" ht="21.75" customHeight="1">
      <c r="B282" s="32"/>
      <c r="C282" s="137" t="s">
        <v>449</v>
      </c>
      <c r="D282" s="137" t="s">
        <v>201</v>
      </c>
      <c r="E282" s="138" t="s">
        <v>4471</v>
      </c>
      <c r="F282" s="139" t="s">
        <v>4472</v>
      </c>
      <c r="G282" s="140" t="s">
        <v>204</v>
      </c>
      <c r="H282" s="141">
        <v>20.04</v>
      </c>
      <c r="I282" s="142"/>
      <c r="J282" s="143">
        <f>ROUND(I282*H282,2)</f>
        <v>0</v>
      </c>
      <c r="K282" s="144"/>
      <c r="L282" s="32"/>
      <c r="M282" s="145" t="s">
        <v>1</v>
      </c>
      <c r="N282" s="146" t="s">
        <v>39</v>
      </c>
      <c r="P282" s="147">
        <f>O282*H282</f>
        <v>0</v>
      </c>
      <c r="Q282" s="147">
        <v>0.46</v>
      </c>
      <c r="R282" s="147">
        <f>Q282*H282</f>
        <v>9.2184000000000008</v>
      </c>
      <c r="S282" s="147">
        <v>0</v>
      </c>
      <c r="T282" s="148">
        <f>S282*H282</f>
        <v>0</v>
      </c>
      <c r="AR282" s="149" t="s">
        <v>205</v>
      </c>
      <c r="AT282" s="149" t="s">
        <v>201</v>
      </c>
      <c r="AU282" s="149" t="s">
        <v>86</v>
      </c>
      <c r="AY282" s="17" t="s">
        <v>199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7" t="s">
        <v>86</v>
      </c>
      <c r="BK282" s="150">
        <f>ROUND(I282*H282,2)</f>
        <v>0</v>
      </c>
      <c r="BL282" s="17" t="s">
        <v>205</v>
      </c>
      <c r="BM282" s="149" t="s">
        <v>4473</v>
      </c>
    </row>
    <row r="283" spans="2:65" s="12" customFormat="1" ht="12">
      <c r="B283" s="151"/>
      <c r="D283" s="152" t="s">
        <v>207</v>
      </c>
      <c r="E283" s="153" t="s">
        <v>1</v>
      </c>
      <c r="F283" s="154" t="s">
        <v>4410</v>
      </c>
      <c r="H283" s="155">
        <v>20.04</v>
      </c>
      <c r="I283" s="156"/>
      <c r="L283" s="151"/>
      <c r="M283" s="157"/>
      <c r="T283" s="158"/>
      <c r="AT283" s="153" t="s">
        <v>207</v>
      </c>
      <c r="AU283" s="153" t="s">
        <v>86</v>
      </c>
      <c r="AV283" s="12" t="s">
        <v>86</v>
      </c>
      <c r="AW283" s="12" t="s">
        <v>30</v>
      </c>
      <c r="AX283" s="12" t="s">
        <v>73</v>
      </c>
      <c r="AY283" s="153" t="s">
        <v>199</v>
      </c>
    </row>
    <row r="284" spans="2:65" s="13" customFormat="1" ht="12">
      <c r="B284" s="159"/>
      <c r="D284" s="152" t="s">
        <v>207</v>
      </c>
      <c r="E284" s="160" t="s">
        <v>1</v>
      </c>
      <c r="F284" s="161" t="s">
        <v>4474</v>
      </c>
      <c r="H284" s="162">
        <v>20.04</v>
      </c>
      <c r="I284" s="163"/>
      <c r="L284" s="159"/>
      <c r="M284" s="164"/>
      <c r="T284" s="165"/>
      <c r="AT284" s="160" t="s">
        <v>207</v>
      </c>
      <c r="AU284" s="160" t="s">
        <v>86</v>
      </c>
      <c r="AV284" s="13" t="s">
        <v>205</v>
      </c>
      <c r="AW284" s="13" t="s">
        <v>30</v>
      </c>
      <c r="AX284" s="13" t="s">
        <v>80</v>
      </c>
      <c r="AY284" s="160" t="s">
        <v>199</v>
      </c>
    </row>
    <row r="285" spans="2:65" s="1" customFormat="1" ht="24.25" customHeight="1">
      <c r="B285" s="32"/>
      <c r="C285" s="137" t="s">
        <v>363</v>
      </c>
      <c r="D285" s="137" t="s">
        <v>201</v>
      </c>
      <c r="E285" s="138" t="s">
        <v>4475</v>
      </c>
      <c r="F285" s="139" t="s">
        <v>4476</v>
      </c>
      <c r="G285" s="140" t="s">
        <v>204</v>
      </c>
      <c r="H285" s="141">
        <v>406.56</v>
      </c>
      <c r="I285" s="142"/>
      <c r="J285" s="143">
        <f>ROUND(I285*H285,2)</f>
        <v>0</v>
      </c>
      <c r="K285" s="144"/>
      <c r="L285" s="32"/>
      <c r="M285" s="145" t="s">
        <v>1</v>
      </c>
      <c r="N285" s="146" t="s">
        <v>39</v>
      </c>
      <c r="P285" s="147">
        <f>O285*H285</f>
        <v>0</v>
      </c>
      <c r="Q285" s="147">
        <v>0.57499999999999996</v>
      </c>
      <c r="R285" s="147">
        <f>Q285*H285</f>
        <v>233.77199999999999</v>
      </c>
      <c r="S285" s="147">
        <v>0</v>
      </c>
      <c r="T285" s="148">
        <f>S285*H285</f>
        <v>0</v>
      </c>
      <c r="AR285" s="149" t="s">
        <v>205</v>
      </c>
      <c r="AT285" s="149" t="s">
        <v>201</v>
      </c>
      <c r="AU285" s="149" t="s">
        <v>86</v>
      </c>
      <c r="AY285" s="17" t="s">
        <v>199</v>
      </c>
      <c r="BE285" s="150">
        <f>IF(N285="základní",J285,0)</f>
        <v>0</v>
      </c>
      <c r="BF285" s="150">
        <f>IF(N285="snížená",J285,0)</f>
        <v>0</v>
      </c>
      <c r="BG285" s="150">
        <f>IF(N285="zákl. přenesená",J285,0)</f>
        <v>0</v>
      </c>
      <c r="BH285" s="150">
        <f>IF(N285="sníž. přenesená",J285,0)</f>
        <v>0</v>
      </c>
      <c r="BI285" s="150">
        <f>IF(N285="nulová",J285,0)</f>
        <v>0</v>
      </c>
      <c r="BJ285" s="17" t="s">
        <v>86</v>
      </c>
      <c r="BK285" s="150">
        <f>ROUND(I285*H285,2)</f>
        <v>0</v>
      </c>
      <c r="BL285" s="17" t="s">
        <v>205</v>
      </c>
      <c r="BM285" s="149" t="s">
        <v>4477</v>
      </c>
    </row>
    <row r="286" spans="2:65" s="12" customFormat="1" ht="12">
      <c r="B286" s="151"/>
      <c r="D286" s="152" t="s">
        <v>207</v>
      </c>
      <c r="E286" s="153" t="s">
        <v>1</v>
      </c>
      <c r="F286" s="154" t="s">
        <v>4412</v>
      </c>
      <c r="H286" s="155">
        <v>185.64</v>
      </c>
      <c r="I286" s="156"/>
      <c r="L286" s="151"/>
      <c r="M286" s="157"/>
      <c r="T286" s="158"/>
      <c r="AT286" s="153" t="s">
        <v>207</v>
      </c>
      <c r="AU286" s="153" t="s">
        <v>86</v>
      </c>
      <c r="AV286" s="12" t="s">
        <v>86</v>
      </c>
      <c r="AW286" s="12" t="s">
        <v>30</v>
      </c>
      <c r="AX286" s="12" t="s">
        <v>73</v>
      </c>
      <c r="AY286" s="153" t="s">
        <v>199</v>
      </c>
    </row>
    <row r="287" spans="2:65" s="12" customFormat="1" ht="12">
      <c r="B287" s="151"/>
      <c r="D287" s="152" t="s">
        <v>207</v>
      </c>
      <c r="E287" s="153" t="s">
        <v>1</v>
      </c>
      <c r="F287" s="154" t="s">
        <v>4413</v>
      </c>
      <c r="H287" s="155">
        <v>51.68</v>
      </c>
      <c r="I287" s="156"/>
      <c r="L287" s="151"/>
      <c r="M287" s="157"/>
      <c r="T287" s="158"/>
      <c r="AT287" s="153" t="s">
        <v>207</v>
      </c>
      <c r="AU287" s="153" t="s">
        <v>86</v>
      </c>
      <c r="AV287" s="12" t="s">
        <v>86</v>
      </c>
      <c r="AW287" s="12" t="s">
        <v>30</v>
      </c>
      <c r="AX287" s="12" t="s">
        <v>73</v>
      </c>
      <c r="AY287" s="153" t="s">
        <v>199</v>
      </c>
    </row>
    <row r="288" spans="2:65" s="12" customFormat="1" ht="12">
      <c r="B288" s="151"/>
      <c r="D288" s="152" t="s">
        <v>207</v>
      </c>
      <c r="E288" s="153" t="s">
        <v>1</v>
      </c>
      <c r="F288" s="154" t="s">
        <v>4414</v>
      </c>
      <c r="H288" s="155">
        <v>38.340000000000003</v>
      </c>
      <c r="I288" s="156"/>
      <c r="L288" s="151"/>
      <c r="M288" s="157"/>
      <c r="T288" s="158"/>
      <c r="AT288" s="153" t="s">
        <v>207</v>
      </c>
      <c r="AU288" s="153" t="s">
        <v>86</v>
      </c>
      <c r="AV288" s="12" t="s">
        <v>86</v>
      </c>
      <c r="AW288" s="12" t="s">
        <v>30</v>
      </c>
      <c r="AX288" s="12" t="s">
        <v>73</v>
      </c>
      <c r="AY288" s="153" t="s">
        <v>199</v>
      </c>
    </row>
    <row r="289" spans="2:65" s="14" customFormat="1" ht="12">
      <c r="B289" s="166"/>
      <c r="D289" s="152" t="s">
        <v>207</v>
      </c>
      <c r="E289" s="167" t="s">
        <v>1</v>
      </c>
      <c r="F289" s="168" t="s">
        <v>4415</v>
      </c>
      <c r="H289" s="169">
        <v>275.65999999999997</v>
      </c>
      <c r="I289" s="170"/>
      <c r="L289" s="166"/>
      <c r="M289" s="171"/>
      <c r="T289" s="172"/>
      <c r="AT289" s="167" t="s">
        <v>207</v>
      </c>
      <c r="AU289" s="167" t="s">
        <v>86</v>
      </c>
      <c r="AV289" s="14" t="s">
        <v>223</v>
      </c>
      <c r="AW289" s="14" t="s">
        <v>30</v>
      </c>
      <c r="AX289" s="14" t="s">
        <v>73</v>
      </c>
      <c r="AY289" s="167" t="s">
        <v>199</v>
      </c>
    </row>
    <row r="290" spans="2:65" s="12" customFormat="1" ht="12">
      <c r="B290" s="151"/>
      <c r="D290" s="152" t="s">
        <v>207</v>
      </c>
      <c r="E290" s="153" t="s">
        <v>1</v>
      </c>
      <c r="F290" s="154" t="s">
        <v>4416</v>
      </c>
      <c r="H290" s="155">
        <v>110</v>
      </c>
      <c r="I290" s="156"/>
      <c r="L290" s="151"/>
      <c r="M290" s="157"/>
      <c r="T290" s="158"/>
      <c r="AT290" s="153" t="s">
        <v>207</v>
      </c>
      <c r="AU290" s="153" t="s">
        <v>86</v>
      </c>
      <c r="AV290" s="12" t="s">
        <v>86</v>
      </c>
      <c r="AW290" s="12" t="s">
        <v>30</v>
      </c>
      <c r="AX290" s="12" t="s">
        <v>73</v>
      </c>
      <c r="AY290" s="153" t="s">
        <v>199</v>
      </c>
    </row>
    <row r="291" spans="2:65" s="12" customFormat="1" ht="12">
      <c r="B291" s="151"/>
      <c r="D291" s="152" t="s">
        <v>207</v>
      </c>
      <c r="E291" s="153" t="s">
        <v>1</v>
      </c>
      <c r="F291" s="154" t="s">
        <v>4417</v>
      </c>
      <c r="H291" s="155">
        <v>20.9</v>
      </c>
      <c r="I291" s="156"/>
      <c r="L291" s="151"/>
      <c r="M291" s="157"/>
      <c r="T291" s="158"/>
      <c r="AT291" s="153" t="s">
        <v>207</v>
      </c>
      <c r="AU291" s="153" t="s">
        <v>86</v>
      </c>
      <c r="AV291" s="12" t="s">
        <v>86</v>
      </c>
      <c r="AW291" s="12" t="s">
        <v>30</v>
      </c>
      <c r="AX291" s="12" t="s">
        <v>73</v>
      </c>
      <c r="AY291" s="153" t="s">
        <v>199</v>
      </c>
    </row>
    <row r="292" spans="2:65" s="14" customFormat="1" ht="12">
      <c r="B292" s="166"/>
      <c r="D292" s="152" t="s">
        <v>207</v>
      </c>
      <c r="E292" s="167" t="s">
        <v>1</v>
      </c>
      <c r="F292" s="168" t="s">
        <v>4353</v>
      </c>
      <c r="H292" s="169">
        <v>130.9</v>
      </c>
      <c r="I292" s="170"/>
      <c r="L292" s="166"/>
      <c r="M292" s="171"/>
      <c r="T292" s="172"/>
      <c r="AT292" s="167" t="s">
        <v>207</v>
      </c>
      <c r="AU292" s="167" t="s">
        <v>86</v>
      </c>
      <c r="AV292" s="14" t="s">
        <v>223</v>
      </c>
      <c r="AW292" s="14" t="s">
        <v>30</v>
      </c>
      <c r="AX292" s="14" t="s">
        <v>73</v>
      </c>
      <c r="AY292" s="167" t="s">
        <v>199</v>
      </c>
    </row>
    <row r="293" spans="2:65" s="13" customFormat="1" ht="12">
      <c r="B293" s="159"/>
      <c r="D293" s="152" t="s">
        <v>207</v>
      </c>
      <c r="E293" s="160" t="s">
        <v>1</v>
      </c>
      <c r="F293" s="161" t="s">
        <v>4478</v>
      </c>
      <c r="H293" s="162">
        <v>406.55999999999995</v>
      </c>
      <c r="I293" s="163"/>
      <c r="L293" s="159"/>
      <c r="M293" s="164"/>
      <c r="T293" s="165"/>
      <c r="AT293" s="160" t="s">
        <v>207</v>
      </c>
      <c r="AU293" s="160" t="s">
        <v>86</v>
      </c>
      <c r="AV293" s="13" t="s">
        <v>205</v>
      </c>
      <c r="AW293" s="13" t="s">
        <v>30</v>
      </c>
      <c r="AX293" s="13" t="s">
        <v>80</v>
      </c>
      <c r="AY293" s="160" t="s">
        <v>199</v>
      </c>
    </row>
    <row r="294" spans="2:65" s="1" customFormat="1" ht="24.25" customHeight="1">
      <c r="B294" s="32"/>
      <c r="C294" s="137" t="s">
        <v>369</v>
      </c>
      <c r="D294" s="137" t="s">
        <v>201</v>
      </c>
      <c r="E294" s="138" t="s">
        <v>572</v>
      </c>
      <c r="F294" s="139" t="s">
        <v>573</v>
      </c>
      <c r="G294" s="140" t="s">
        <v>204</v>
      </c>
      <c r="H294" s="141">
        <v>406.56</v>
      </c>
      <c r="I294" s="142"/>
      <c r="J294" s="143">
        <f>ROUND(I294*H294,2)</f>
        <v>0</v>
      </c>
      <c r="K294" s="144"/>
      <c r="L294" s="32"/>
      <c r="M294" s="145" t="s">
        <v>1</v>
      </c>
      <c r="N294" s="146" t="s">
        <v>39</v>
      </c>
      <c r="P294" s="147">
        <f>O294*H294</f>
        <v>0</v>
      </c>
      <c r="Q294" s="147">
        <v>0.106</v>
      </c>
      <c r="R294" s="147">
        <f>Q294*H294</f>
        <v>43.095359999999999</v>
      </c>
      <c r="S294" s="147">
        <v>0</v>
      </c>
      <c r="T294" s="148">
        <f>S294*H294</f>
        <v>0</v>
      </c>
      <c r="AR294" s="149" t="s">
        <v>205</v>
      </c>
      <c r="AT294" s="149" t="s">
        <v>201</v>
      </c>
      <c r="AU294" s="149" t="s">
        <v>86</v>
      </c>
      <c r="AY294" s="17" t="s">
        <v>199</v>
      </c>
      <c r="BE294" s="150">
        <f>IF(N294="základní",J294,0)</f>
        <v>0</v>
      </c>
      <c r="BF294" s="150">
        <f>IF(N294="snížená",J294,0)</f>
        <v>0</v>
      </c>
      <c r="BG294" s="150">
        <f>IF(N294="zákl. přenesená",J294,0)</f>
        <v>0</v>
      </c>
      <c r="BH294" s="150">
        <f>IF(N294="sníž. přenesená",J294,0)</f>
        <v>0</v>
      </c>
      <c r="BI294" s="150">
        <f>IF(N294="nulová",J294,0)</f>
        <v>0</v>
      </c>
      <c r="BJ294" s="17" t="s">
        <v>86</v>
      </c>
      <c r="BK294" s="150">
        <f>ROUND(I294*H294,2)</f>
        <v>0</v>
      </c>
      <c r="BL294" s="17" t="s">
        <v>205</v>
      </c>
      <c r="BM294" s="149" t="s">
        <v>4479</v>
      </c>
    </row>
    <row r="295" spans="2:65" s="12" customFormat="1" ht="12">
      <c r="B295" s="151"/>
      <c r="D295" s="152" t="s">
        <v>207</v>
      </c>
      <c r="E295" s="153" t="s">
        <v>1</v>
      </c>
      <c r="F295" s="154" t="s">
        <v>4412</v>
      </c>
      <c r="H295" s="155">
        <v>185.64</v>
      </c>
      <c r="I295" s="156"/>
      <c r="L295" s="151"/>
      <c r="M295" s="157"/>
      <c r="T295" s="158"/>
      <c r="AT295" s="153" t="s">
        <v>207</v>
      </c>
      <c r="AU295" s="153" t="s">
        <v>86</v>
      </c>
      <c r="AV295" s="12" t="s">
        <v>86</v>
      </c>
      <c r="AW295" s="12" t="s">
        <v>30</v>
      </c>
      <c r="AX295" s="12" t="s">
        <v>73</v>
      </c>
      <c r="AY295" s="153" t="s">
        <v>199</v>
      </c>
    </row>
    <row r="296" spans="2:65" s="12" customFormat="1" ht="12">
      <c r="B296" s="151"/>
      <c r="D296" s="152" t="s">
        <v>207</v>
      </c>
      <c r="E296" s="153" t="s">
        <v>1</v>
      </c>
      <c r="F296" s="154" t="s">
        <v>4413</v>
      </c>
      <c r="H296" s="155">
        <v>51.68</v>
      </c>
      <c r="I296" s="156"/>
      <c r="L296" s="151"/>
      <c r="M296" s="157"/>
      <c r="T296" s="158"/>
      <c r="AT296" s="153" t="s">
        <v>207</v>
      </c>
      <c r="AU296" s="153" t="s">
        <v>86</v>
      </c>
      <c r="AV296" s="12" t="s">
        <v>86</v>
      </c>
      <c r="AW296" s="12" t="s">
        <v>30</v>
      </c>
      <c r="AX296" s="12" t="s">
        <v>73</v>
      </c>
      <c r="AY296" s="153" t="s">
        <v>199</v>
      </c>
    </row>
    <row r="297" spans="2:65" s="12" customFormat="1" ht="12">
      <c r="B297" s="151"/>
      <c r="D297" s="152" t="s">
        <v>207</v>
      </c>
      <c r="E297" s="153" t="s">
        <v>1</v>
      </c>
      <c r="F297" s="154" t="s">
        <v>4414</v>
      </c>
      <c r="H297" s="155">
        <v>38.340000000000003</v>
      </c>
      <c r="I297" s="156"/>
      <c r="L297" s="151"/>
      <c r="M297" s="157"/>
      <c r="T297" s="158"/>
      <c r="AT297" s="153" t="s">
        <v>207</v>
      </c>
      <c r="AU297" s="153" t="s">
        <v>86</v>
      </c>
      <c r="AV297" s="12" t="s">
        <v>86</v>
      </c>
      <c r="AW297" s="12" t="s">
        <v>30</v>
      </c>
      <c r="AX297" s="12" t="s">
        <v>73</v>
      </c>
      <c r="AY297" s="153" t="s">
        <v>199</v>
      </c>
    </row>
    <row r="298" spans="2:65" s="14" customFormat="1" ht="12">
      <c r="B298" s="166"/>
      <c r="D298" s="152" t="s">
        <v>207</v>
      </c>
      <c r="E298" s="167" t="s">
        <v>1</v>
      </c>
      <c r="F298" s="168" t="s">
        <v>4415</v>
      </c>
      <c r="H298" s="169">
        <v>275.65999999999997</v>
      </c>
      <c r="I298" s="170"/>
      <c r="L298" s="166"/>
      <c r="M298" s="171"/>
      <c r="T298" s="172"/>
      <c r="AT298" s="167" t="s">
        <v>207</v>
      </c>
      <c r="AU298" s="167" t="s">
        <v>86</v>
      </c>
      <c r="AV298" s="14" t="s">
        <v>223</v>
      </c>
      <c r="AW298" s="14" t="s">
        <v>30</v>
      </c>
      <c r="AX298" s="14" t="s">
        <v>73</v>
      </c>
      <c r="AY298" s="167" t="s">
        <v>199</v>
      </c>
    </row>
    <row r="299" spans="2:65" s="12" customFormat="1" ht="12">
      <c r="B299" s="151"/>
      <c r="D299" s="152" t="s">
        <v>207</v>
      </c>
      <c r="E299" s="153" t="s">
        <v>1</v>
      </c>
      <c r="F299" s="154" t="s">
        <v>4416</v>
      </c>
      <c r="H299" s="155">
        <v>110</v>
      </c>
      <c r="I299" s="156"/>
      <c r="L299" s="151"/>
      <c r="M299" s="157"/>
      <c r="T299" s="158"/>
      <c r="AT299" s="153" t="s">
        <v>207</v>
      </c>
      <c r="AU299" s="153" t="s">
        <v>86</v>
      </c>
      <c r="AV299" s="12" t="s">
        <v>86</v>
      </c>
      <c r="AW299" s="12" t="s">
        <v>30</v>
      </c>
      <c r="AX299" s="12" t="s">
        <v>73</v>
      </c>
      <c r="AY299" s="153" t="s">
        <v>199</v>
      </c>
    </row>
    <row r="300" spans="2:65" s="12" customFormat="1" ht="12">
      <c r="B300" s="151"/>
      <c r="D300" s="152" t="s">
        <v>207</v>
      </c>
      <c r="E300" s="153" t="s">
        <v>1</v>
      </c>
      <c r="F300" s="154" t="s">
        <v>4417</v>
      </c>
      <c r="H300" s="155">
        <v>20.9</v>
      </c>
      <c r="I300" s="156"/>
      <c r="L300" s="151"/>
      <c r="M300" s="157"/>
      <c r="T300" s="158"/>
      <c r="AT300" s="153" t="s">
        <v>207</v>
      </c>
      <c r="AU300" s="153" t="s">
        <v>86</v>
      </c>
      <c r="AV300" s="12" t="s">
        <v>86</v>
      </c>
      <c r="AW300" s="12" t="s">
        <v>30</v>
      </c>
      <c r="AX300" s="12" t="s">
        <v>73</v>
      </c>
      <c r="AY300" s="153" t="s">
        <v>199</v>
      </c>
    </row>
    <row r="301" spans="2:65" s="14" customFormat="1" ht="12">
      <c r="B301" s="166"/>
      <c r="D301" s="152" t="s">
        <v>207</v>
      </c>
      <c r="E301" s="167" t="s">
        <v>1</v>
      </c>
      <c r="F301" s="168" t="s">
        <v>4353</v>
      </c>
      <c r="H301" s="169">
        <v>130.9</v>
      </c>
      <c r="I301" s="170"/>
      <c r="L301" s="166"/>
      <c r="M301" s="171"/>
      <c r="T301" s="172"/>
      <c r="AT301" s="167" t="s">
        <v>207</v>
      </c>
      <c r="AU301" s="167" t="s">
        <v>86</v>
      </c>
      <c r="AV301" s="14" t="s">
        <v>223</v>
      </c>
      <c r="AW301" s="14" t="s">
        <v>30</v>
      </c>
      <c r="AX301" s="14" t="s">
        <v>73</v>
      </c>
      <c r="AY301" s="167" t="s">
        <v>199</v>
      </c>
    </row>
    <row r="302" spans="2:65" s="13" customFormat="1" ht="12">
      <c r="B302" s="159"/>
      <c r="D302" s="152" t="s">
        <v>207</v>
      </c>
      <c r="E302" s="160" t="s">
        <v>1</v>
      </c>
      <c r="F302" s="161" t="s">
        <v>209</v>
      </c>
      <c r="H302" s="162">
        <v>406.55999999999995</v>
      </c>
      <c r="I302" s="163"/>
      <c r="L302" s="159"/>
      <c r="M302" s="164"/>
      <c r="T302" s="165"/>
      <c r="AT302" s="160" t="s">
        <v>207</v>
      </c>
      <c r="AU302" s="160" t="s">
        <v>86</v>
      </c>
      <c r="AV302" s="13" t="s">
        <v>205</v>
      </c>
      <c r="AW302" s="13" t="s">
        <v>30</v>
      </c>
      <c r="AX302" s="13" t="s">
        <v>80</v>
      </c>
      <c r="AY302" s="160" t="s">
        <v>199</v>
      </c>
    </row>
    <row r="303" spans="2:65" s="1" customFormat="1" ht="24.25" customHeight="1">
      <c r="B303" s="32"/>
      <c r="C303" s="137" t="s">
        <v>454</v>
      </c>
      <c r="D303" s="137" t="s">
        <v>201</v>
      </c>
      <c r="E303" s="138" t="s">
        <v>4480</v>
      </c>
      <c r="F303" s="139" t="s">
        <v>4481</v>
      </c>
      <c r="G303" s="140" t="s">
        <v>204</v>
      </c>
      <c r="H303" s="141">
        <v>20.04</v>
      </c>
      <c r="I303" s="142"/>
      <c r="J303" s="143">
        <f>ROUND(I303*H303,2)</f>
        <v>0</v>
      </c>
      <c r="K303" s="144"/>
      <c r="L303" s="32"/>
      <c r="M303" s="145" t="s">
        <v>1</v>
      </c>
      <c r="N303" s="146" t="s">
        <v>39</v>
      </c>
      <c r="P303" s="147">
        <f>O303*H303</f>
        <v>0</v>
      </c>
      <c r="Q303" s="147">
        <v>0.114</v>
      </c>
      <c r="R303" s="147">
        <f>Q303*H303</f>
        <v>2.2845599999999999</v>
      </c>
      <c r="S303" s="147">
        <v>0</v>
      </c>
      <c r="T303" s="148">
        <f>S303*H303</f>
        <v>0</v>
      </c>
      <c r="AR303" s="149" t="s">
        <v>205</v>
      </c>
      <c r="AT303" s="149" t="s">
        <v>201</v>
      </c>
      <c r="AU303" s="149" t="s">
        <v>86</v>
      </c>
      <c r="AY303" s="17" t="s">
        <v>199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7" t="s">
        <v>86</v>
      </c>
      <c r="BK303" s="150">
        <f>ROUND(I303*H303,2)</f>
        <v>0</v>
      </c>
      <c r="BL303" s="17" t="s">
        <v>205</v>
      </c>
      <c r="BM303" s="149" t="s">
        <v>4482</v>
      </c>
    </row>
    <row r="304" spans="2:65" s="12" customFormat="1" ht="12">
      <c r="B304" s="151"/>
      <c r="D304" s="152" t="s">
        <v>207</v>
      </c>
      <c r="E304" s="153" t="s">
        <v>1</v>
      </c>
      <c r="F304" s="154" t="s">
        <v>4410</v>
      </c>
      <c r="H304" s="155">
        <v>20.04</v>
      </c>
      <c r="I304" s="156"/>
      <c r="L304" s="151"/>
      <c r="M304" s="157"/>
      <c r="T304" s="158"/>
      <c r="AT304" s="153" t="s">
        <v>207</v>
      </c>
      <c r="AU304" s="153" t="s">
        <v>86</v>
      </c>
      <c r="AV304" s="12" t="s">
        <v>86</v>
      </c>
      <c r="AW304" s="12" t="s">
        <v>30</v>
      </c>
      <c r="AX304" s="12" t="s">
        <v>73</v>
      </c>
      <c r="AY304" s="153" t="s">
        <v>199</v>
      </c>
    </row>
    <row r="305" spans="2:65" s="13" customFormat="1" ht="12">
      <c r="B305" s="159"/>
      <c r="D305" s="152" t="s">
        <v>207</v>
      </c>
      <c r="E305" s="160" t="s">
        <v>1</v>
      </c>
      <c r="F305" s="161" t="s">
        <v>4474</v>
      </c>
      <c r="H305" s="162">
        <v>20.04</v>
      </c>
      <c r="I305" s="163"/>
      <c r="L305" s="159"/>
      <c r="M305" s="164"/>
      <c r="T305" s="165"/>
      <c r="AT305" s="160" t="s">
        <v>207</v>
      </c>
      <c r="AU305" s="160" t="s">
        <v>86</v>
      </c>
      <c r="AV305" s="13" t="s">
        <v>205</v>
      </c>
      <c r="AW305" s="13" t="s">
        <v>30</v>
      </c>
      <c r="AX305" s="13" t="s">
        <v>80</v>
      </c>
      <c r="AY305" s="160" t="s">
        <v>199</v>
      </c>
    </row>
    <row r="306" spans="2:65" s="1" customFormat="1" ht="24.25" customHeight="1">
      <c r="B306" s="32"/>
      <c r="C306" s="137" t="s">
        <v>460</v>
      </c>
      <c r="D306" s="137" t="s">
        <v>201</v>
      </c>
      <c r="E306" s="138" t="s">
        <v>4483</v>
      </c>
      <c r="F306" s="139" t="s">
        <v>4484</v>
      </c>
      <c r="G306" s="140" t="s">
        <v>204</v>
      </c>
      <c r="H306" s="141">
        <v>20.04</v>
      </c>
      <c r="I306" s="142"/>
      <c r="J306" s="143">
        <f>ROUND(I306*H306,2)</f>
        <v>0</v>
      </c>
      <c r="K306" s="144"/>
      <c r="L306" s="32"/>
      <c r="M306" s="145" t="s">
        <v>1</v>
      </c>
      <c r="N306" s="146" t="s">
        <v>39</v>
      </c>
      <c r="P306" s="147">
        <f>O306*H306</f>
        <v>0</v>
      </c>
      <c r="Q306" s="147">
        <v>0.15559000000000001</v>
      </c>
      <c r="R306" s="147">
        <f>Q306*H306</f>
        <v>3.1180235999999999</v>
      </c>
      <c r="S306" s="147">
        <v>0</v>
      </c>
      <c r="T306" s="148">
        <f>S306*H306</f>
        <v>0</v>
      </c>
      <c r="AR306" s="149" t="s">
        <v>205</v>
      </c>
      <c r="AT306" s="149" t="s">
        <v>201</v>
      </c>
      <c r="AU306" s="149" t="s">
        <v>86</v>
      </c>
      <c r="AY306" s="17" t="s">
        <v>199</v>
      </c>
      <c r="BE306" s="150">
        <f>IF(N306="základní",J306,0)</f>
        <v>0</v>
      </c>
      <c r="BF306" s="150">
        <f>IF(N306="snížená",J306,0)</f>
        <v>0</v>
      </c>
      <c r="BG306" s="150">
        <f>IF(N306="zákl. přenesená",J306,0)</f>
        <v>0</v>
      </c>
      <c r="BH306" s="150">
        <f>IF(N306="sníž. přenesená",J306,0)</f>
        <v>0</v>
      </c>
      <c r="BI306" s="150">
        <f>IF(N306="nulová",J306,0)</f>
        <v>0</v>
      </c>
      <c r="BJ306" s="17" t="s">
        <v>86</v>
      </c>
      <c r="BK306" s="150">
        <f>ROUND(I306*H306,2)</f>
        <v>0</v>
      </c>
      <c r="BL306" s="17" t="s">
        <v>205</v>
      </c>
      <c r="BM306" s="149" t="s">
        <v>4485</v>
      </c>
    </row>
    <row r="307" spans="2:65" s="12" customFormat="1" ht="12">
      <c r="B307" s="151"/>
      <c r="D307" s="152" t="s">
        <v>207</v>
      </c>
      <c r="E307" s="153" t="s">
        <v>1</v>
      </c>
      <c r="F307" s="154" t="s">
        <v>4410</v>
      </c>
      <c r="H307" s="155">
        <v>20.04</v>
      </c>
      <c r="I307" s="156"/>
      <c r="L307" s="151"/>
      <c r="M307" s="157"/>
      <c r="T307" s="158"/>
      <c r="AT307" s="153" t="s">
        <v>207</v>
      </c>
      <c r="AU307" s="153" t="s">
        <v>86</v>
      </c>
      <c r="AV307" s="12" t="s">
        <v>86</v>
      </c>
      <c r="AW307" s="12" t="s">
        <v>30</v>
      </c>
      <c r="AX307" s="12" t="s">
        <v>73</v>
      </c>
      <c r="AY307" s="153" t="s">
        <v>199</v>
      </c>
    </row>
    <row r="308" spans="2:65" s="13" customFormat="1" ht="12">
      <c r="B308" s="159"/>
      <c r="D308" s="152" t="s">
        <v>207</v>
      </c>
      <c r="E308" s="160" t="s">
        <v>1</v>
      </c>
      <c r="F308" s="161" t="s">
        <v>4474</v>
      </c>
      <c r="H308" s="162">
        <v>20.04</v>
      </c>
      <c r="I308" s="163"/>
      <c r="L308" s="159"/>
      <c r="M308" s="164"/>
      <c r="T308" s="165"/>
      <c r="AT308" s="160" t="s">
        <v>207</v>
      </c>
      <c r="AU308" s="160" t="s">
        <v>86</v>
      </c>
      <c r="AV308" s="13" t="s">
        <v>205</v>
      </c>
      <c r="AW308" s="13" t="s">
        <v>30</v>
      </c>
      <c r="AX308" s="13" t="s">
        <v>80</v>
      </c>
      <c r="AY308" s="160" t="s">
        <v>199</v>
      </c>
    </row>
    <row r="309" spans="2:65" s="1" customFormat="1" ht="33" customHeight="1">
      <c r="B309" s="32"/>
      <c r="C309" s="137" t="s">
        <v>427</v>
      </c>
      <c r="D309" s="137" t="s">
        <v>201</v>
      </c>
      <c r="E309" s="138" t="s">
        <v>585</v>
      </c>
      <c r="F309" s="139" t="s">
        <v>586</v>
      </c>
      <c r="G309" s="140" t="s">
        <v>204</v>
      </c>
      <c r="H309" s="141">
        <v>275.66000000000003</v>
      </c>
      <c r="I309" s="142"/>
      <c r="J309" s="143">
        <f>ROUND(I309*H309,2)</f>
        <v>0</v>
      </c>
      <c r="K309" s="144"/>
      <c r="L309" s="32"/>
      <c r="M309" s="145" t="s">
        <v>1</v>
      </c>
      <c r="N309" s="146" t="s">
        <v>39</v>
      </c>
      <c r="P309" s="147">
        <f>O309*H309</f>
        <v>0</v>
      </c>
      <c r="Q309" s="147">
        <v>8.9219999999999994E-2</v>
      </c>
      <c r="R309" s="147">
        <f>Q309*H309</f>
        <v>24.594385200000001</v>
      </c>
      <c r="S309" s="147">
        <v>0</v>
      </c>
      <c r="T309" s="148">
        <f>S309*H309</f>
        <v>0</v>
      </c>
      <c r="AR309" s="149" t="s">
        <v>205</v>
      </c>
      <c r="AT309" s="149" t="s">
        <v>201</v>
      </c>
      <c r="AU309" s="149" t="s">
        <v>86</v>
      </c>
      <c r="AY309" s="17" t="s">
        <v>199</v>
      </c>
      <c r="BE309" s="150">
        <f>IF(N309="základní",J309,0)</f>
        <v>0</v>
      </c>
      <c r="BF309" s="150">
        <f>IF(N309="snížená",J309,0)</f>
        <v>0</v>
      </c>
      <c r="BG309" s="150">
        <f>IF(N309="zákl. přenesená",J309,0)</f>
        <v>0</v>
      </c>
      <c r="BH309" s="150">
        <f>IF(N309="sníž. přenesená",J309,0)</f>
        <v>0</v>
      </c>
      <c r="BI309" s="150">
        <f>IF(N309="nulová",J309,0)</f>
        <v>0</v>
      </c>
      <c r="BJ309" s="17" t="s">
        <v>86</v>
      </c>
      <c r="BK309" s="150">
        <f>ROUND(I309*H309,2)</f>
        <v>0</v>
      </c>
      <c r="BL309" s="17" t="s">
        <v>205</v>
      </c>
      <c r="BM309" s="149" t="s">
        <v>4486</v>
      </c>
    </row>
    <row r="310" spans="2:65" s="12" customFormat="1" ht="12">
      <c r="B310" s="151"/>
      <c r="D310" s="152" t="s">
        <v>207</v>
      </c>
      <c r="E310" s="153" t="s">
        <v>1</v>
      </c>
      <c r="F310" s="154" t="s">
        <v>4412</v>
      </c>
      <c r="H310" s="155">
        <v>185.64</v>
      </c>
      <c r="I310" s="156"/>
      <c r="L310" s="151"/>
      <c r="M310" s="157"/>
      <c r="T310" s="158"/>
      <c r="AT310" s="153" t="s">
        <v>207</v>
      </c>
      <c r="AU310" s="153" t="s">
        <v>86</v>
      </c>
      <c r="AV310" s="12" t="s">
        <v>86</v>
      </c>
      <c r="AW310" s="12" t="s">
        <v>30</v>
      </c>
      <c r="AX310" s="12" t="s">
        <v>73</v>
      </c>
      <c r="AY310" s="153" t="s">
        <v>199</v>
      </c>
    </row>
    <row r="311" spans="2:65" s="12" customFormat="1" ht="12">
      <c r="B311" s="151"/>
      <c r="D311" s="152" t="s">
        <v>207</v>
      </c>
      <c r="E311" s="153" t="s">
        <v>1</v>
      </c>
      <c r="F311" s="154" t="s">
        <v>4413</v>
      </c>
      <c r="H311" s="155">
        <v>51.68</v>
      </c>
      <c r="I311" s="156"/>
      <c r="L311" s="151"/>
      <c r="M311" s="157"/>
      <c r="T311" s="158"/>
      <c r="AT311" s="153" t="s">
        <v>207</v>
      </c>
      <c r="AU311" s="153" t="s">
        <v>86</v>
      </c>
      <c r="AV311" s="12" t="s">
        <v>86</v>
      </c>
      <c r="AW311" s="12" t="s">
        <v>30</v>
      </c>
      <c r="AX311" s="12" t="s">
        <v>73</v>
      </c>
      <c r="AY311" s="153" t="s">
        <v>199</v>
      </c>
    </row>
    <row r="312" spans="2:65" s="12" customFormat="1" ht="12">
      <c r="B312" s="151"/>
      <c r="D312" s="152" t="s">
        <v>207</v>
      </c>
      <c r="E312" s="153" t="s">
        <v>1</v>
      </c>
      <c r="F312" s="154" t="s">
        <v>4414</v>
      </c>
      <c r="H312" s="155">
        <v>38.340000000000003</v>
      </c>
      <c r="I312" s="156"/>
      <c r="L312" s="151"/>
      <c r="M312" s="157"/>
      <c r="T312" s="158"/>
      <c r="AT312" s="153" t="s">
        <v>207</v>
      </c>
      <c r="AU312" s="153" t="s">
        <v>86</v>
      </c>
      <c r="AV312" s="12" t="s">
        <v>86</v>
      </c>
      <c r="AW312" s="12" t="s">
        <v>30</v>
      </c>
      <c r="AX312" s="12" t="s">
        <v>73</v>
      </c>
      <c r="AY312" s="153" t="s">
        <v>199</v>
      </c>
    </row>
    <row r="313" spans="2:65" s="13" customFormat="1" ht="12">
      <c r="B313" s="159"/>
      <c r="D313" s="152" t="s">
        <v>207</v>
      </c>
      <c r="E313" s="160" t="s">
        <v>1</v>
      </c>
      <c r="F313" s="161" t="s">
        <v>209</v>
      </c>
      <c r="H313" s="162">
        <v>275.65999999999997</v>
      </c>
      <c r="I313" s="163"/>
      <c r="L313" s="159"/>
      <c r="M313" s="164"/>
      <c r="T313" s="165"/>
      <c r="AT313" s="160" t="s">
        <v>207</v>
      </c>
      <c r="AU313" s="160" t="s">
        <v>86</v>
      </c>
      <c r="AV313" s="13" t="s">
        <v>205</v>
      </c>
      <c r="AW313" s="13" t="s">
        <v>30</v>
      </c>
      <c r="AX313" s="13" t="s">
        <v>80</v>
      </c>
      <c r="AY313" s="160" t="s">
        <v>199</v>
      </c>
    </row>
    <row r="314" spans="2:65" s="1" customFormat="1" ht="16.5" customHeight="1">
      <c r="B314" s="32"/>
      <c r="C314" s="173" t="s">
        <v>421</v>
      </c>
      <c r="D314" s="173" t="s">
        <v>288</v>
      </c>
      <c r="E314" s="174" t="s">
        <v>589</v>
      </c>
      <c r="F314" s="175" t="s">
        <v>590</v>
      </c>
      <c r="G314" s="176" t="s">
        <v>204</v>
      </c>
      <c r="H314" s="177">
        <v>281.173</v>
      </c>
      <c r="I314" s="178"/>
      <c r="J314" s="179">
        <f>ROUND(I314*H314,2)</f>
        <v>0</v>
      </c>
      <c r="K314" s="180"/>
      <c r="L314" s="181"/>
      <c r="M314" s="182" t="s">
        <v>1</v>
      </c>
      <c r="N314" s="183" t="s">
        <v>39</v>
      </c>
      <c r="P314" s="147">
        <f>O314*H314</f>
        <v>0</v>
      </c>
      <c r="Q314" s="147">
        <v>8.7999999999999995E-2</v>
      </c>
      <c r="R314" s="147">
        <f>Q314*H314</f>
        <v>24.743223999999998</v>
      </c>
      <c r="S314" s="147">
        <v>0</v>
      </c>
      <c r="T314" s="148">
        <f>S314*H314</f>
        <v>0</v>
      </c>
      <c r="AR314" s="149" t="s">
        <v>250</v>
      </c>
      <c r="AT314" s="149" t="s">
        <v>288</v>
      </c>
      <c r="AU314" s="149" t="s">
        <v>86</v>
      </c>
      <c r="AY314" s="17" t="s">
        <v>199</v>
      </c>
      <c r="BE314" s="150">
        <f>IF(N314="základní",J314,0)</f>
        <v>0</v>
      </c>
      <c r="BF314" s="150">
        <f>IF(N314="snížená",J314,0)</f>
        <v>0</v>
      </c>
      <c r="BG314" s="150">
        <f>IF(N314="zákl. přenesená",J314,0)</f>
        <v>0</v>
      </c>
      <c r="BH314" s="150">
        <f>IF(N314="sníž. přenesená",J314,0)</f>
        <v>0</v>
      </c>
      <c r="BI314" s="150">
        <f>IF(N314="nulová",J314,0)</f>
        <v>0</v>
      </c>
      <c r="BJ314" s="17" t="s">
        <v>86</v>
      </c>
      <c r="BK314" s="150">
        <f>ROUND(I314*H314,2)</f>
        <v>0</v>
      </c>
      <c r="BL314" s="17" t="s">
        <v>205</v>
      </c>
      <c r="BM314" s="149" t="s">
        <v>4487</v>
      </c>
    </row>
    <row r="315" spans="2:65" s="12" customFormat="1" ht="12">
      <c r="B315" s="151"/>
      <c r="D315" s="152" t="s">
        <v>207</v>
      </c>
      <c r="E315" s="153" t="s">
        <v>1</v>
      </c>
      <c r="F315" s="154" t="s">
        <v>4488</v>
      </c>
      <c r="H315" s="155">
        <v>281.173</v>
      </c>
      <c r="I315" s="156"/>
      <c r="L315" s="151"/>
      <c r="M315" s="157"/>
      <c r="T315" s="158"/>
      <c r="AT315" s="153" t="s">
        <v>207</v>
      </c>
      <c r="AU315" s="153" t="s">
        <v>86</v>
      </c>
      <c r="AV315" s="12" t="s">
        <v>86</v>
      </c>
      <c r="AW315" s="12" t="s">
        <v>30</v>
      </c>
      <c r="AX315" s="12" t="s">
        <v>80</v>
      </c>
      <c r="AY315" s="153" t="s">
        <v>199</v>
      </c>
    </row>
    <row r="316" spans="2:65" s="1" customFormat="1" ht="24.25" customHeight="1">
      <c r="B316" s="32"/>
      <c r="C316" s="137" t="s">
        <v>443</v>
      </c>
      <c r="D316" s="137" t="s">
        <v>201</v>
      </c>
      <c r="E316" s="138" t="s">
        <v>4489</v>
      </c>
      <c r="F316" s="139" t="s">
        <v>4490</v>
      </c>
      <c r="G316" s="140" t="s">
        <v>204</v>
      </c>
      <c r="H316" s="141">
        <v>130.9</v>
      </c>
      <c r="I316" s="142"/>
      <c r="J316" s="143">
        <f>ROUND(I316*H316,2)</f>
        <v>0</v>
      </c>
      <c r="K316" s="144"/>
      <c r="L316" s="32"/>
      <c r="M316" s="145" t="s">
        <v>1</v>
      </c>
      <c r="N316" s="146" t="s">
        <v>39</v>
      </c>
      <c r="P316" s="147">
        <f>O316*H316</f>
        <v>0</v>
      </c>
      <c r="Q316" s="147">
        <v>9.8000000000000004E-2</v>
      </c>
      <c r="R316" s="147">
        <f>Q316*H316</f>
        <v>12.828200000000001</v>
      </c>
      <c r="S316" s="147">
        <v>0</v>
      </c>
      <c r="T316" s="148">
        <f>S316*H316</f>
        <v>0</v>
      </c>
      <c r="AR316" s="149" t="s">
        <v>205</v>
      </c>
      <c r="AT316" s="149" t="s">
        <v>201</v>
      </c>
      <c r="AU316" s="149" t="s">
        <v>86</v>
      </c>
      <c r="AY316" s="17" t="s">
        <v>199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7" t="s">
        <v>86</v>
      </c>
      <c r="BK316" s="150">
        <f>ROUND(I316*H316,2)</f>
        <v>0</v>
      </c>
      <c r="BL316" s="17" t="s">
        <v>205</v>
      </c>
      <c r="BM316" s="149" t="s">
        <v>4491</v>
      </c>
    </row>
    <row r="317" spans="2:65" s="1" customFormat="1" ht="24.25" customHeight="1">
      <c r="B317" s="32"/>
      <c r="C317" s="173" t="s">
        <v>388</v>
      </c>
      <c r="D317" s="173" t="s">
        <v>288</v>
      </c>
      <c r="E317" s="174" t="s">
        <v>4492</v>
      </c>
      <c r="F317" s="175" t="s">
        <v>4493</v>
      </c>
      <c r="G317" s="176" t="s">
        <v>204</v>
      </c>
      <c r="H317" s="177">
        <v>133.518</v>
      </c>
      <c r="I317" s="178"/>
      <c r="J317" s="179">
        <f>ROUND(I317*H317,2)</f>
        <v>0</v>
      </c>
      <c r="K317" s="180"/>
      <c r="L317" s="181"/>
      <c r="M317" s="182" t="s">
        <v>1</v>
      </c>
      <c r="N317" s="183" t="s">
        <v>39</v>
      </c>
      <c r="P317" s="147">
        <f>O317*H317</f>
        <v>0</v>
      </c>
      <c r="Q317" s="147">
        <v>0.108</v>
      </c>
      <c r="R317" s="147">
        <f>Q317*H317</f>
        <v>14.419943999999999</v>
      </c>
      <c r="S317" s="147">
        <v>0</v>
      </c>
      <c r="T317" s="148">
        <f>S317*H317</f>
        <v>0</v>
      </c>
      <c r="AR317" s="149" t="s">
        <v>250</v>
      </c>
      <c r="AT317" s="149" t="s">
        <v>288</v>
      </c>
      <c r="AU317" s="149" t="s">
        <v>86</v>
      </c>
      <c r="AY317" s="17" t="s">
        <v>199</v>
      </c>
      <c r="BE317" s="150">
        <f>IF(N317="základní",J317,0)</f>
        <v>0</v>
      </c>
      <c r="BF317" s="150">
        <f>IF(N317="snížená",J317,0)</f>
        <v>0</v>
      </c>
      <c r="BG317" s="150">
        <f>IF(N317="zákl. přenesená",J317,0)</f>
        <v>0</v>
      </c>
      <c r="BH317" s="150">
        <f>IF(N317="sníž. přenesená",J317,0)</f>
        <v>0</v>
      </c>
      <c r="BI317" s="150">
        <f>IF(N317="nulová",J317,0)</f>
        <v>0</v>
      </c>
      <c r="BJ317" s="17" t="s">
        <v>86</v>
      </c>
      <c r="BK317" s="150">
        <f>ROUND(I317*H317,2)</f>
        <v>0</v>
      </c>
      <c r="BL317" s="17" t="s">
        <v>205</v>
      </c>
      <c r="BM317" s="149" t="s">
        <v>4494</v>
      </c>
    </row>
    <row r="318" spans="2:65" s="12" customFormat="1" ht="12">
      <c r="B318" s="151"/>
      <c r="D318" s="152" t="s">
        <v>207</v>
      </c>
      <c r="E318" s="153" t="s">
        <v>1</v>
      </c>
      <c r="F318" s="154" t="s">
        <v>4495</v>
      </c>
      <c r="H318" s="155">
        <v>133.518</v>
      </c>
      <c r="I318" s="156"/>
      <c r="L318" s="151"/>
      <c r="M318" s="157"/>
      <c r="T318" s="158"/>
      <c r="AT318" s="153" t="s">
        <v>207</v>
      </c>
      <c r="AU318" s="153" t="s">
        <v>86</v>
      </c>
      <c r="AV318" s="12" t="s">
        <v>86</v>
      </c>
      <c r="AW318" s="12" t="s">
        <v>30</v>
      </c>
      <c r="AX318" s="12" t="s">
        <v>80</v>
      </c>
      <c r="AY318" s="153" t="s">
        <v>199</v>
      </c>
    </row>
    <row r="319" spans="2:65" s="11" customFormat="1" ht="23" customHeight="1">
      <c r="B319" s="125"/>
      <c r="D319" s="126" t="s">
        <v>72</v>
      </c>
      <c r="E319" s="135" t="s">
        <v>255</v>
      </c>
      <c r="F319" s="135" t="s">
        <v>897</v>
      </c>
      <c r="I319" s="128"/>
      <c r="J319" s="136">
        <f>BK319</f>
        <v>0</v>
      </c>
      <c r="L319" s="125"/>
      <c r="M319" s="130"/>
      <c r="P319" s="131">
        <f>SUM(P320:P345)</f>
        <v>0</v>
      </c>
      <c r="R319" s="131">
        <f>SUM(R320:R345)</f>
        <v>48.547253999999995</v>
      </c>
      <c r="T319" s="132">
        <f>SUM(T320:T345)</f>
        <v>0</v>
      </c>
      <c r="AR319" s="126" t="s">
        <v>80</v>
      </c>
      <c r="AT319" s="133" t="s">
        <v>72</v>
      </c>
      <c r="AU319" s="133" t="s">
        <v>80</v>
      </c>
      <c r="AY319" s="126" t="s">
        <v>199</v>
      </c>
      <c r="BK319" s="134">
        <f>SUM(BK320:BK345)</f>
        <v>0</v>
      </c>
    </row>
    <row r="320" spans="2:65" s="1" customFormat="1" ht="33" customHeight="1">
      <c r="B320" s="32"/>
      <c r="C320" s="137" t="s">
        <v>397</v>
      </c>
      <c r="D320" s="137" t="s">
        <v>201</v>
      </c>
      <c r="E320" s="138" t="s">
        <v>4496</v>
      </c>
      <c r="F320" s="139" t="s">
        <v>4497</v>
      </c>
      <c r="G320" s="140" t="s">
        <v>264</v>
      </c>
      <c r="H320" s="141">
        <v>115.8</v>
      </c>
      <c r="I320" s="142"/>
      <c r="J320" s="143">
        <f>ROUND(I320*H320,2)</f>
        <v>0</v>
      </c>
      <c r="K320" s="144"/>
      <c r="L320" s="32"/>
      <c r="M320" s="145" t="s">
        <v>1</v>
      </c>
      <c r="N320" s="146" t="s">
        <v>39</v>
      </c>
      <c r="P320" s="147">
        <f>O320*H320</f>
        <v>0</v>
      </c>
      <c r="Q320" s="147">
        <v>0.15540000000000001</v>
      </c>
      <c r="R320" s="147">
        <f>Q320*H320</f>
        <v>17.99532</v>
      </c>
      <c r="S320" s="147">
        <v>0</v>
      </c>
      <c r="T320" s="148">
        <f>S320*H320</f>
        <v>0</v>
      </c>
      <c r="AR320" s="149" t="s">
        <v>205</v>
      </c>
      <c r="AT320" s="149" t="s">
        <v>201</v>
      </c>
      <c r="AU320" s="149" t="s">
        <v>86</v>
      </c>
      <c r="AY320" s="17" t="s">
        <v>199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7" t="s">
        <v>86</v>
      </c>
      <c r="BK320" s="150">
        <f>ROUND(I320*H320,2)</f>
        <v>0</v>
      </c>
      <c r="BL320" s="17" t="s">
        <v>205</v>
      </c>
      <c r="BM320" s="149" t="s">
        <v>4498</v>
      </c>
    </row>
    <row r="321" spans="2:65" s="12" customFormat="1" ht="12">
      <c r="B321" s="151"/>
      <c r="D321" s="152" t="s">
        <v>207</v>
      </c>
      <c r="E321" s="153" t="s">
        <v>1</v>
      </c>
      <c r="F321" s="154" t="s">
        <v>4499</v>
      </c>
      <c r="H321" s="155">
        <v>15.2</v>
      </c>
      <c r="I321" s="156"/>
      <c r="L321" s="151"/>
      <c r="M321" s="157"/>
      <c r="T321" s="158"/>
      <c r="AT321" s="153" t="s">
        <v>207</v>
      </c>
      <c r="AU321" s="153" t="s">
        <v>86</v>
      </c>
      <c r="AV321" s="12" t="s">
        <v>86</v>
      </c>
      <c r="AW321" s="12" t="s">
        <v>30</v>
      </c>
      <c r="AX321" s="12" t="s">
        <v>73</v>
      </c>
      <c r="AY321" s="153" t="s">
        <v>199</v>
      </c>
    </row>
    <row r="322" spans="2:65" s="12" customFormat="1" ht="12">
      <c r="B322" s="151"/>
      <c r="D322" s="152" t="s">
        <v>207</v>
      </c>
      <c r="E322" s="153" t="s">
        <v>1</v>
      </c>
      <c r="F322" s="154" t="s">
        <v>4500</v>
      </c>
      <c r="H322" s="155">
        <v>6.8</v>
      </c>
      <c r="I322" s="156"/>
      <c r="L322" s="151"/>
      <c r="M322" s="157"/>
      <c r="T322" s="158"/>
      <c r="AT322" s="153" t="s">
        <v>207</v>
      </c>
      <c r="AU322" s="153" t="s">
        <v>86</v>
      </c>
      <c r="AV322" s="12" t="s">
        <v>86</v>
      </c>
      <c r="AW322" s="12" t="s">
        <v>30</v>
      </c>
      <c r="AX322" s="12" t="s">
        <v>73</v>
      </c>
      <c r="AY322" s="153" t="s">
        <v>199</v>
      </c>
    </row>
    <row r="323" spans="2:65" s="12" customFormat="1" ht="12">
      <c r="B323" s="151"/>
      <c r="D323" s="152" t="s">
        <v>207</v>
      </c>
      <c r="E323" s="153" t="s">
        <v>1</v>
      </c>
      <c r="F323" s="154" t="s">
        <v>4501</v>
      </c>
      <c r="H323" s="155">
        <v>24.6</v>
      </c>
      <c r="I323" s="156"/>
      <c r="L323" s="151"/>
      <c r="M323" s="157"/>
      <c r="T323" s="158"/>
      <c r="AT323" s="153" t="s">
        <v>207</v>
      </c>
      <c r="AU323" s="153" t="s">
        <v>86</v>
      </c>
      <c r="AV323" s="12" t="s">
        <v>86</v>
      </c>
      <c r="AW323" s="12" t="s">
        <v>30</v>
      </c>
      <c r="AX323" s="12" t="s">
        <v>73</v>
      </c>
      <c r="AY323" s="153" t="s">
        <v>199</v>
      </c>
    </row>
    <row r="324" spans="2:65" s="12" customFormat="1" ht="12">
      <c r="B324" s="151"/>
      <c r="D324" s="152" t="s">
        <v>207</v>
      </c>
      <c r="E324" s="153" t="s">
        <v>1</v>
      </c>
      <c r="F324" s="154" t="s">
        <v>4502</v>
      </c>
      <c r="H324" s="155">
        <v>28.4</v>
      </c>
      <c r="I324" s="156"/>
      <c r="L324" s="151"/>
      <c r="M324" s="157"/>
      <c r="T324" s="158"/>
      <c r="AT324" s="153" t="s">
        <v>207</v>
      </c>
      <c r="AU324" s="153" t="s">
        <v>86</v>
      </c>
      <c r="AV324" s="12" t="s">
        <v>86</v>
      </c>
      <c r="AW324" s="12" t="s">
        <v>30</v>
      </c>
      <c r="AX324" s="12" t="s">
        <v>73</v>
      </c>
      <c r="AY324" s="153" t="s">
        <v>199</v>
      </c>
    </row>
    <row r="325" spans="2:65" s="14" customFormat="1" ht="12">
      <c r="B325" s="166"/>
      <c r="D325" s="152" t="s">
        <v>207</v>
      </c>
      <c r="E325" s="167" t="s">
        <v>1</v>
      </c>
      <c r="F325" s="168" t="s">
        <v>4350</v>
      </c>
      <c r="H325" s="169">
        <v>75</v>
      </c>
      <c r="I325" s="170"/>
      <c r="L325" s="166"/>
      <c r="M325" s="171"/>
      <c r="T325" s="172"/>
      <c r="AT325" s="167" t="s">
        <v>207</v>
      </c>
      <c r="AU325" s="167" t="s">
        <v>86</v>
      </c>
      <c r="AV325" s="14" t="s">
        <v>223</v>
      </c>
      <c r="AW325" s="14" t="s">
        <v>30</v>
      </c>
      <c r="AX325" s="14" t="s">
        <v>73</v>
      </c>
      <c r="AY325" s="167" t="s">
        <v>199</v>
      </c>
    </row>
    <row r="326" spans="2:65" s="12" customFormat="1" ht="12">
      <c r="B326" s="151"/>
      <c r="D326" s="152" t="s">
        <v>207</v>
      </c>
      <c r="E326" s="153" t="s">
        <v>1</v>
      </c>
      <c r="F326" s="154" t="s">
        <v>4503</v>
      </c>
      <c r="H326" s="155">
        <v>20</v>
      </c>
      <c r="I326" s="156"/>
      <c r="L326" s="151"/>
      <c r="M326" s="157"/>
      <c r="T326" s="158"/>
      <c r="AT326" s="153" t="s">
        <v>207</v>
      </c>
      <c r="AU326" s="153" t="s">
        <v>86</v>
      </c>
      <c r="AV326" s="12" t="s">
        <v>86</v>
      </c>
      <c r="AW326" s="12" t="s">
        <v>30</v>
      </c>
      <c r="AX326" s="12" t="s">
        <v>73</v>
      </c>
      <c r="AY326" s="153" t="s">
        <v>199</v>
      </c>
    </row>
    <row r="327" spans="2:65" s="12" customFormat="1" ht="12">
      <c r="B327" s="151"/>
      <c r="D327" s="152" t="s">
        <v>207</v>
      </c>
      <c r="E327" s="153" t="s">
        <v>1</v>
      </c>
      <c r="F327" s="154" t="s">
        <v>4504</v>
      </c>
      <c r="H327" s="155">
        <v>3.8</v>
      </c>
      <c r="I327" s="156"/>
      <c r="L327" s="151"/>
      <c r="M327" s="157"/>
      <c r="T327" s="158"/>
      <c r="AT327" s="153" t="s">
        <v>207</v>
      </c>
      <c r="AU327" s="153" t="s">
        <v>86</v>
      </c>
      <c r="AV327" s="12" t="s">
        <v>86</v>
      </c>
      <c r="AW327" s="12" t="s">
        <v>30</v>
      </c>
      <c r="AX327" s="12" t="s">
        <v>73</v>
      </c>
      <c r="AY327" s="153" t="s">
        <v>199</v>
      </c>
    </row>
    <row r="328" spans="2:65" s="12" customFormat="1" ht="12">
      <c r="B328" s="151"/>
      <c r="D328" s="152" t="s">
        <v>207</v>
      </c>
      <c r="E328" s="153" t="s">
        <v>1</v>
      </c>
      <c r="F328" s="154" t="s">
        <v>4505</v>
      </c>
      <c r="H328" s="155">
        <v>11</v>
      </c>
      <c r="I328" s="156"/>
      <c r="L328" s="151"/>
      <c r="M328" s="157"/>
      <c r="T328" s="158"/>
      <c r="AT328" s="153" t="s">
        <v>207</v>
      </c>
      <c r="AU328" s="153" t="s">
        <v>86</v>
      </c>
      <c r="AV328" s="12" t="s">
        <v>86</v>
      </c>
      <c r="AW328" s="12" t="s">
        <v>30</v>
      </c>
      <c r="AX328" s="12" t="s">
        <v>73</v>
      </c>
      <c r="AY328" s="153" t="s">
        <v>199</v>
      </c>
    </row>
    <row r="329" spans="2:65" s="14" customFormat="1" ht="12">
      <c r="B329" s="166"/>
      <c r="D329" s="152" t="s">
        <v>207</v>
      </c>
      <c r="E329" s="167" t="s">
        <v>1</v>
      </c>
      <c r="F329" s="168" t="s">
        <v>4353</v>
      </c>
      <c r="H329" s="169">
        <v>34.799999999999997</v>
      </c>
      <c r="I329" s="170"/>
      <c r="L329" s="166"/>
      <c r="M329" s="171"/>
      <c r="T329" s="172"/>
      <c r="AT329" s="167" t="s">
        <v>207</v>
      </c>
      <c r="AU329" s="167" t="s">
        <v>86</v>
      </c>
      <c r="AV329" s="14" t="s">
        <v>223</v>
      </c>
      <c r="AW329" s="14" t="s">
        <v>30</v>
      </c>
      <c r="AX329" s="14" t="s">
        <v>73</v>
      </c>
      <c r="AY329" s="167" t="s">
        <v>199</v>
      </c>
    </row>
    <row r="330" spans="2:65" s="12" customFormat="1" ht="12">
      <c r="B330" s="151"/>
      <c r="D330" s="152" t="s">
        <v>207</v>
      </c>
      <c r="E330" s="153" t="s">
        <v>1</v>
      </c>
      <c r="F330" s="154" t="s">
        <v>1130</v>
      </c>
      <c r="H330" s="155">
        <v>6</v>
      </c>
      <c r="I330" s="156"/>
      <c r="L330" s="151"/>
      <c r="M330" s="157"/>
      <c r="T330" s="158"/>
      <c r="AT330" s="153" t="s">
        <v>207</v>
      </c>
      <c r="AU330" s="153" t="s">
        <v>86</v>
      </c>
      <c r="AV330" s="12" t="s">
        <v>86</v>
      </c>
      <c r="AW330" s="12" t="s">
        <v>30</v>
      </c>
      <c r="AX330" s="12" t="s">
        <v>73</v>
      </c>
      <c r="AY330" s="153" t="s">
        <v>199</v>
      </c>
    </row>
    <row r="331" spans="2:65" s="14" customFormat="1" ht="12">
      <c r="B331" s="166"/>
      <c r="D331" s="152" t="s">
        <v>207</v>
      </c>
      <c r="E331" s="167" t="s">
        <v>1</v>
      </c>
      <c r="F331" s="168" t="s">
        <v>4506</v>
      </c>
      <c r="H331" s="169">
        <v>6</v>
      </c>
      <c r="I331" s="170"/>
      <c r="L331" s="166"/>
      <c r="M331" s="171"/>
      <c r="T331" s="172"/>
      <c r="AT331" s="167" t="s">
        <v>207</v>
      </c>
      <c r="AU331" s="167" t="s">
        <v>86</v>
      </c>
      <c r="AV331" s="14" t="s">
        <v>223</v>
      </c>
      <c r="AW331" s="14" t="s">
        <v>30</v>
      </c>
      <c r="AX331" s="14" t="s">
        <v>73</v>
      </c>
      <c r="AY331" s="167" t="s">
        <v>199</v>
      </c>
    </row>
    <row r="332" spans="2:65" s="13" customFormat="1" ht="12">
      <c r="B332" s="159"/>
      <c r="D332" s="152" t="s">
        <v>207</v>
      </c>
      <c r="E332" s="160" t="s">
        <v>1</v>
      </c>
      <c r="F332" s="161" t="s">
        <v>209</v>
      </c>
      <c r="H332" s="162">
        <v>115.8</v>
      </c>
      <c r="I332" s="163"/>
      <c r="L332" s="159"/>
      <c r="M332" s="164"/>
      <c r="T332" s="165"/>
      <c r="AT332" s="160" t="s">
        <v>207</v>
      </c>
      <c r="AU332" s="160" t="s">
        <v>86</v>
      </c>
      <c r="AV332" s="13" t="s">
        <v>205</v>
      </c>
      <c r="AW332" s="13" t="s">
        <v>30</v>
      </c>
      <c r="AX332" s="13" t="s">
        <v>80</v>
      </c>
      <c r="AY332" s="160" t="s">
        <v>199</v>
      </c>
    </row>
    <row r="333" spans="2:65" s="1" customFormat="1" ht="16.5" customHeight="1">
      <c r="B333" s="32"/>
      <c r="C333" s="173" t="s">
        <v>401</v>
      </c>
      <c r="D333" s="173" t="s">
        <v>288</v>
      </c>
      <c r="E333" s="174" t="s">
        <v>4507</v>
      </c>
      <c r="F333" s="175" t="s">
        <v>4508</v>
      </c>
      <c r="G333" s="176" t="s">
        <v>264</v>
      </c>
      <c r="H333" s="177">
        <v>118.116</v>
      </c>
      <c r="I333" s="178"/>
      <c r="J333" s="179">
        <f>ROUND(I333*H333,2)</f>
        <v>0</v>
      </c>
      <c r="K333" s="180"/>
      <c r="L333" s="181"/>
      <c r="M333" s="182" t="s">
        <v>1</v>
      </c>
      <c r="N333" s="183" t="s">
        <v>39</v>
      </c>
      <c r="P333" s="147">
        <f>O333*H333</f>
        <v>0</v>
      </c>
      <c r="Q333" s="147">
        <v>5.6000000000000001E-2</v>
      </c>
      <c r="R333" s="147">
        <f>Q333*H333</f>
        <v>6.6144959999999999</v>
      </c>
      <c r="S333" s="147">
        <v>0</v>
      </c>
      <c r="T333" s="148">
        <f>S333*H333</f>
        <v>0</v>
      </c>
      <c r="AR333" s="149" t="s">
        <v>250</v>
      </c>
      <c r="AT333" s="149" t="s">
        <v>288</v>
      </c>
      <c r="AU333" s="149" t="s">
        <v>86</v>
      </c>
      <c r="AY333" s="17" t="s">
        <v>199</v>
      </c>
      <c r="BE333" s="150">
        <f>IF(N333="základní",J333,0)</f>
        <v>0</v>
      </c>
      <c r="BF333" s="150">
        <f>IF(N333="snížená",J333,0)</f>
        <v>0</v>
      </c>
      <c r="BG333" s="150">
        <f>IF(N333="zákl. přenesená",J333,0)</f>
        <v>0</v>
      </c>
      <c r="BH333" s="150">
        <f>IF(N333="sníž. přenesená",J333,0)</f>
        <v>0</v>
      </c>
      <c r="BI333" s="150">
        <f>IF(N333="nulová",J333,0)</f>
        <v>0</v>
      </c>
      <c r="BJ333" s="17" t="s">
        <v>86</v>
      </c>
      <c r="BK333" s="150">
        <f>ROUND(I333*H333,2)</f>
        <v>0</v>
      </c>
      <c r="BL333" s="17" t="s">
        <v>205</v>
      </c>
      <c r="BM333" s="149" t="s">
        <v>4509</v>
      </c>
    </row>
    <row r="334" spans="2:65" s="12" customFormat="1" ht="12">
      <c r="B334" s="151"/>
      <c r="D334" s="152" t="s">
        <v>207</v>
      </c>
      <c r="E334" s="153" t="s">
        <v>1</v>
      </c>
      <c r="F334" s="154" t="s">
        <v>4510</v>
      </c>
      <c r="H334" s="155">
        <v>118.116</v>
      </c>
      <c r="I334" s="156"/>
      <c r="L334" s="151"/>
      <c r="M334" s="157"/>
      <c r="T334" s="158"/>
      <c r="AT334" s="153" t="s">
        <v>207</v>
      </c>
      <c r="AU334" s="153" t="s">
        <v>86</v>
      </c>
      <c r="AV334" s="12" t="s">
        <v>86</v>
      </c>
      <c r="AW334" s="12" t="s">
        <v>30</v>
      </c>
      <c r="AX334" s="12" t="s">
        <v>80</v>
      </c>
      <c r="AY334" s="153" t="s">
        <v>199</v>
      </c>
    </row>
    <row r="335" spans="2:65" s="1" customFormat="1" ht="33" customHeight="1">
      <c r="B335" s="32"/>
      <c r="C335" s="137" t="s">
        <v>404</v>
      </c>
      <c r="D335" s="137" t="s">
        <v>201</v>
      </c>
      <c r="E335" s="138" t="s">
        <v>899</v>
      </c>
      <c r="F335" s="139" t="s">
        <v>900</v>
      </c>
      <c r="G335" s="140" t="s">
        <v>264</v>
      </c>
      <c r="H335" s="141">
        <v>27.3</v>
      </c>
      <c r="I335" s="142"/>
      <c r="J335" s="143">
        <f>ROUND(I335*H335,2)</f>
        <v>0</v>
      </c>
      <c r="K335" s="144"/>
      <c r="L335" s="32"/>
      <c r="M335" s="145" t="s">
        <v>1</v>
      </c>
      <c r="N335" s="146" t="s">
        <v>39</v>
      </c>
      <c r="P335" s="147">
        <f>O335*H335</f>
        <v>0</v>
      </c>
      <c r="Q335" s="147">
        <v>0.1295</v>
      </c>
      <c r="R335" s="147">
        <f>Q335*H335</f>
        <v>3.5353500000000002</v>
      </c>
      <c r="S335" s="147">
        <v>0</v>
      </c>
      <c r="T335" s="148">
        <f>S335*H335</f>
        <v>0</v>
      </c>
      <c r="AR335" s="149" t="s">
        <v>205</v>
      </c>
      <c r="AT335" s="149" t="s">
        <v>201</v>
      </c>
      <c r="AU335" s="149" t="s">
        <v>86</v>
      </c>
      <c r="AY335" s="17" t="s">
        <v>199</v>
      </c>
      <c r="BE335" s="150">
        <f>IF(N335="základní",J335,0)</f>
        <v>0</v>
      </c>
      <c r="BF335" s="150">
        <f>IF(N335="snížená",J335,0)</f>
        <v>0</v>
      </c>
      <c r="BG335" s="150">
        <f>IF(N335="zákl. přenesená",J335,0)</f>
        <v>0</v>
      </c>
      <c r="BH335" s="150">
        <f>IF(N335="sníž. přenesená",J335,0)</f>
        <v>0</v>
      </c>
      <c r="BI335" s="150">
        <f>IF(N335="nulová",J335,0)</f>
        <v>0</v>
      </c>
      <c r="BJ335" s="17" t="s">
        <v>86</v>
      </c>
      <c r="BK335" s="150">
        <f>ROUND(I335*H335,2)</f>
        <v>0</v>
      </c>
      <c r="BL335" s="17" t="s">
        <v>205</v>
      </c>
      <c r="BM335" s="149" t="s">
        <v>4511</v>
      </c>
    </row>
    <row r="336" spans="2:65" s="12" customFormat="1" ht="12">
      <c r="B336" s="151"/>
      <c r="D336" s="152" t="s">
        <v>207</v>
      </c>
      <c r="E336" s="153" t="s">
        <v>1</v>
      </c>
      <c r="F336" s="154" t="s">
        <v>4512</v>
      </c>
      <c r="H336" s="155">
        <v>27.3</v>
      </c>
      <c r="I336" s="156"/>
      <c r="L336" s="151"/>
      <c r="M336" s="157"/>
      <c r="T336" s="158"/>
      <c r="AT336" s="153" t="s">
        <v>207</v>
      </c>
      <c r="AU336" s="153" t="s">
        <v>86</v>
      </c>
      <c r="AV336" s="12" t="s">
        <v>86</v>
      </c>
      <c r="AW336" s="12" t="s">
        <v>30</v>
      </c>
      <c r="AX336" s="12" t="s">
        <v>73</v>
      </c>
      <c r="AY336" s="153" t="s">
        <v>199</v>
      </c>
    </row>
    <row r="337" spans="2:65" s="13" customFormat="1" ht="12">
      <c r="B337" s="159"/>
      <c r="D337" s="152" t="s">
        <v>207</v>
      </c>
      <c r="E337" s="160" t="s">
        <v>1</v>
      </c>
      <c r="F337" s="161" t="s">
        <v>4513</v>
      </c>
      <c r="H337" s="162">
        <v>27.3</v>
      </c>
      <c r="I337" s="163"/>
      <c r="L337" s="159"/>
      <c r="M337" s="164"/>
      <c r="T337" s="165"/>
      <c r="AT337" s="160" t="s">
        <v>207</v>
      </c>
      <c r="AU337" s="160" t="s">
        <v>86</v>
      </c>
      <c r="AV337" s="13" t="s">
        <v>205</v>
      </c>
      <c r="AW337" s="13" t="s">
        <v>30</v>
      </c>
      <c r="AX337" s="13" t="s">
        <v>80</v>
      </c>
      <c r="AY337" s="160" t="s">
        <v>199</v>
      </c>
    </row>
    <row r="338" spans="2:65" s="1" customFormat="1" ht="16.5" customHeight="1">
      <c r="B338" s="32"/>
      <c r="C338" s="173" t="s">
        <v>411</v>
      </c>
      <c r="D338" s="173" t="s">
        <v>288</v>
      </c>
      <c r="E338" s="174" t="s">
        <v>904</v>
      </c>
      <c r="F338" s="175" t="s">
        <v>905</v>
      </c>
      <c r="G338" s="176" t="s">
        <v>264</v>
      </c>
      <c r="H338" s="177">
        <v>28.402999999999999</v>
      </c>
      <c r="I338" s="178"/>
      <c r="J338" s="179">
        <f>ROUND(I338*H338,2)</f>
        <v>0</v>
      </c>
      <c r="K338" s="180"/>
      <c r="L338" s="181"/>
      <c r="M338" s="182" t="s">
        <v>1</v>
      </c>
      <c r="N338" s="183" t="s">
        <v>39</v>
      </c>
      <c r="P338" s="147">
        <f>O338*H338</f>
        <v>0</v>
      </c>
      <c r="Q338" s="147">
        <v>3.5999999999999997E-2</v>
      </c>
      <c r="R338" s="147">
        <f>Q338*H338</f>
        <v>1.022508</v>
      </c>
      <c r="S338" s="147">
        <v>0</v>
      </c>
      <c r="T338" s="148">
        <f>S338*H338</f>
        <v>0</v>
      </c>
      <c r="AR338" s="149" t="s">
        <v>250</v>
      </c>
      <c r="AT338" s="149" t="s">
        <v>288</v>
      </c>
      <c r="AU338" s="149" t="s">
        <v>86</v>
      </c>
      <c r="AY338" s="17" t="s">
        <v>199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7" t="s">
        <v>86</v>
      </c>
      <c r="BK338" s="150">
        <f>ROUND(I338*H338,2)</f>
        <v>0</v>
      </c>
      <c r="BL338" s="17" t="s">
        <v>205</v>
      </c>
      <c r="BM338" s="149" t="s">
        <v>4514</v>
      </c>
    </row>
    <row r="339" spans="2:65" s="12" customFormat="1" ht="12">
      <c r="B339" s="151"/>
      <c r="D339" s="152" t="s">
        <v>207</v>
      </c>
      <c r="E339" s="153" t="s">
        <v>1</v>
      </c>
      <c r="F339" s="154" t="s">
        <v>4515</v>
      </c>
      <c r="H339" s="155">
        <v>28.402999999999999</v>
      </c>
      <c r="I339" s="156"/>
      <c r="L339" s="151"/>
      <c r="M339" s="157"/>
      <c r="T339" s="158"/>
      <c r="AT339" s="153" t="s">
        <v>207</v>
      </c>
      <c r="AU339" s="153" t="s">
        <v>86</v>
      </c>
      <c r="AV339" s="12" t="s">
        <v>86</v>
      </c>
      <c r="AW339" s="12" t="s">
        <v>30</v>
      </c>
      <c r="AX339" s="12" t="s">
        <v>80</v>
      </c>
      <c r="AY339" s="153" t="s">
        <v>199</v>
      </c>
    </row>
    <row r="340" spans="2:65" s="1" customFormat="1" ht="24.25" customHeight="1">
      <c r="B340" s="32"/>
      <c r="C340" s="137" t="s">
        <v>472</v>
      </c>
      <c r="D340" s="137" t="s">
        <v>201</v>
      </c>
      <c r="E340" s="138" t="s">
        <v>4516</v>
      </c>
      <c r="F340" s="139" t="s">
        <v>4517</v>
      </c>
      <c r="G340" s="140" t="s">
        <v>296</v>
      </c>
      <c r="H340" s="141">
        <v>2</v>
      </c>
      <c r="I340" s="142"/>
      <c r="J340" s="143">
        <f>ROUND(I340*H340,2)</f>
        <v>0</v>
      </c>
      <c r="K340" s="144"/>
      <c r="L340" s="32"/>
      <c r="M340" s="145" t="s">
        <v>1</v>
      </c>
      <c r="N340" s="146" t="s">
        <v>39</v>
      </c>
      <c r="P340" s="147">
        <f>O340*H340</f>
        <v>0</v>
      </c>
      <c r="Q340" s="147">
        <v>7.0056599999999998</v>
      </c>
      <c r="R340" s="147">
        <f>Q340*H340</f>
        <v>14.01132</v>
      </c>
      <c r="S340" s="147">
        <v>0</v>
      </c>
      <c r="T340" s="148">
        <f>S340*H340</f>
        <v>0</v>
      </c>
      <c r="AR340" s="149" t="s">
        <v>205</v>
      </c>
      <c r="AT340" s="149" t="s">
        <v>201</v>
      </c>
      <c r="AU340" s="149" t="s">
        <v>86</v>
      </c>
      <c r="AY340" s="17" t="s">
        <v>199</v>
      </c>
      <c r="BE340" s="150">
        <f>IF(N340="základní",J340,0)</f>
        <v>0</v>
      </c>
      <c r="BF340" s="150">
        <f>IF(N340="snížená",J340,0)</f>
        <v>0</v>
      </c>
      <c r="BG340" s="150">
        <f>IF(N340="zákl. přenesená",J340,0)</f>
        <v>0</v>
      </c>
      <c r="BH340" s="150">
        <f>IF(N340="sníž. přenesená",J340,0)</f>
        <v>0</v>
      </c>
      <c r="BI340" s="150">
        <f>IF(N340="nulová",J340,0)</f>
        <v>0</v>
      </c>
      <c r="BJ340" s="17" t="s">
        <v>86</v>
      </c>
      <c r="BK340" s="150">
        <f>ROUND(I340*H340,2)</f>
        <v>0</v>
      </c>
      <c r="BL340" s="17" t="s">
        <v>205</v>
      </c>
      <c r="BM340" s="149" t="s">
        <v>4518</v>
      </c>
    </row>
    <row r="341" spans="2:65" s="12" customFormat="1" ht="12">
      <c r="B341" s="151"/>
      <c r="D341" s="152" t="s">
        <v>207</v>
      </c>
      <c r="E341" s="153" t="s">
        <v>1</v>
      </c>
      <c r="F341" s="154" t="s">
        <v>1449</v>
      </c>
      <c r="H341" s="155">
        <v>2</v>
      </c>
      <c r="I341" s="156"/>
      <c r="L341" s="151"/>
      <c r="M341" s="157"/>
      <c r="T341" s="158"/>
      <c r="AT341" s="153" t="s">
        <v>207</v>
      </c>
      <c r="AU341" s="153" t="s">
        <v>86</v>
      </c>
      <c r="AV341" s="12" t="s">
        <v>86</v>
      </c>
      <c r="AW341" s="12" t="s">
        <v>30</v>
      </c>
      <c r="AX341" s="12" t="s">
        <v>73</v>
      </c>
      <c r="AY341" s="153" t="s">
        <v>199</v>
      </c>
    </row>
    <row r="342" spans="2:65" s="13" customFormat="1" ht="12">
      <c r="B342" s="159"/>
      <c r="D342" s="152" t="s">
        <v>207</v>
      </c>
      <c r="E342" s="160" t="s">
        <v>1</v>
      </c>
      <c r="F342" s="161" t="s">
        <v>4474</v>
      </c>
      <c r="H342" s="162">
        <v>2</v>
      </c>
      <c r="I342" s="163"/>
      <c r="L342" s="159"/>
      <c r="M342" s="164"/>
      <c r="T342" s="165"/>
      <c r="AT342" s="160" t="s">
        <v>207</v>
      </c>
      <c r="AU342" s="160" t="s">
        <v>86</v>
      </c>
      <c r="AV342" s="13" t="s">
        <v>205</v>
      </c>
      <c r="AW342" s="13" t="s">
        <v>30</v>
      </c>
      <c r="AX342" s="13" t="s">
        <v>80</v>
      </c>
      <c r="AY342" s="160" t="s">
        <v>199</v>
      </c>
    </row>
    <row r="343" spans="2:65" s="1" customFormat="1" ht="16.5" customHeight="1">
      <c r="B343" s="32"/>
      <c r="C343" s="137" t="s">
        <v>485</v>
      </c>
      <c r="D343" s="137" t="s">
        <v>201</v>
      </c>
      <c r="E343" s="138" t="s">
        <v>4519</v>
      </c>
      <c r="F343" s="139" t="s">
        <v>4520</v>
      </c>
      <c r="G343" s="140" t="s">
        <v>264</v>
      </c>
      <c r="H343" s="141">
        <v>6</v>
      </c>
      <c r="I343" s="142"/>
      <c r="J343" s="143">
        <f>ROUND(I343*H343,2)</f>
        <v>0</v>
      </c>
      <c r="K343" s="144"/>
      <c r="L343" s="32"/>
      <c r="M343" s="145" t="s">
        <v>1</v>
      </c>
      <c r="N343" s="146" t="s">
        <v>39</v>
      </c>
      <c r="P343" s="147">
        <f>O343*H343</f>
        <v>0</v>
      </c>
      <c r="Q343" s="147">
        <v>0.89471000000000001</v>
      </c>
      <c r="R343" s="147">
        <f>Q343*H343</f>
        <v>5.3682600000000003</v>
      </c>
      <c r="S343" s="147">
        <v>0</v>
      </c>
      <c r="T343" s="148">
        <f>S343*H343</f>
        <v>0</v>
      </c>
      <c r="AR343" s="149" t="s">
        <v>205</v>
      </c>
      <c r="AT343" s="149" t="s">
        <v>201</v>
      </c>
      <c r="AU343" s="149" t="s">
        <v>86</v>
      </c>
      <c r="AY343" s="17" t="s">
        <v>199</v>
      </c>
      <c r="BE343" s="150">
        <f>IF(N343="základní",J343,0)</f>
        <v>0</v>
      </c>
      <c r="BF343" s="150">
        <f>IF(N343="snížená",J343,0)</f>
        <v>0</v>
      </c>
      <c r="BG343" s="150">
        <f>IF(N343="zákl. přenesená",J343,0)</f>
        <v>0</v>
      </c>
      <c r="BH343" s="150">
        <f>IF(N343="sníž. přenesená",J343,0)</f>
        <v>0</v>
      </c>
      <c r="BI343" s="150">
        <f>IF(N343="nulová",J343,0)</f>
        <v>0</v>
      </c>
      <c r="BJ343" s="17" t="s">
        <v>86</v>
      </c>
      <c r="BK343" s="150">
        <f>ROUND(I343*H343,2)</f>
        <v>0</v>
      </c>
      <c r="BL343" s="17" t="s">
        <v>205</v>
      </c>
      <c r="BM343" s="149" t="s">
        <v>4521</v>
      </c>
    </row>
    <row r="344" spans="2:65" s="12" customFormat="1" ht="12">
      <c r="B344" s="151"/>
      <c r="D344" s="152" t="s">
        <v>207</v>
      </c>
      <c r="E344" s="153" t="s">
        <v>1</v>
      </c>
      <c r="F344" s="154" t="s">
        <v>1130</v>
      </c>
      <c r="H344" s="155">
        <v>6</v>
      </c>
      <c r="I344" s="156"/>
      <c r="L344" s="151"/>
      <c r="M344" s="157"/>
      <c r="T344" s="158"/>
      <c r="AT344" s="153" t="s">
        <v>207</v>
      </c>
      <c r="AU344" s="153" t="s">
        <v>86</v>
      </c>
      <c r="AV344" s="12" t="s">
        <v>86</v>
      </c>
      <c r="AW344" s="12" t="s">
        <v>30</v>
      </c>
      <c r="AX344" s="12" t="s">
        <v>73</v>
      </c>
      <c r="AY344" s="153" t="s">
        <v>199</v>
      </c>
    </row>
    <row r="345" spans="2:65" s="13" customFormat="1" ht="12">
      <c r="B345" s="159"/>
      <c r="D345" s="152" t="s">
        <v>207</v>
      </c>
      <c r="E345" s="160" t="s">
        <v>1</v>
      </c>
      <c r="F345" s="161" t="s">
        <v>4474</v>
      </c>
      <c r="H345" s="162">
        <v>6</v>
      </c>
      <c r="I345" s="163"/>
      <c r="L345" s="159"/>
      <c r="M345" s="164"/>
      <c r="T345" s="165"/>
      <c r="AT345" s="160" t="s">
        <v>207</v>
      </c>
      <c r="AU345" s="160" t="s">
        <v>86</v>
      </c>
      <c r="AV345" s="13" t="s">
        <v>205</v>
      </c>
      <c r="AW345" s="13" t="s">
        <v>30</v>
      </c>
      <c r="AX345" s="13" t="s">
        <v>80</v>
      </c>
      <c r="AY345" s="160" t="s">
        <v>199</v>
      </c>
    </row>
    <row r="346" spans="2:65" s="11" customFormat="1" ht="23" customHeight="1">
      <c r="B346" s="125"/>
      <c r="D346" s="126" t="s">
        <v>72</v>
      </c>
      <c r="E346" s="135" t="s">
        <v>965</v>
      </c>
      <c r="F346" s="135" t="s">
        <v>966</v>
      </c>
      <c r="I346" s="128"/>
      <c r="J346" s="136">
        <f>BK346</f>
        <v>0</v>
      </c>
      <c r="L346" s="125"/>
      <c r="M346" s="130"/>
      <c r="P346" s="131">
        <f>P347</f>
        <v>0</v>
      </c>
      <c r="R346" s="131">
        <f>R347</f>
        <v>0</v>
      </c>
      <c r="T346" s="132">
        <f>T347</f>
        <v>0</v>
      </c>
      <c r="AR346" s="126" t="s">
        <v>80</v>
      </c>
      <c r="AT346" s="133" t="s">
        <v>72</v>
      </c>
      <c r="AU346" s="133" t="s">
        <v>80</v>
      </c>
      <c r="AY346" s="126" t="s">
        <v>199</v>
      </c>
      <c r="BK346" s="134">
        <f>BK347</f>
        <v>0</v>
      </c>
    </row>
    <row r="347" spans="2:65" s="1" customFormat="1" ht="24.25" customHeight="1">
      <c r="B347" s="32"/>
      <c r="C347" s="137" t="s">
        <v>415</v>
      </c>
      <c r="D347" s="137" t="s">
        <v>201</v>
      </c>
      <c r="E347" s="138" t="s">
        <v>4522</v>
      </c>
      <c r="F347" s="139" t="s">
        <v>4523</v>
      </c>
      <c r="G347" s="140" t="s">
        <v>247</v>
      </c>
      <c r="H347" s="141">
        <v>570.28399999999999</v>
      </c>
      <c r="I347" s="142"/>
      <c r="J347" s="143">
        <f>ROUND(I347*H347,2)</f>
        <v>0</v>
      </c>
      <c r="K347" s="144"/>
      <c r="L347" s="32"/>
      <c r="M347" s="190" t="s">
        <v>1</v>
      </c>
      <c r="N347" s="191" t="s">
        <v>39</v>
      </c>
      <c r="O347" s="192"/>
      <c r="P347" s="193">
        <f>O347*H347</f>
        <v>0</v>
      </c>
      <c r="Q347" s="193">
        <v>0</v>
      </c>
      <c r="R347" s="193">
        <f>Q347*H347</f>
        <v>0</v>
      </c>
      <c r="S347" s="193">
        <v>0</v>
      </c>
      <c r="T347" s="194">
        <f>S347*H347</f>
        <v>0</v>
      </c>
      <c r="AR347" s="149" t="s">
        <v>205</v>
      </c>
      <c r="AT347" s="149" t="s">
        <v>201</v>
      </c>
      <c r="AU347" s="149" t="s">
        <v>86</v>
      </c>
      <c r="AY347" s="17" t="s">
        <v>199</v>
      </c>
      <c r="BE347" s="150">
        <f>IF(N347="základní",J347,0)</f>
        <v>0</v>
      </c>
      <c r="BF347" s="150">
        <f>IF(N347="snížená",J347,0)</f>
        <v>0</v>
      </c>
      <c r="BG347" s="150">
        <f>IF(N347="zákl. přenesená",J347,0)</f>
        <v>0</v>
      </c>
      <c r="BH347" s="150">
        <f>IF(N347="sníž. přenesená",J347,0)</f>
        <v>0</v>
      </c>
      <c r="BI347" s="150">
        <f>IF(N347="nulová",J347,0)</f>
        <v>0</v>
      </c>
      <c r="BJ347" s="17" t="s">
        <v>86</v>
      </c>
      <c r="BK347" s="150">
        <f>ROUND(I347*H347,2)</f>
        <v>0</v>
      </c>
      <c r="BL347" s="17" t="s">
        <v>205</v>
      </c>
      <c r="BM347" s="149" t="s">
        <v>4524</v>
      </c>
    </row>
    <row r="348" spans="2:65" s="1" customFormat="1" ht="7" customHeight="1">
      <c r="B348" s="43"/>
      <c r="C348" s="44"/>
      <c r="D348" s="44"/>
      <c r="E348" s="44"/>
      <c r="F348" s="44"/>
      <c r="G348" s="44"/>
      <c r="H348" s="44"/>
      <c r="I348" s="44"/>
      <c r="J348" s="44"/>
      <c r="K348" s="44"/>
      <c r="L348" s="32"/>
    </row>
  </sheetData>
  <sheetProtection algorithmName="SHA-512" hashValue="5I75Sg26S9YhUKpLQktPonseiIgXVRvs9T8GbqvArScDNuFRGqu1EKfhGv/5YCwLI6eA4LzG3YV6To2aSe4QXA==" saltValue="jIz9YAc76JLRxTJQ52wNxzq8u1GUFOR6iDNwGj5Goar7zBWTHGFmjz/G7MWJhSyRjeUjO+hK+nPGkwx2B9gJZA==" spinCount="100000" sheet="1" objects="1" scenarios="1" formatColumns="0" formatRows="0" autoFilter="0"/>
  <autoFilter ref="C126:K347" xr:uid="{00000000-0009-0000-0000-000011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44"/>
  <sheetViews>
    <sheetView showGridLines="0" workbookViewId="0"/>
  </sheetViews>
  <sheetFormatPr baseColWidth="10" defaultColWidth="8.75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0" width="22.25" customWidth="1"/>
    <col min="11" max="11" width="22.25" hidden="1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7" t="s">
        <v>131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5" customHeight="1">
      <c r="B4" s="20"/>
      <c r="D4" s="21" t="s">
        <v>132</v>
      </c>
      <c r="L4" s="20"/>
      <c r="M4" s="91" t="s">
        <v>10</v>
      </c>
      <c r="AT4" s="17" t="s">
        <v>4</v>
      </c>
    </row>
    <row r="5" spans="2:46" ht="7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Rozšíření kom.soc. služeb CSS Stod</v>
      </c>
      <c r="F7" s="242"/>
      <c r="G7" s="242"/>
      <c r="H7" s="242"/>
      <c r="L7" s="20"/>
    </row>
    <row r="8" spans="2:46" ht="12" customHeight="1">
      <c r="B8" s="20"/>
      <c r="D8" s="27" t="s">
        <v>133</v>
      </c>
      <c r="L8" s="20"/>
    </row>
    <row r="9" spans="2:46" s="1" customFormat="1" ht="16.5" customHeight="1">
      <c r="B9" s="32"/>
      <c r="E9" s="241" t="s">
        <v>134</v>
      </c>
      <c r="F9" s="240"/>
      <c r="G9" s="240"/>
      <c r="H9" s="240"/>
      <c r="L9" s="32"/>
    </row>
    <row r="10" spans="2:46" s="1" customFormat="1" ht="12" customHeight="1">
      <c r="B10" s="32"/>
      <c r="D10" s="27" t="s">
        <v>135</v>
      </c>
      <c r="L10" s="32"/>
    </row>
    <row r="11" spans="2:46" s="1" customFormat="1" ht="16.5" customHeight="1">
      <c r="B11" s="32"/>
      <c r="E11" s="236" t="s">
        <v>4525</v>
      </c>
      <c r="F11" s="240"/>
      <c r="G11" s="240"/>
      <c r="H11" s="24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1" t="str">
        <f>'Rekapitulace stavby'!AN8</f>
        <v>1. 11. 2024</v>
      </c>
      <c r="L14" s="32"/>
    </row>
    <row r="15" spans="2:46" s="1" customFormat="1" ht="11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21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21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31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21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32</v>
      </c>
      <c r="L28" s="32"/>
    </row>
    <row r="29" spans="2:12" s="7" customFormat="1" ht="16.5" customHeight="1">
      <c r="B29" s="92"/>
      <c r="E29" s="228" t="s">
        <v>1</v>
      </c>
      <c r="F29" s="228"/>
      <c r="G29" s="228"/>
      <c r="H29" s="228"/>
      <c r="L29" s="92"/>
    </row>
    <row r="30" spans="2:12" s="1" customFormat="1" ht="7" customHeight="1">
      <c r="B30" s="32"/>
      <c r="L30" s="32"/>
    </row>
    <row r="31" spans="2:12" s="1" customFormat="1" ht="7" customHeight="1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25.25" customHeight="1">
      <c r="B32" s="32"/>
      <c r="D32" s="93" t="s">
        <v>33</v>
      </c>
      <c r="J32" s="64">
        <f>ROUND(J125, 2)</f>
        <v>0</v>
      </c>
      <c r="L32" s="32"/>
    </row>
    <row r="33" spans="2:12" s="1" customFormat="1" ht="7" customHeight="1">
      <c r="B33" s="32"/>
      <c r="D33" s="52"/>
      <c r="E33" s="52"/>
      <c r="F33" s="52"/>
      <c r="G33" s="52"/>
      <c r="H33" s="52"/>
      <c r="I33" s="52"/>
      <c r="J33" s="52"/>
      <c r="K33" s="52"/>
      <c r="L33" s="32"/>
    </row>
    <row r="34" spans="2:12" s="1" customFormat="1" ht="14.5" customHeight="1">
      <c r="B34" s="32"/>
      <c r="F34" s="94" t="s">
        <v>35</v>
      </c>
      <c r="I34" s="94" t="s">
        <v>34</v>
      </c>
      <c r="J34" s="94" t="s">
        <v>36</v>
      </c>
      <c r="L34" s="32"/>
    </row>
    <row r="35" spans="2:12" s="1" customFormat="1" ht="14.5" customHeight="1">
      <c r="B35" s="32"/>
      <c r="D35" s="95" t="s">
        <v>37</v>
      </c>
      <c r="E35" s="27" t="s">
        <v>38</v>
      </c>
      <c r="F35" s="84">
        <f>ROUND((SUM(BE125:BE143)),  2)</f>
        <v>0</v>
      </c>
      <c r="I35" s="96">
        <v>0.21</v>
      </c>
      <c r="J35" s="84">
        <f>ROUND(((SUM(BE125:BE143))*I35),  2)</f>
        <v>0</v>
      </c>
      <c r="L35" s="32"/>
    </row>
    <row r="36" spans="2:12" s="1" customFormat="1" ht="14.5" customHeight="1">
      <c r="B36" s="32"/>
      <c r="E36" s="27" t="s">
        <v>39</v>
      </c>
      <c r="F36" s="84">
        <f>ROUND((SUM(BF125:BF143)),  2)</f>
        <v>0</v>
      </c>
      <c r="I36" s="96">
        <v>0.12</v>
      </c>
      <c r="J36" s="84">
        <f>ROUND(((SUM(BF125:BF143))*I36),  2)</f>
        <v>0</v>
      </c>
      <c r="L36" s="32"/>
    </row>
    <row r="37" spans="2:12" s="1" customFormat="1" ht="14.5" hidden="1" customHeight="1">
      <c r="B37" s="32"/>
      <c r="E37" s="27" t="s">
        <v>40</v>
      </c>
      <c r="F37" s="84">
        <f>ROUND((SUM(BG125:BG143)),  2)</f>
        <v>0</v>
      </c>
      <c r="I37" s="96">
        <v>0.21</v>
      </c>
      <c r="J37" s="84">
        <f>0</f>
        <v>0</v>
      </c>
      <c r="L37" s="32"/>
    </row>
    <row r="38" spans="2:12" s="1" customFormat="1" ht="14.5" hidden="1" customHeight="1">
      <c r="B38" s="32"/>
      <c r="E38" s="27" t="s">
        <v>41</v>
      </c>
      <c r="F38" s="84">
        <f>ROUND((SUM(BH125:BH143)),  2)</f>
        <v>0</v>
      </c>
      <c r="I38" s="96">
        <v>0.12</v>
      </c>
      <c r="J38" s="84">
        <f>0</f>
        <v>0</v>
      </c>
      <c r="L38" s="32"/>
    </row>
    <row r="39" spans="2:12" s="1" customFormat="1" ht="14.5" hidden="1" customHeight="1">
      <c r="B39" s="32"/>
      <c r="E39" s="27" t="s">
        <v>42</v>
      </c>
      <c r="F39" s="84">
        <f>ROUND((SUM(BI125:BI143)),  2)</f>
        <v>0</v>
      </c>
      <c r="I39" s="96">
        <v>0</v>
      </c>
      <c r="J39" s="84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25" customHeight="1">
      <c r="B41" s="32"/>
      <c r="C41" s="97"/>
      <c r="D41" s="98" t="s">
        <v>43</v>
      </c>
      <c r="E41" s="55"/>
      <c r="F41" s="55"/>
      <c r="G41" s="99" t="s">
        <v>44</v>
      </c>
      <c r="H41" s="100" t="s">
        <v>45</v>
      </c>
      <c r="I41" s="55"/>
      <c r="J41" s="101">
        <f>SUM(J32:J39)</f>
        <v>0</v>
      </c>
      <c r="K41" s="102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">
      <c r="B61" s="32"/>
      <c r="D61" s="42" t="s">
        <v>48</v>
      </c>
      <c r="E61" s="34"/>
      <c r="F61" s="103" t="s">
        <v>49</v>
      </c>
      <c r="G61" s="42" t="s">
        <v>48</v>
      </c>
      <c r="H61" s="34"/>
      <c r="I61" s="34"/>
      <c r="J61" s="104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">
      <c r="B76" s="32"/>
      <c r="D76" s="42" t="s">
        <v>48</v>
      </c>
      <c r="E76" s="34"/>
      <c r="F76" s="103" t="s">
        <v>49</v>
      </c>
      <c r="G76" s="42" t="s">
        <v>48</v>
      </c>
      <c r="H76" s="34"/>
      <c r="I76" s="34"/>
      <c r="J76" s="104" t="s">
        <v>49</v>
      </c>
      <c r="K76" s="34"/>
      <c r="L76" s="32"/>
    </row>
    <row r="77" spans="2:12" s="1" customFormat="1" ht="14.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81" spans="2:12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12" s="1" customFormat="1" ht="25" customHeight="1">
      <c r="B82" s="32"/>
      <c r="C82" s="21" t="s">
        <v>137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Rozšíření kom.soc. služeb CSS Stod</v>
      </c>
      <c r="F85" s="242"/>
      <c r="G85" s="242"/>
      <c r="H85" s="242"/>
      <c r="L85" s="32"/>
    </row>
    <row r="86" spans="2:12" ht="12" customHeight="1">
      <c r="B86" s="20"/>
      <c r="C86" s="27" t="s">
        <v>133</v>
      </c>
      <c r="L86" s="20"/>
    </row>
    <row r="87" spans="2:12" s="1" customFormat="1" ht="16.5" customHeight="1">
      <c r="B87" s="32"/>
      <c r="E87" s="241" t="s">
        <v>134</v>
      </c>
      <c r="F87" s="240"/>
      <c r="G87" s="240"/>
      <c r="H87" s="240"/>
      <c r="L87" s="32"/>
    </row>
    <row r="88" spans="2:12" s="1" customFormat="1" ht="12" customHeight="1">
      <c r="B88" s="32"/>
      <c r="C88" s="27" t="s">
        <v>135</v>
      </c>
      <c r="L88" s="32"/>
    </row>
    <row r="89" spans="2:12" s="1" customFormat="1" ht="16.5" customHeight="1">
      <c r="B89" s="32"/>
      <c r="E89" s="236" t="str">
        <f>E11</f>
        <v>VRN - VRN</v>
      </c>
      <c r="F89" s="240"/>
      <c r="G89" s="240"/>
      <c r="H89" s="240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</v>
      </c>
      <c r="I91" s="27" t="s">
        <v>22</v>
      </c>
      <c r="J91" s="51" t="str">
        <f>IF(J14="","",J14)</f>
        <v>1. 11. 2024</v>
      </c>
      <c r="L91" s="32"/>
    </row>
    <row r="92" spans="2:12" s="1" customFormat="1" ht="7" customHeight="1">
      <c r="B92" s="32"/>
      <c r="L92" s="32"/>
    </row>
    <row r="93" spans="2:12" s="1" customFormat="1" ht="15.25" customHeight="1">
      <c r="B93" s="32"/>
      <c r="C93" s="27" t="s">
        <v>24</v>
      </c>
      <c r="F93" s="25" t="str">
        <f>E17</f>
        <v xml:space="preserve"> </v>
      </c>
      <c r="I93" s="27" t="s">
        <v>29</v>
      </c>
      <c r="J93" s="30" t="str">
        <f>E23</f>
        <v xml:space="preserve"> </v>
      </c>
      <c r="L93" s="32"/>
    </row>
    <row r="94" spans="2:12" s="1" customFormat="1" ht="15.25" customHeight="1">
      <c r="B94" s="32"/>
      <c r="C94" s="27" t="s">
        <v>27</v>
      </c>
      <c r="F94" s="25" t="str">
        <f>IF(E20="","",E20)</f>
        <v>Vyplň údaj</v>
      </c>
      <c r="I94" s="27" t="s">
        <v>31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138</v>
      </c>
      <c r="D96" s="97"/>
      <c r="E96" s="97"/>
      <c r="F96" s="97"/>
      <c r="G96" s="97"/>
      <c r="H96" s="97"/>
      <c r="I96" s="97"/>
      <c r="J96" s="106" t="s">
        <v>139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3" customHeight="1">
      <c r="B98" s="32"/>
      <c r="C98" s="107" t="s">
        <v>140</v>
      </c>
      <c r="J98" s="64">
        <f>J125</f>
        <v>0</v>
      </c>
      <c r="L98" s="32"/>
      <c r="AU98" s="17" t="s">
        <v>141</v>
      </c>
    </row>
    <row r="99" spans="2:47" s="8" customFormat="1" ht="25" customHeight="1">
      <c r="B99" s="108"/>
      <c r="D99" s="109" t="s">
        <v>4526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20" customHeight="1">
      <c r="B100" s="112"/>
      <c r="D100" s="113" t="s">
        <v>4527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9" customFormat="1" ht="20" customHeight="1">
      <c r="B101" s="112"/>
      <c r="D101" s="113" t="s">
        <v>4528</v>
      </c>
      <c r="E101" s="114"/>
      <c r="F101" s="114"/>
      <c r="G101" s="114"/>
      <c r="H101" s="114"/>
      <c r="I101" s="114"/>
      <c r="J101" s="115">
        <f>J135</f>
        <v>0</v>
      </c>
      <c r="L101" s="112"/>
    </row>
    <row r="102" spans="2:47" s="9" customFormat="1" ht="20" customHeight="1">
      <c r="B102" s="112"/>
      <c r="D102" s="113" t="s">
        <v>4529</v>
      </c>
      <c r="E102" s="114"/>
      <c r="F102" s="114"/>
      <c r="G102" s="114"/>
      <c r="H102" s="114"/>
      <c r="I102" s="114"/>
      <c r="J102" s="115">
        <f>J140</f>
        <v>0</v>
      </c>
      <c r="L102" s="112"/>
    </row>
    <row r="103" spans="2:47" s="9" customFormat="1" ht="20" customHeight="1">
      <c r="B103" s="112"/>
      <c r="D103" s="113" t="s">
        <v>4530</v>
      </c>
      <c r="E103" s="114"/>
      <c r="F103" s="114"/>
      <c r="G103" s="114"/>
      <c r="H103" s="114"/>
      <c r="I103" s="114"/>
      <c r="J103" s="115">
        <f>J142</f>
        <v>0</v>
      </c>
      <c r="L103" s="112"/>
    </row>
    <row r="104" spans="2:47" s="1" customFormat="1" ht="21.75" customHeight="1">
      <c r="B104" s="32"/>
      <c r="L104" s="32"/>
    </row>
    <row r="105" spans="2:47" s="1" customFormat="1" ht="7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2"/>
    </row>
    <row r="109" spans="2:47" s="1" customFormat="1" ht="7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2"/>
    </row>
    <row r="110" spans="2:47" s="1" customFormat="1" ht="25" customHeight="1">
      <c r="B110" s="32"/>
      <c r="C110" s="21" t="s">
        <v>184</v>
      </c>
      <c r="L110" s="32"/>
    </row>
    <row r="111" spans="2:47" s="1" customFormat="1" ht="7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1" t="str">
        <f>E7</f>
        <v>Rozšíření kom.soc. služeb CSS Stod</v>
      </c>
      <c r="F113" s="242"/>
      <c r="G113" s="242"/>
      <c r="H113" s="242"/>
      <c r="L113" s="32"/>
    </row>
    <row r="114" spans="2:65" ht="12" customHeight="1">
      <c r="B114" s="20"/>
      <c r="C114" s="27" t="s">
        <v>133</v>
      </c>
      <c r="L114" s="20"/>
    </row>
    <row r="115" spans="2:65" s="1" customFormat="1" ht="16.5" customHeight="1">
      <c r="B115" s="32"/>
      <c r="E115" s="241" t="s">
        <v>134</v>
      </c>
      <c r="F115" s="240"/>
      <c r="G115" s="240"/>
      <c r="H115" s="240"/>
      <c r="L115" s="32"/>
    </row>
    <row r="116" spans="2:65" s="1" customFormat="1" ht="12" customHeight="1">
      <c r="B116" s="32"/>
      <c r="C116" s="27" t="s">
        <v>135</v>
      </c>
      <c r="L116" s="32"/>
    </row>
    <row r="117" spans="2:65" s="1" customFormat="1" ht="16.5" customHeight="1">
      <c r="B117" s="32"/>
      <c r="E117" s="236" t="str">
        <f>E11</f>
        <v>VRN - VRN</v>
      </c>
      <c r="F117" s="240"/>
      <c r="G117" s="240"/>
      <c r="H117" s="240"/>
      <c r="L117" s="32"/>
    </row>
    <row r="118" spans="2:65" s="1" customFormat="1" ht="7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 xml:space="preserve"> </v>
      </c>
      <c r="I119" s="27" t="s">
        <v>22</v>
      </c>
      <c r="J119" s="51" t="str">
        <f>IF(J14="","",J14)</f>
        <v>1. 11. 2024</v>
      </c>
      <c r="L119" s="32"/>
    </row>
    <row r="120" spans="2:65" s="1" customFormat="1" ht="7" customHeight="1">
      <c r="B120" s="32"/>
      <c r="L120" s="32"/>
    </row>
    <row r="121" spans="2:65" s="1" customFormat="1" ht="15.25" customHeight="1">
      <c r="B121" s="32"/>
      <c r="C121" s="27" t="s">
        <v>24</v>
      </c>
      <c r="F121" s="25" t="str">
        <f>E17</f>
        <v xml:space="preserve"> </v>
      </c>
      <c r="I121" s="27" t="s">
        <v>29</v>
      </c>
      <c r="J121" s="30" t="str">
        <f>E23</f>
        <v xml:space="preserve"> </v>
      </c>
      <c r="L121" s="32"/>
    </row>
    <row r="122" spans="2:65" s="1" customFormat="1" ht="15.25" customHeight="1">
      <c r="B122" s="32"/>
      <c r="C122" s="27" t="s">
        <v>27</v>
      </c>
      <c r="F122" s="25" t="str">
        <f>IF(E20="","",E20)</f>
        <v>Vyplň údaj</v>
      </c>
      <c r="I122" s="27" t="s">
        <v>31</v>
      </c>
      <c r="J122" s="30" t="str">
        <f>E26</f>
        <v xml:space="preserve"> </v>
      </c>
      <c r="L122" s="32"/>
    </row>
    <row r="123" spans="2:65" s="1" customFormat="1" ht="10.25" customHeight="1">
      <c r="B123" s="32"/>
      <c r="L123" s="32"/>
    </row>
    <row r="124" spans="2:65" s="10" customFormat="1" ht="29.25" customHeight="1">
      <c r="B124" s="116"/>
      <c r="C124" s="117" t="s">
        <v>185</v>
      </c>
      <c r="D124" s="118" t="s">
        <v>58</v>
      </c>
      <c r="E124" s="118" t="s">
        <v>54</v>
      </c>
      <c r="F124" s="118" t="s">
        <v>55</v>
      </c>
      <c r="G124" s="118" t="s">
        <v>186</v>
      </c>
      <c r="H124" s="118" t="s">
        <v>187</v>
      </c>
      <c r="I124" s="118" t="s">
        <v>188</v>
      </c>
      <c r="J124" s="119" t="s">
        <v>139</v>
      </c>
      <c r="K124" s="120" t="s">
        <v>189</v>
      </c>
      <c r="L124" s="116"/>
      <c r="M124" s="57" t="s">
        <v>1</v>
      </c>
      <c r="N124" s="58" t="s">
        <v>37</v>
      </c>
      <c r="O124" s="58" t="s">
        <v>190</v>
      </c>
      <c r="P124" s="58" t="s">
        <v>191</v>
      </c>
      <c r="Q124" s="58" t="s">
        <v>192</v>
      </c>
      <c r="R124" s="58" t="s">
        <v>193</v>
      </c>
      <c r="S124" s="58" t="s">
        <v>194</v>
      </c>
      <c r="T124" s="59" t="s">
        <v>195</v>
      </c>
    </row>
    <row r="125" spans="2:65" s="1" customFormat="1" ht="23" customHeight="1">
      <c r="B125" s="32"/>
      <c r="C125" s="62" t="s">
        <v>196</v>
      </c>
      <c r="J125" s="121">
        <f>BK125</f>
        <v>0</v>
      </c>
      <c r="L125" s="32"/>
      <c r="M125" s="60"/>
      <c r="N125" s="52"/>
      <c r="O125" s="52"/>
      <c r="P125" s="122">
        <f>P126</f>
        <v>0</v>
      </c>
      <c r="Q125" s="52"/>
      <c r="R125" s="122">
        <f>R126</f>
        <v>0</v>
      </c>
      <c r="S125" s="52"/>
      <c r="T125" s="123">
        <f>T126</f>
        <v>0</v>
      </c>
      <c r="AT125" s="17" t="s">
        <v>72</v>
      </c>
      <c r="AU125" s="17" t="s">
        <v>141</v>
      </c>
      <c r="BK125" s="124">
        <f>BK126</f>
        <v>0</v>
      </c>
    </row>
    <row r="126" spans="2:65" s="11" customFormat="1" ht="26" customHeight="1">
      <c r="B126" s="125"/>
      <c r="D126" s="126" t="s">
        <v>72</v>
      </c>
      <c r="E126" s="127" t="s">
        <v>130</v>
      </c>
      <c r="F126" s="127" t="s">
        <v>4531</v>
      </c>
      <c r="I126" s="128"/>
      <c r="J126" s="129">
        <f>BK126</f>
        <v>0</v>
      </c>
      <c r="L126" s="125"/>
      <c r="M126" s="130"/>
      <c r="P126" s="131">
        <f>P127+P135+P140+P142</f>
        <v>0</v>
      </c>
      <c r="R126" s="131">
        <f>R127+R135+R140+R142</f>
        <v>0</v>
      </c>
      <c r="T126" s="132">
        <f>T127+T135+T140+T142</f>
        <v>0</v>
      </c>
      <c r="AR126" s="126" t="s">
        <v>234</v>
      </c>
      <c r="AT126" s="133" t="s">
        <v>72</v>
      </c>
      <c r="AU126" s="133" t="s">
        <v>73</v>
      </c>
      <c r="AY126" s="126" t="s">
        <v>199</v>
      </c>
      <c r="BK126" s="134">
        <f>BK127+BK135+BK140+BK142</f>
        <v>0</v>
      </c>
    </row>
    <row r="127" spans="2:65" s="11" customFormat="1" ht="23" customHeight="1">
      <c r="B127" s="125"/>
      <c r="D127" s="126" t="s">
        <v>72</v>
      </c>
      <c r="E127" s="135" t="s">
        <v>4532</v>
      </c>
      <c r="F127" s="135" t="s">
        <v>4533</v>
      </c>
      <c r="I127" s="128"/>
      <c r="J127" s="136">
        <f>BK127</f>
        <v>0</v>
      </c>
      <c r="L127" s="125"/>
      <c r="M127" s="130"/>
      <c r="P127" s="131">
        <f>SUM(P128:P134)</f>
        <v>0</v>
      </c>
      <c r="R127" s="131">
        <f>SUM(R128:R134)</f>
        <v>0</v>
      </c>
      <c r="T127" s="132">
        <f>SUM(T128:T134)</f>
        <v>0</v>
      </c>
      <c r="AR127" s="126" t="s">
        <v>234</v>
      </c>
      <c r="AT127" s="133" t="s">
        <v>72</v>
      </c>
      <c r="AU127" s="133" t="s">
        <v>80</v>
      </c>
      <c r="AY127" s="126" t="s">
        <v>199</v>
      </c>
      <c r="BK127" s="134">
        <f>SUM(BK128:BK134)</f>
        <v>0</v>
      </c>
    </row>
    <row r="128" spans="2:65" s="1" customFormat="1" ht="16.5" customHeight="1">
      <c r="B128" s="32"/>
      <c r="C128" s="137" t="s">
        <v>80</v>
      </c>
      <c r="D128" s="137" t="s">
        <v>201</v>
      </c>
      <c r="E128" s="138" t="s">
        <v>4534</v>
      </c>
      <c r="F128" s="139" t="s">
        <v>4535</v>
      </c>
      <c r="G128" s="140" t="s">
        <v>4536</v>
      </c>
      <c r="H128" s="141">
        <v>1</v>
      </c>
      <c r="I128" s="142"/>
      <c r="J128" s="143">
        <f>ROUND(I128*H128,2)</f>
        <v>0</v>
      </c>
      <c r="K128" s="144"/>
      <c r="L128" s="32"/>
      <c r="M128" s="145" t="s">
        <v>1</v>
      </c>
      <c r="N128" s="146" t="s">
        <v>39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4537</v>
      </c>
      <c r="AT128" s="149" t="s">
        <v>201</v>
      </c>
      <c r="AU128" s="149" t="s">
        <v>86</v>
      </c>
      <c r="AY128" s="17" t="s">
        <v>199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86</v>
      </c>
      <c r="BK128" s="150">
        <f>ROUND(I128*H128,2)</f>
        <v>0</v>
      </c>
      <c r="BL128" s="17" t="s">
        <v>4537</v>
      </c>
      <c r="BM128" s="149" t="s">
        <v>4538</v>
      </c>
    </row>
    <row r="129" spans="2:65" s="1" customFormat="1" ht="16.5" customHeight="1">
      <c r="B129" s="32"/>
      <c r="C129" s="137" t="s">
        <v>86</v>
      </c>
      <c r="D129" s="137" t="s">
        <v>201</v>
      </c>
      <c r="E129" s="138" t="s">
        <v>4539</v>
      </c>
      <c r="F129" s="139" t="s">
        <v>4540</v>
      </c>
      <c r="G129" s="140" t="s">
        <v>4536</v>
      </c>
      <c r="H129" s="141">
        <v>1</v>
      </c>
      <c r="I129" s="142"/>
      <c r="J129" s="143">
        <f>ROUND(I129*H129,2)</f>
        <v>0</v>
      </c>
      <c r="K129" s="144"/>
      <c r="L129" s="32"/>
      <c r="M129" s="145" t="s">
        <v>1</v>
      </c>
      <c r="N129" s="146" t="s">
        <v>39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4537</v>
      </c>
      <c r="AT129" s="149" t="s">
        <v>201</v>
      </c>
      <c r="AU129" s="149" t="s">
        <v>86</v>
      </c>
      <c r="AY129" s="17" t="s">
        <v>199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86</v>
      </c>
      <c r="BK129" s="150">
        <f>ROUND(I129*H129,2)</f>
        <v>0</v>
      </c>
      <c r="BL129" s="17" t="s">
        <v>4537</v>
      </c>
      <c r="BM129" s="149" t="s">
        <v>4541</v>
      </c>
    </row>
    <row r="130" spans="2:65" s="1" customFormat="1" ht="16.5" customHeight="1">
      <c r="B130" s="32"/>
      <c r="C130" s="137" t="s">
        <v>223</v>
      </c>
      <c r="D130" s="137" t="s">
        <v>201</v>
      </c>
      <c r="E130" s="138" t="s">
        <v>4542</v>
      </c>
      <c r="F130" s="139" t="s">
        <v>4543</v>
      </c>
      <c r="G130" s="140" t="s">
        <v>4536</v>
      </c>
      <c r="H130" s="141">
        <v>1</v>
      </c>
      <c r="I130" s="142"/>
      <c r="J130" s="143">
        <f>ROUND(I130*H130,2)</f>
        <v>0</v>
      </c>
      <c r="K130" s="144"/>
      <c r="L130" s="32"/>
      <c r="M130" s="145" t="s">
        <v>1</v>
      </c>
      <c r="N130" s="146" t="s">
        <v>39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4537</v>
      </c>
      <c r="AT130" s="149" t="s">
        <v>201</v>
      </c>
      <c r="AU130" s="149" t="s">
        <v>86</v>
      </c>
      <c r="AY130" s="17" t="s">
        <v>199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86</v>
      </c>
      <c r="BK130" s="150">
        <f>ROUND(I130*H130,2)</f>
        <v>0</v>
      </c>
      <c r="BL130" s="17" t="s">
        <v>4537</v>
      </c>
      <c r="BM130" s="149" t="s">
        <v>4544</v>
      </c>
    </row>
    <row r="131" spans="2:65" s="1" customFormat="1" ht="16.5" customHeight="1">
      <c r="B131" s="32"/>
      <c r="C131" s="137" t="s">
        <v>205</v>
      </c>
      <c r="D131" s="137" t="s">
        <v>201</v>
      </c>
      <c r="E131" s="138" t="s">
        <v>4545</v>
      </c>
      <c r="F131" s="139" t="s">
        <v>4546</v>
      </c>
      <c r="G131" s="140" t="s">
        <v>4536</v>
      </c>
      <c r="H131" s="141">
        <v>1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39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4537</v>
      </c>
      <c r="AT131" s="149" t="s">
        <v>201</v>
      </c>
      <c r="AU131" s="149" t="s">
        <v>86</v>
      </c>
      <c r="AY131" s="17" t="s">
        <v>199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86</v>
      </c>
      <c r="BK131" s="150">
        <f>ROUND(I131*H131,2)</f>
        <v>0</v>
      </c>
      <c r="BL131" s="17" t="s">
        <v>4537</v>
      </c>
      <c r="BM131" s="149" t="s">
        <v>4547</v>
      </c>
    </row>
    <row r="132" spans="2:65" s="12" customFormat="1" ht="12">
      <c r="B132" s="151"/>
      <c r="D132" s="152" t="s">
        <v>207</v>
      </c>
      <c r="E132" s="153" t="s">
        <v>1</v>
      </c>
      <c r="F132" s="154" t="s">
        <v>80</v>
      </c>
      <c r="H132" s="155">
        <v>1</v>
      </c>
      <c r="I132" s="156"/>
      <c r="L132" s="151"/>
      <c r="M132" s="157"/>
      <c r="T132" s="158"/>
      <c r="AT132" s="153" t="s">
        <v>207</v>
      </c>
      <c r="AU132" s="153" t="s">
        <v>86</v>
      </c>
      <c r="AV132" s="12" t="s">
        <v>86</v>
      </c>
      <c r="AW132" s="12" t="s">
        <v>30</v>
      </c>
      <c r="AX132" s="12" t="s">
        <v>73</v>
      </c>
      <c r="AY132" s="153" t="s">
        <v>199</v>
      </c>
    </row>
    <row r="133" spans="2:65" s="13" customFormat="1" ht="12">
      <c r="B133" s="159"/>
      <c r="D133" s="152" t="s">
        <v>207</v>
      </c>
      <c r="E133" s="160" t="s">
        <v>1</v>
      </c>
      <c r="F133" s="161" t="s">
        <v>4548</v>
      </c>
      <c r="H133" s="162">
        <v>1</v>
      </c>
      <c r="I133" s="163"/>
      <c r="L133" s="159"/>
      <c r="M133" s="164"/>
      <c r="T133" s="165"/>
      <c r="AT133" s="160" t="s">
        <v>207</v>
      </c>
      <c r="AU133" s="160" t="s">
        <v>86</v>
      </c>
      <c r="AV133" s="13" t="s">
        <v>205</v>
      </c>
      <c r="AW133" s="13" t="s">
        <v>30</v>
      </c>
      <c r="AX133" s="13" t="s">
        <v>80</v>
      </c>
      <c r="AY133" s="160" t="s">
        <v>199</v>
      </c>
    </row>
    <row r="134" spans="2:65" s="1" customFormat="1" ht="16.5" customHeight="1">
      <c r="B134" s="32"/>
      <c r="C134" s="137" t="s">
        <v>234</v>
      </c>
      <c r="D134" s="137" t="s">
        <v>201</v>
      </c>
      <c r="E134" s="138" t="s">
        <v>4549</v>
      </c>
      <c r="F134" s="139" t="s">
        <v>2111</v>
      </c>
      <c r="G134" s="140" t="s">
        <v>4536</v>
      </c>
      <c r="H134" s="141">
        <v>1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39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4537</v>
      </c>
      <c r="AT134" s="149" t="s">
        <v>201</v>
      </c>
      <c r="AU134" s="149" t="s">
        <v>86</v>
      </c>
      <c r="AY134" s="17" t="s">
        <v>199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86</v>
      </c>
      <c r="BK134" s="150">
        <f>ROUND(I134*H134,2)</f>
        <v>0</v>
      </c>
      <c r="BL134" s="17" t="s">
        <v>4537</v>
      </c>
      <c r="BM134" s="149" t="s">
        <v>4550</v>
      </c>
    </row>
    <row r="135" spans="2:65" s="11" customFormat="1" ht="23" customHeight="1">
      <c r="B135" s="125"/>
      <c r="D135" s="126" t="s">
        <v>72</v>
      </c>
      <c r="E135" s="135" t="s">
        <v>4551</v>
      </c>
      <c r="F135" s="135" t="s">
        <v>4552</v>
      </c>
      <c r="I135" s="128"/>
      <c r="J135" s="136">
        <f>BK135</f>
        <v>0</v>
      </c>
      <c r="L135" s="125"/>
      <c r="M135" s="130"/>
      <c r="P135" s="131">
        <f>SUM(P136:P139)</f>
        <v>0</v>
      </c>
      <c r="R135" s="131">
        <f>SUM(R136:R139)</f>
        <v>0</v>
      </c>
      <c r="T135" s="132">
        <f>SUM(T136:T139)</f>
        <v>0</v>
      </c>
      <c r="AR135" s="126" t="s">
        <v>234</v>
      </c>
      <c r="AT135" s="133" t="s">
        <v>72</v>
      </c>
      <c r="AU135" s="133" t="s">
        <v>80</v>
      </c>
      <c r="AY135" s="126" t="s">
        <v>199</v>
      </c>
      <c r="BK135" s="134">
        <f>SUM(BK136:BK139)</f>
        <v>0</v>
      </c>
    </row>
    <row r="136" spans="2:65" s="1" customFormat="1" ht="16.5" customHeight="1">
      <c r="B136" s="32"/>
      <c r="C136" s="137" t="s">
        <v>239</v>
      </c>
      <c r="D136" s="137" t="s">
        <v>201</v>
      </c>
      <c r="E136" s="138" t="s">
        <v>4553</v>
      </c>
      <c r="F136" s="139" t="s">
        <v>4552</v>
      </c>
      <c r="G136" s="140" t="s">
        <v>4536</v>
      </c>
      <c r="H136" s="141">
        <v>1</v>
      </c>
      <c r="I136" s="142"/>
      <c r="J136" s="143">
        <f>ROUND(I136*H136,2)</f>
        <v>0</v>
      </c>
      <c r="K136" s="144"/>
      <c r="L136" s="32"/>
      <c r="M136" s="145" t="s">
        <v>1</v>
      </c>
      <c r="N136" s="146" t="s">
        <v>39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4537</v>
      </c>
      <c r="AT136" s="149" t="s">
        <v>201</v>
      </c>
      <c r="AU136" s="149" t="s">
        <v>86</v>
      </c>
      <c r="AY136" s="17" t="s">
        <v>199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86</v>
      </c>
      <c r="BK136" s="150">
        <f>ROUND(I136*H136,2)</f>
        <v>0</v>
      </c>
      <c r="BL136" s="17" t="s">
        <v>4537</v>
      </c>
      <c r="BM136" s="149" t="s">
        <v>4554</v>
      </c>
    </row>
    <row r="137" spans="2:65" s="1" customFormat="1" ht="16.5" customHeight="1">
      <c r="B137" s="32"/>
      <c r="C137" s="137" t="s">
        <v>244</v>
      </c>
      <c r="D137" s="137" t="s">
        <v>201</v>
      </c>
      <c r="E137" s="138" t="s">
        <v>4555</v>
      </c>
      <c r="F137" s="139" t="s">
        <v>4556</v>
      </c>
      <c r="G137" s="140" t="s">
        <v>4536</v>
      </c>
      <c r="H137" s="141">
        <v>1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39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4537</v>
      </c>
      <c r="AT137" s="149" t="s">
        <v>201</v>
      </c>
      <c r="AU137" s="149" t="s">
        <v>86</v>
      </c>
      <c r="AY137" s="17" t="s">
        <v>199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86</v>
      </c>
      <c r="BK137" s="150">
        <f>ROUND(I137*H137,2)</f>
        <v>0</v>
      </c>
      <c r="BL137" s="17" t="s">
        <v>4537</v>
      </c>
      <c r="BM137" s="149" t="s">
        <v>4557</v>
      </c>
    </row>
    <row r="138" spans="2:65" s="1" customFormat="1" ht="16.5" customHeight="1">
      <c r="B138" s="32"/>
      <c r="C138" s="137" t="s">
        <v>250</v>
      </c>
      <c r="D138" s="137" t="s">
        <v>201</v>
      </c>
      <c r="E138" s="138" t="s">
        <v>4558</v>
      </c>
      <c r="F138" s="139" t="s">
        <v>4559</v>
      </c>
      <c r="G138" s="140" t="s">
        <v>4536</v>
      </c>
      <c r="H138" s="141">
        <v>1</v>
      </c>
      <c r="I138" s="142"/>
      <c r="J138" s="143">
        <f>ROUND(I138*H138,2)</f>
        <v>0</v>
      </c>
      <c r="K138" s="144"/>
      <c r="L138" s="32"/>
      <c r="M138" s="145" t="s">
        <v>1</v>
      </c>
      <c r="N138" s="146" t="s">
        <v>39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4537</v>
      </c>
      <c r="AT138" s="149" t="s">
        <v>201</v>
      </c>
      <c r="AU138" s="149" t="s">
        <v>86</v>
      </c>
      <c r="AY138" s="17" t="s">
        <v>199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86</v>
      </c>
      <c r="BK138" s="150">
        <f>ROUND(I138*H138,2)</f>
        <v>0</v>
      </c>
      <c r="BL138" s="17" t="s">
        <v>4537</v>
      </c>
      <c r="BM138" s="149" t="s">
        <v>4560</v>
      </c>
    </row>
    <row r="139" spans="2:65" s="1" customFormat="1" ht="16.5" customHeight="1">
      <c r="B139" s="32"/>
      <c r="C139" s="137" t="s">
        <v>255</v>
      </c>
      <c r="D139" s="137" t="s">
        <v>201</v>
      </c>
      <c r="E139" s="138" t="s">
        <v>4561</v>
      </c>
      <c r="F139" s="139" t="s">
        <v>4562</v>
      </c>
      <c r="G139" s="140" t="s">
        <v>4536</v>
      </c>
      <c r="H139" s="141">
        <v>1</v>
      </c>
      <c r="I139" s="142"/>
      <c r="J139" s="143">
        <f>ROUND(I139*H139,2)</f>
        <v>0</v>
      </c>
      <c r="K139" s="144"/>
      <c r="L139" s="32"/>
      <c r="M139" s="145" t="s">
        <v>1</v>
      </c>
      <c r="N139" s="146" t="s">
        <v>39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4537</v>
      </c>
      <c r="AT139" s="149" t="s">
        <v>201</v>
      </c>
      <c r="AU139" s="149" t="s">
        <v>86</v>
      </c>
      <c r="AY139" s="17" t="s">
        <v>199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86</v>
      </c>
      <c r="BK139" s="150">
        <f>ROUND(I139*H139,2)</f>
        <v>0</v>
      </c>
      <c r="BL139" s="17" t="s">
        <v>4537</v>
      </c>
      <c r="BM139" s="149" t="s">
        <v>4563</v>
      </c>
    </row>
    <row r="140" spans="2:65" s="11" customFormat="1" ht="23" customHeight="1">
      <c r="B140" s="125"/>
      <c r="D140" s="126" t="s">
        <v>72</v>
      </c>
      <c r="E140" s="135" t="s">
        <v>4564</v>
      </c>
      <c r="F140" s="135" t="s">
        <v>4565</v>
      </c>
      <c r="I140" s="128"/>
      <c r="J140" s="136">
        <f>BK140</f>
        <v>0</v>
      </c>
      <c r="L140" s="125"/>
      <c r="M140" s="130"/>
      <c r="P140" s="131">
        <f>P141</f>
        <v>0</v>
      </c>
      <c r="R140" s="131">
        <f>R141</f>
        <v>0</v>
      </c>
      <c r="T140" s="132">
        <f>T141</f>
        <v>0</v>
      </c>
      <c r="AR140" s="126" t="s">
        <v>234</v>
      </c>
      <c r="AT140" s="133" t="s">
        <v>72</v>
      </c>
      <c r="AU140" s="133" t="s">
        <v>80</v>
      </c>
      <c r="AY140" s="126" t="s">
        <v>199</v>
      </c>
      <c r="BK140" s="134">
        <f>BK141</f>
        <v>0</v>
      </c>
    </row>
    <row r="141" spans="2:65" s="1" customFormat="1" ht="16.5" customHeight="1">
      <c r="B141" s="32"/>
      <c r="C141" s="137" t="s">
        <v>261</v>
      </c>
      <c r="D141" s="137" t="s">
        <v>201</v>
      </c>
      <c r="E141" s="138" t="s">
        <v>4566</v>
      </c>
      <c r="F141" s="139" t="s">
        <v>4565</v>
      </c>
      <c r="G141" s="140" t="s">
        <v>4536</v>
      </c>
      <c r="H141" s="141">
        <v>1</v>
      </c>
      <c r="I141" s="142"/>
      <c r="J141" s="143">
        <f>ROUND(I141*H141,2)</f>
        <v>0</v>
      </c>
      <c r="K141" s="144"/>
      <c r="L141" s="32"/>
      <c r="M141" s="145" t="s">
        <v>1</v>
      </c>
      <c r="N141" s="146" t="s">
        <v>39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4537</v>
      </c>
      <c r="AT141" s="149" t="s">
        <v>201</v>
      </c>
      <c r="AU141" s="149" t="s">
        <v>86</v>
      </c>
      <c r="AY141" s="17" t="s">
        <v>199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86</v>
      </c>
      <c r="BK141" s="150">
        <f>ROUND(I141*H141,2)</f>
        <v>0</v>
      </c>
      <c r="BL141" s="17" t="s">
        <v>4537</v>
      </c>
      <c r="BM141" s="149" t="s">
        <v>4567</v>
      </c>
    </row>
    <row r="142" spans="2:65" s="11" customFormat="1" ht="23" customHeight="1">
      <c r="B142" s="125"/>
      <c r="D142" s="126" t="s">
        <v>72</v>
      </c>
      <c r="E142" s="135" t="s">
        <v>4568</v>
      </c>
      <c r="F142" s="135" t="s">
        <v>4569</v>
      </c>
      <c r="I142" s="128"/>
      <c r="J142" s="136">
        <f>BK142</f>
        <v>0</v>
      </c>
      <c r="L142" s="125"/>
      <c r="M142" s="130"/>
      <c r="P142" s="131">
        <f>P143</f>
        <v>0</v>
      </c>
      <c r="R142" s="131">
        <f>R143</f>
        <v>0</v>
      </c>
      <c r="T142" s="132">
        <f>T143</f>
        <v>0</v>
      </c>
      <c r="AR142" s="126" t="s">
        <v>234</v>
      </c>
      <c r="AT142" s="133" t="s">
        <v>72</v>
      </c>
      <c r="AU142" s="133" t="s">
        <v>80</v>
      </c>
      <c r="AY142" s="126" t="s">
        <v>199</v>
      </c>
      <c r="BK142" s="134">
        <f>BK143</f>
        <v>0</v>
      </c>
    </row>
    <row r="143" spans="2:65" s="1" customFormat="1" ht="16.5" customHeight="1">
      <c r="B143" s="32"/>
      <c r="C143" s="137" t="s">
        <v>269</v>
      </c>
      <c r="D143" s="137" t="s">
        <v>201</v>
      </c>
      <c r="E143" s="138" t="s">
        <v>4570</v>
      </c>
      <c r="F143" s="139" t="s">
        <v>4571</v>
      </c>
      <c r="G143" s="140" t="s">
        <v>4536</v>
      </c>
      <c r="H143" s="141">
        <v>1</v>
      </c>
      <c r="I143" s="142"/>
      <c r="J143" s="143">
        <f>ROUND(I143*H143,2)</f>
        <v>0</v>
      </c>
      <c r="K143" s="144"/>
      <c r="L143" s="32"/>
      <c r="M143" s="190" t="s">
        <v>1</v>
      </c>
      <c r="N143" s="191" t="s">
        <v>39</v>
      </c>
      <c r="O143" s="192"/>
      <c r="P143" s="193">
        <f>O143*H143</f>
        <v>0</v>
      </c>
      <c r="Q143" s="193">
        <v>0</v>
      </c>
      <c r="R143" s="193">
        <f>Q143*H143</f>
        <v>0</v>
      </c>
      <c r="S143" s="193">
        <v>0</v>
      </c>
      <c r="T143" s="194">
        <f>S143*H143</f>
        <v>0</v>
      </c>
      <c r="AR143" s="149" t="s">
        <v>4537</v>
      </c>
      <c r="AT143" s="149" t="s">
        <v>201</v>
      </c>
      <c r="AU143" s="149" t="s">
        <v>86</v>
      </c>
      <c r="AY143" s="17" t="s">
        <v>199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86</v>
      </c>
      <c r="BK143" s="150">
        <f>ROUND(I143*H143,2)</f>
        <v>0</v>
      </c>
      <c r="BL143" s="17" t="s">
        <v>4537</v>
      </c>
      <c r="BM143" s="149" t="s">
        <v>4572</v>
      </c>
    </row>
    <row r="144" spans="2:65" s="1" customFormat="1" ht="7" customHeight="1"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32"/>
    </row>
  </sheetData>
  <sheetProtection algorithmName="SHA-512" hashValue="9Oi1dAVPaFl4FKOExldfis32mEfSfNjgiJYp27lkYBk1wZydcAbUZzKYNJIjPYvRo6P9nN2A0cqlH7abqehrSQ==" saltValue="y25BPlzYt0fq/t1u8eu+qHJXaSxQICkYUR8+pJckGHLmM2dlkZ8PNN6ABQ+NT/0HgY6MUYXmRAk6rgl9e0fFDw==" spinCount="100000" sheet="1" objects="1" scenarios="1" formatColumns="0" formatRows="0" autoFilter="0"/>
  <autoFilter ref="C124:K143" xr:uid="{00000000-0009-0000-0000-000012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38</vt:i4>
      </vt:variant>
    </vt:vector>
  </HeadingPairs>
  <TitlesOfParts>
    <vt:vector size="57" baseType="lpstr">
      <vt:lpstr>Rekapitulace stavby</vt:lpstr>
      <vt:lpstr>00555 - SO01 RD</vt:lpstr>
      <vt:lpstr>Přípojka vody SO01 - Příp...</vt:lpstr>
      <vt:lpstr>Přípojka kanal SO01 - Pří...</vt:lpstr>
      <vt:lpstr>Dešťová kanal SO01 - Dešť...</vt:lpstr>
      <vt:lpstr>Rozvod vody SO01 - Voda k...</vt:lpstr>
      <vt:lpstr>Vrty TČ SO01 - Vrty TČ vč...</vt:lpstr>
      <vt:lpstr>00556 - SO02 RD</vt:lpstr>
      <vt:lpstr>Přípojka vody SO02 - Příp...</vt:lpstr>
      <vt:lpstr>Přípojka kanal SO02 - Pří...</vt:lpstr>
      <vt:lpstr>Dešťová kanal SO02 - Dešť...</vt:lpstr>
      <vt:lpstr>Rozvod vody SO02 - Voda k...</vt:lpstr>
      <vt:lpstr>Vrty TČ SO02 - Vrty TČ vč...</vt:lpstr>
      <vt:lpstr>Přípojka el. NN - Přípojk...</vt:lpstr>
      <vt:lpstr>00557 - SO03, SO04 - pergoly</vt:lpstr>
      <vt:lpstr>SO03 - elektroinstalace z...</vt:lpstr>
      <vt:lpstr>SO04 - elektroinstalace z...</vt:lpstr>
      <vt:lpstr>00558 - Zpevněné plochy, ...</vt:lpstr>
      <vt:lpstr>VRN - VRN</vt:lpstr>
      <vt:lpstr>'00555 - SO01 RD'!Názvy_tisku</vt:lpstr>
      <vt:lpstr>'00556 - SO02 RD'!Názvy_tisku</vt:lpstr>
      <vt:lpstr>'00557 - SO03, SO04 - pergoly'!Názvy_tisku</vt:lpstr>
      <vt:lpstr>'00558 - Zpevněné plochy, ...'!Názvy_tisku</vt:lpstr>
      <vt:lpstr>'Dešťová kanal SO01 - Dešť...'!Názvy_tisku</vt:lpstr>
      <vt:lpstr>'Dešťová kanal SO02 - Dešť...'!Názvy_tisku</vt:lpstr>
      <vt:lpstr>'Přípojka el. NN - Přípojk...'!Názvy_tisku</vt:lpstr>
      <vt:lpstr>'Přípojka kanal SO01 - Pří...'!Názvy_tisku</vt:lpstr>
      <vt:lpstr>'Přípojka kanal SO02 - Pří...'!Názvy_tisku</vt:lpstr>
      <vt:lpstr>'Přípojka vody SO01 - Příp...'!Názvy_tisku</vt:lpstr>
      <vt:lpstr>'Přípojka vody SO02 - Příp...'!Názvy_tisku</vt:lpstr>
      <vt:lpstr>'Rekapitulace stavby'!Názvy_tisku</vt:lpstr>
      <vt:lpstr>'Rozvod vody SO01 - Voda k...'!Názvy_tisku</vt:lpstr>
      <vt:lpstr>'Rozvod vody SO02 - Voda k...'!Názvy_tisku</vt:lpstr>
      <vt:lpstr>'SO03 - elektroinstalace z...'!Názvy_tisku</vt:lpstr>
      <vt:lpstr>'SO04 - elektroinstalace z...'!Názvy_tisku</vt:lpstr>
      <vt:lpstr>'VRN - VRN'!Názvy_tisku</vt:lpstr>
      <vt:lpstr>'Vrty TČ SO01 - Vrty TČ vč...'!Názvy_tisku</vt:lpstr>
      <vt:lpstr>'Vrty TČ SO02 - Vrty TČ vč...'!Názvy_tisku</vt:lpstr>
      <vt:lpstr>'00555 - SO01 RD'!Oblast_tisku</vt:lpstr>
      <vt:lpstr>'00556 - SO02 RD'!Oblast_tisku</vt:lpstr>
      <vt:lpstr>'00557 - SO03, SO04 - pergoly'!Oblast_tisku</vt:lpstr>
      <vt:lpstr>'00558 - Zpevněné plochy, ...'!Oblast_tisku</vt:lpstr>
      <vt:lpstr>'Dešťová kanal SO01 - Dešť...'!Oblast_tisku</vt:lpstr>
      <vt:lpstr>'Dešťová kanal SO02 - Dešť...'!Oblast_tisku</vt:lpstr>
      <vt:lpstr>'Přípojka el. NN - Přípojk...'!Oblast_tisku</vt:lpstr>
      <vt:lpstr>'Přípojka kanal SO01 - Pří...'!Oblast_tisku</vt:lpstr>
      <vt:lpstr>'Přípojka kanal SO02 - Pří...'!Oblast_tisku</vt:lpstr>
      <vt:lpstr>'Přípojka vody SO01 - Příp...'!Oblast_tisku</vt:lpstr>
      <vt:lpstr>'Přípojka vody SO02 - Příp...'!Oblast_tisku</vt:lpstr>
      <vt:lpstr>'Rekapitulace stavby'!Oblast_tisku</vt:lpstr>
      <vt:lpstr>'Rozvod vody SO01 - Voda k...'!Oblast_tisku</vt:lpstr>
      <vt:lpstr>'Rozvod vody SO02 - Voda k...'!Oblast_tisku</vt:lpstr>
      <vt:lpstr>'SO03 - elektroinstalace z...'!Oblast_tisku</vt:lpstr>
      <vt:lpstr>'SO04 - elektroinstalace z...'!Oblast_tisku</vt:lpstr>
      <vt:lpstr>'VRN - VRN'!Oblast_tisku</vt:lpstr>
      <vt:lpstr>'Vrty TČ SO01 - Vrty TČ vč...'!Oblast_tisku</vt:lpstr>
      <vt:lpstr>'Vrty TČ SO02 - Vrty TČ vč...'!Oblast_tisku</vt:lpstr>
    </vt:vector>
  </TitlesOfParts>
  <Manager/>
  <Company>ATELIER U5 s.r.o.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Šillar</dc:creator>
  <cp:keywords/>
  <dc:description/>
  <cp:lastModifiedBy>Ivan Šillar</cp:lastModifiedBy>
  <dcterms:created xsi:type="dcterms:W3CDTF">2024-11-04T08:08:14Z</dcterms:created>
  <dcterms:modified xsi:type="dcterms:W3CDTF">2024-11-04T17:12:21Z</dcterms:modified>
  <cp:category/>
</cp:coreProperties>
</file>